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style1.xml" ContentType="application/vnd.ms-office.chartstyle+xml"/>
  <Override PartName="/xl/charts/colors1.xml" ContentType="application/vnd.ms-office.chartcolorstyle+xml"/>
  <Override PartName="/xl/charts/chart10.xml" ContentType="application/vnd.openxmlformats-officedocument.drawingml.chart+xml"/>
  <Override PartName="/xl/charts/style2.xml" ContentType="application/vnd.ms-office.chartstyle+xml"/>
  <Override PartName="/xl/charts/colors2.xml" ContentType="application/vnd.ms-office.chartcolorstyle+xml"/>
  <Override PartName="/xl/charts/chart11.xml" ContentType="application/vnd.openxmlformats-officedocument.drawingml.chart+xml"/>
  <Override PartName="/xl/charts/style3.xml" ContentType="application/vnd.ms-office.chartstyle+xml"/>
  <Override PartName="/xl/charts/colors3.xml" ContentType="application/vnd.ms-office.chartcolorstyle+xml"/>
  <Override PartName="/xl/charts/chart12.xml" ContentType="application/vnd.openxmlformats-officedocument.drawingml.chart+xml"/>
  <Override PartName="/xl/charts/style4.xml" ContentType="application/vnd.ms-office.chartstyle+xml"/>
  <Override PartName="/xl/charts/colors4.xml" ContentType="application/vnd.ms-office.chartcolorstyle+xml"/>
  <Override PartName="/xl/charts/chart13.xml" ContentType="application/vnd.openxmlformats-officedocument.drawingml.chart+xml"/>
  <Override PartName="/xl/charts/style5.xml" ContentType="application/vnd.ms-office.chartstyle+xml"/>
  <Override PartName="/xl/charts/colors5.xml" ContentType="application/vnd.ms-office.chartcolorstyle+xml"/>
  <Override PartName="/xl/charts/chart14.xml" ContentType="application/vnd.openxmlformats-officedocument.drawingml.chart+xml"/>
  <Override PartName="/xl/charts/style6.xml" ContentType="application/vnd.ms-office.chartstyle+xml"/>
  <Override PartName="/xl/charts/colors6.xml" ContentType="application/vnd.ms-office.chartcolorstyle+xml"/>
  <Override PartName="/xl/charts/chart15.xml" ContentType="application/vnd.openxmlformats-officedocument.drawingml.chart+xml"/>
  <Override PartName="/xl/charts/style7.xml" ContentType="application/vnd.ms-office.chartstyle+xml"/>
  <Override PartName="/xl/charts/colors7.xml" ContentType="application/vnd.ms-office.chartcolorstyle+xml"/>
  <Override PartName="/xl/charts/chart16.xml" ContentType="application/vnd.openxmlformats-officedocument.drawingml.chart+xml"/>
  <Override PartName="/xl/charts/style8.xml" ContentType="application/vnd.ms-office.chartstyle+xml"/>
  <Override PartName="/xl/charts/colors8.xml" ContentType="application/vnd.ms-office.chartcolorstyle+xml"/>
  <Override PartName="/xl/charts/chart17.xml" ContentType="application/vnd.openxmlformats-officedocument.drawingml.chart+xml"/>
  <Override PartName="/xl/charts/style9.xml" ContentType="application/vnd.ms-office.chartstyle+xml"/>
  <Override PartName="/xl/charts/colors9.xml" ContentType="application/vnd.ms-office.chartcolorstyle+xml"/>
  <Override PartName="/xl/charts/chart18.xml" ContentType="application/vnd.openxmlformats-officedocument.drawingml.chart+xml"/>
  <Override PartName="/xl/charts/style10.xml" ContentType="application/vnd.ms-office.chartstyle+xml"/>
  <Override PartName="/xl/charts/colors10.xml" ContentType="application/vnd.ms-office.chartcolorstyle+xml"/>
  <Override PartName="/xl/charts/chart19.xml" ContentType="application/vnd.openxmlformats-officedocument.drawingml.chart+xml"/>
  <Override PartName="/xl/charts/style11.xml" ContentType="application/vnd.ms-office.chartstyle+xml"/>
  <Override PartName="/xl/charts/colors11.xml" ContentType="application/vnd.ms-office.chartcolorstyle+xml"/>
  <Override PartName="/xl/charts/chart20.xml" ContentType="application/vnd.openxmlformats-officedocument.drawingml.chart+xml"/>
  <Override PartName="/xl/charts/style12.xml" ContentType="application/vnd.ms-office.chartstyle+xml"/>
  <Override PartName="/xl/charts/colors12.xml" ContentType="application/vnd.ms-office.chartcolorstyle+xml"/>
  <Override PartName="/xl/charts/chart21.xml" ContentType="application/vnd.openxmlformats-officedocument.drawingml.chart+xml"/>
  <Override PartName="/xl/charts/style13.xml" ContentType="application/vnd.ms-office.chartstyle+xml"/>
  <Override PartName="/xl/charts/colors13.xml" ContentType="application/vnd.ms-office.chartcolorstyle+xml"/>
  <Override PartName="/xl/charts/chart22.xml" ContentType="application/vnd.openxmlformats-officedocument.drawingml.chart+xml"/>
  <Override PartName="/xl/charts/style14.xml" ContentType="application/vnd.ms-office.chartstyle+xml"/>
  <Override PartName="/xl/charts/colors14.xml" ContentType="application/vnd.ms-office.chartcolorstyle+xml"/>
  <Override PartName="/xl/charts/chart23.xml" ContentType="application/vnd.openxmlformats-officedocument.drawingml.chart+xml"/>
  <Override PartName="/xl/charts/style15.xml" ContentType="application/vnd.ms-office.chartstyle+xml"/>
  <Override PartName="/xl/charts/colors15.xml" ContentType="application/vnd.ms-office.chartcolorstyle+xml"/>
  <Override PartName="/xl/charts/chart24.xml" ContentType="application/vnd.openxmlformats-officedocument.drawingml.chart+xml"/>
  <Override PartName="/xl/charts/style16.xml" ContentType="application/vnd.ms-office.chartstyle+xml"/>
  <Override PartName="/xl/charts/colors16.xml" ContentType="application/vnd.ms-office.chartcolorstyle+xml"/>
  <Override PartName="/xl/charts/chart25.xml" ContentType="application/vnd.openxmlformats-officedocument.drawingml.chart+xml"/>
  <Override PartName="/xl/charts/style17.xml" ContentType="application/vnd.ms-office.chartstyle+xml"/>
  <Override PartName="/xl/charts/colors17.xml" ContentType="application/vnd.ms-office.chartcolorstyle+xml"/>
  <Override PartName="/xl/charts/chart2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drawings/drawing6.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drawings/drawing7.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drawings/drawing8.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drawings/drawing9.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drawings/drawing10.xml" ContentType="application/vnd.openxmlformats-officedocument.drawing+xml"/>
  <Override PartName="/xl/charts/chart37.xml" ContentType="application/vnd.openxmlformats-officedocument.drawingml.chart+xml"/>
  <Override PartName="/xl/charts/style19.xml" ContentType="application/vnd.ms-office.chartstyle+xml"/>
  <Override PartName="/xl/charts/colors19.xml" ContentType="application/vnd.ms-office.chartcolorstyle+xml"/>
  <Override PartName="/xl/charts/chart38.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xml" ContentType="application/vnd.openxmlformats-officedocument.themeOverride+xml"/>
  <Override PartName="/xl/charts/chart39.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2.xml" ContentType="application/vnd.openxmlformats-officedocument.themeOverride+xml"/>
  <Override PartName="/xl/charts/chart40.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3.xml" ContentType="application/vnd.openxmlformats-officedocument.themeOverride+xml"/>
  <Override PartName="/xl/charts/chart41.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4.xml" ContentType="application/vnd.openxmlformats-officedocument.themeOverride+xml"/>
  <Override PartName="/xl/charts/chart42.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5.xml" ContentType="application/vnd.openxmlformats-officedocument.themeOverride+xml"/>
  <Override PartName="/xl/charts/chart43.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6.xml" ContentType="application/vnd.openxmlformats-officedocument.themeOverride+xml"/>
  <Override PartName="/xl/charts/chart44.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7.xml" ContentType="application/vnd.openxmlformats-officedocument.themeOverride+xml"/>
  <Override PartName="/xl/charts/chart45.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8.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C:\Users\paul\Desktop\Github\Nappes_Volatilité_Pricing_Options\"/>
    </mc:Choice>
  </mc:AlternateContent>
  <xr:revisionPtr revIDLastSave="0" documentId="13_ncr:1_{9F7788C8-0E1C-47F4-B56E-DF339AE9FFF4}" xr6:coauthVersionLast="41" xr6:coauthVersionMax="41" xr10:uidLastSave="{00000000-0000-0000-0000-000000000000}"/>
  <bookViews>
    <workbookView xWindow="-108" yWindow="-108" windowWidth="23256" windowHeight="12576" tabRatio="817" xr2:uid="{C896EFCB-4562-4ECA-8CD4-A443A722F840}"/>
  </bookViews>
  <sheets>
    <sheet name="Données" sheetId="1" r:id="rId1"/>
    <sheet name="fevr_19" sheetId="2" state="hidden" r:id="rId2"/>
    <sheet name="int_lin_19" sheetId="13" r:id="rId3"/>
    <sheet name="int_lag_19" sheetId="14" r:id="rId4"/>
    <sheet name="courbes_vol_19" sheetId="5" r:id="rId5"/>
    <sheet name="K_call_19" sheetId="9" state="hidden" r:id="rId6"/>
    <sheet name="K_call_19_2" sheetId="15" r:id="rId7"/>
    <sheet name="K_put_19" sheetId="10" state="hidden" r:id="rId8"/>
    <sheet name="K_put_19_2" sheetId="16" r:id="rId9"/>
    <sheet name="Feuil1" sheetId="21" state="hidden" r:id="rId10"/>
    <sheet name="nappes_18" sheetId="17" r:id="rId11"/>
    <sheet name="nappes_17" sheetId="18" r:id="rId12"/>
    <sheet name="nappes_16" sheetId="22" r:id="rId13"/>
    <sheet name="nappes_15" sheetId="19" r:id="rId14"/>
    <sheet name="nappes_14" sheetId="20" r:id="rId15"/>
    <sheet name="comparaison_int" sheetId="12" r:id="rId16"/>
  </sheets>
  <definedNames>
    <definedName name="Delta">courbes_vol_19!$B$57:$B$61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34" i="22" l="1"/>
  <c r="R34" i="22"/>
  <c r="T34" i="22" s="1"/>
  <c r="C50" i="22" s="1"/>
  <c r="N34" i="22"/>
  <c r="M34" i="22"/>
  <c r="I34" i="22"/>
  <c r="H34" i="22"/>
  <c r="J34" i="22" s="1"/>
  <c r="G50" i="22" s="1"/>
  <c r="D34" i="22"/>
  <c r="C34" i="22"/>
  <c r="S33" i="22"/>
  <c r="R33" i="22"/>
  <c r="N33" i="22"/>
  <c r="M33" i="22"/>
  <c r="I33" i="22"/>
  <c r="H33" i="22"/>
  <c r="D33" i="22"/>
  <c r="C33" i="22"/>
  <c r="S32" i="22"/>
  <c r="R32" i="22"/>
  <c r="T32" i="22" s="1"/>
  <c r="C48" i="22" s="1"/>
  <c r="N32" i="22"/>
  <c r="M32" i="22"/>
  <c r="I32" i="22"/>
  <c r="H32" i="22"/>
  <c r="D32" i="22"/>
  <c r="C32" i="22"/>
  <c r="S31" i="22"/>
  <c r="R31" i="22"/>
  <c r="T31" i="22" s="1"/>
  <c r="C47" i="22" s="1"/>
  <c r="N31" i="22"/>
  <c r="M31" i="22"/>
  <c r="I31" i="22"/>
  <c r="H31" i="22"/>
  <c r="D31" i="22"/>
  <c r="C31" i="22"/>
  <c r="S30" i="22"/>
  <c r="R30" i="22"/>
  <c r="N30" i="22"/>
  <c r="M30" i="22"/>
  <c r="O30" i="22" s="1"/>
  <c r="D46" i="22" s="1"/>
  <c r="I30" i="22"/>
  <c r="H30" i="22"/>
  <c r="J30" i="22" s="1"/>
  <c r="G46" i="22" s="1"/>
  <c r="D30" i="22"/>
  <c r="C30" i="22"/>
  <c r="E30" i="22" s="1"/>
  <c r="F46" i="22" s="1"/>
  <c r="J62" i="22" s="1"/>
  <c r="S29" i="22"/>
  <c r="R29" i="22"/>
  <c r="N29" i="22"/>
  <c r="M29" i="22"/>
  <c r="O29" i="22" s="1"/>
  <c r="D45" i="22" s="1"/>
  <c r="V61" i="22" s="1"/>
  <c r="I29" i="22"/>
  <c r="H29" i="22"/>
  <c r="J29" i="22" s="1"/>
  <c r="G45" i="22" s="1"/>
  <c r="Q61" i="22" s="1"/>
  <c r="D29" i="22"/>
  <c r="C29" i="22"/>
  <c r="E29" i="22" s="1"/>
  <c r="F45" i="22" s="1"/>
  <c r="S28" i="22"/>
  <c r="R28" i="22"/>
  <c r="N28" i="22"/>
  <c r="M28" i="22"/>
  <c r="O28" i="22" s="1"/>
  <c r="D44" i="22" s="1"/>
  <c r="I28" i="22"/>
  <c r="H28" i="22"/>
  <c r="J28" i="22" s="1"/>
  <c r="G44" i="22" s="1"/>
  <c r="D28" i="22"/>
  <c r="C28" i="22"/>
  <c r="E28" i="22" s="1"/>
  <c r="F44" i="22" s="1"/>
  <c r="P60" i="22" s="1"/>
  <c r="S27" i="22"/>
  <c r="R27" i="22"/>
  <c r="N27" i="22"/>
  <c r="M27" i="22"/>
  <c r="I27" i="22"/>
  <c r="H27" i="22"/>
  <c r="D27" i="22"/>
  <c r="C27" i="22"/>
  <c r="E27" i="22" s="1"/>
  <c r="F43" i="22" s="1"/>
  <c r="S26" i="22"/>
  <c r="R26" i="22"/>
  <c r="N26" i="22"/>
  <c r="M26" i="22"/>
  <c r="I26" i="22"/>
  <c r="H26" i="22"/>
  <c r="D26" i="22"/>
  <c r="C26" i="22"/>
  <c r="Y20" i="22"/>
  <c r="T20" i="22"/>
  <c r="O20" i="22"/>
  <c r="J20" i="22"/>
  <c r="E20" i="22"/>
  <c r="E50" i="22" s="1"/>
  <c r="Y19" i="22"/>
  <c r="T19" i="22"/>
  <c r="O19" i="22"/>
  <c r="J19" i="22"/>
  <c r="E19" i="22"/>
  <c r="E49" i="22" s="1"/>
  <c r="U65" i="22" s="1"/>
  <c r="Y18" i="22"/>
  <c r="T18" i="22"/>
  <c r="O18" i="22"/>
  <c r="J18" i="22"/>
  <c r="E18" i="22"/>
  <c r="E48" i="22" s="1"/>
  <c r="K64" i="22" s="1"/>
  <c r="Y17" i="22"/>
  <c r="T17" i="22"/>
  <c r="O17" i="22"/>
  <c r="J17" i="22"/>
  <c r="E17" i="22"/>
  <c r="E47" i="22" s="1"/>
  <c r="U63" i="22" s="1"/>
  <c r="Y16" i="22"/>
  <c r="T16" i="22"/>
  <c r="O16" i="22"/>
  <c r="J16" i="22"/>
  <c r="E16" i="22"/>
  <c r="E46" i="22" s="1"/>
  <c r="Y15" i="22"/>
  <c r="T15" i="22"/>
  <c r="O15" i="22"/>
  <c r="J15" i="22"/>
  <c r="E15" i="22"/>
  <c r="E45" i="22" s="1"/>
  <c r="U61" i="22" s="1"/>
  <c r="Y14" i="22"/>
  <c r="T14" i="22"/>
  <c r="O14" i="22"/>
  <c r="J14" i="22"/>
  <c r="E14" i="22"/>
  <c r="E44" i="22" s="1"/>
  <c r="K60" i="22" s="1"/>
  <c r="Y13" i="22"/>
  <c r="T13" i="22"/>
  <c r="O13" i="22"/>
  <c r="J13" i="22"/>
  <c r="E13" i="22"/>
  <c r="E43" i="22" s="1"/>
  <c r="U59" i="22" s="1"/>
  <c r="Y12" i="22"/>
  <c r="T12" i="22"/>
  <c r="O12" i="22"/>
  <c r="J12" i="22"/>
  <c r="E12" i="22"/>
  <c r="E42" i="22" s="1"/>
  <c r="T30" i="22" l="1"/>
  <c r="C46" i="22" s="1"/>
  <c r="E33" i="22"/>
  <c r="F49" i="22" s="1"/>
  <c r="J65" i="22" s="1"/>
  <c r="J32" i="22"/>
  <c r="G48" i="22" s="1"/>
  <c r="J33" i="22"/>
  <c r="G49" i="22" s="1"/>
  <c r="Q65" i="22" s="1"/>
  <c r="J26" i="22"/>
  <c r="G42" i="22" s="1"/>
  <c r="Q58" i="22" s="1"/>
  <c r="T26" i="22"/>
  <c r="C42" i="22" s="1"/>
  <c r="W58" i="22" s="1"/>
  <c r="T28" i="22"/>
  <c r="C44" i="22" s="1"/>
  <c r="W60" i="22" s="1"/>
  <c r="E31" i="22"/>
  <c r="F47" i="22" s="1"/>
  <c r="P63" i="22" s="1"/>
  <c r="E32" i="22"/>
  <c r="F48" i="22" s="1"/>
  <c r="J64" i="22" s="1"/>
  <c r="E34" i="22"/>
  <c r="F50" i="22" s="1"/>
  <c r="P66" i="22" s="1"/>
  <c r="O26" i="22"/>
  <c r="D42" i="22" s="1"/>
  <c r="O31" i="22"/>
  <c r="D47" i="22" s="1"/>
  <c r="O34" i="22"/>
  <c r="D50" i="22" s="1"/>
  <c r="D66" i="22" s="1"/>
  <c r="V63" i="22"/>
  <c r="D63" i="22"/>
  <c r="P62" i="22"/>
  <c r="J60" i="22"/>
  <c r="I61" i="22"/>
  <c r="E26" i="22"/>
  <c r="F42" i="22" s="1"/>
  <c r="O27" i="22"/>
  <c r="D43" i="22" s="1"/>
  <c r="O32" i="22"/>
  <c r="D48" i="22" s="1"/>
  <c r="D64" i="22" s="1"/>
  <c r="T27" i="22"/>
  <c r="C43" i="22" s="1"/>
  <c r="C59" i="22" s="1"/>
  <c r="O33" i="22"/>
  <c r="D49" i="22" s="1"/>
  <c r="V65" i="22" s="1"/>
  <c r="V58" i="22"/>
  <c r="D58" i="22"/>
  <c r="P61" i="22"/>
  <c r="J61" i="22"/>
  <c r="K75" i="22" s="1"/>
  <c r="V60" i="22"/>
  <c r="D60" i="22"/>
  <c r="C63" i="22"/>
  <c r="W63" i="22"/>
  <c r="I58" i="22"/>
  <c r="V66" i="22"/>
  <c r="E66" i="22"/>
  <c r="U66" i="22"/>
  <c r="O66" i="22"/>
  <c r="O63" i="22"/>
  <c r="K63" i="22"/>
  <c r="E63" i="22"/>
  <c r="I62" i="22"/>
  <c r="Q62" i="22"/>
  <c r="E58" i="22"/>
  <c r="U58" i="22"/>
  <c r="O58" i="22"/>
  <c r="K58" i="22"/>
  <c r="W66" i="22"/>
  <c r="C66" i="22"/>
  <c r="E60" i="22"/>
  <c r="U60" i="22"/>
  <c r="O60" i="22"/>
  <c r="P59" i="22"/>
  <c r="J59" i="22"/>
  <c r="E64" i="22"/>
  <c r="U64" i="22"/>
  <c r="O64" i="22"/>
  <c r="P65" i="22"/>
  <c r="W62" i="22"/>
  <c r="C62" i="22"/>
  <c r="I66" i="22"/>
  <c r="Q66" i="22"/>
  <c r="K66" i="22"/>
  <c r="O65" i="22"/>
  <c r="K65" i="22"/>
  <c r="E65" i="22"/>
  <c r="J27" i="22"/>
  <c r="G43" i="22" s="1"/>
  <c r="T29" i="22"/>
  <c r="C45" i="22" s="1"/>
  <c r="J31" i="22"/>
  <c r="G47" i="22" s="1"/>
  <c r="W64" i="22"/>
  <c r="C64" i="22"/>
  <c r="T33" i="22"/>
  <c r="C49" i="22" s="1"/>
  <c r="D61" i="22"/>
  <c r="D65" i="22"/>
  <c r="E62" i="22"/>
  <c r="U62" i="22"/>
  <c r="O62" i="22"/>
  <c r="K62" i="22"/>
  <c r="V62" i="22"/>
  <c r="D62" i="22"/>
  <c r="I64" i="22"/>
  <c r="Q64" i="22"/>
  <c r="O61" i="22"/>
  <c r="K61" i="22"/>
  <c r="E61" i="22"/>
  <c r="O59" i="22"/>
  <c r="K59" i="22"/>
  <c r="E59" i="22"/>
  <c r="I60" i="22"/>
  <c r="Q60" i="22"/>
  <c r="Q42" i="12"/>
  <c r="Q43" i="12"/>
  <c r="Q44" i="12"/>
  <c r="Q45" i="12"/>
  <c r="Q46" i="12"/>
  <c r="Q47" i="12"/>
  <c r="Q48" i="12"/>
  <c r="Q49" i="12"/>
  <c r="Q50" i="12"/>
  <c r="Q51" i="12"/>
  <c r="Q52" i="12"/>
  <c r="Q53" i="12"/>
  <c r="Q54" i="12"/>
  <c r="Q55" i="12"/>
  <c r="Q56" i="12"/>
  <c r="Q57" i="12"/>
  <c r="Q58" i="12"/>
  <c r="Q59" i="12"/>
  <c r="Q60" i="12"/>
  <c r="Q61" i="12"/>
  <c r="AM14" i="10"/>
  <c r="AM15" i="10"/>
  <c r="C58" i="22" l="1"/>
  <c r="D72" i="22" s="1"/>
  <c r="I65" i="22"/>
  <c r="J79" i="22" s="1"/>
  <c r="J66" i="22"/>
  <c r="K80" i="22" s="1"/>
  <c r="J63" i="22"/>
  <c r="P64" i="22"/>
  <c r="W59" i="22"/>
  <c r="W77" i="22"/>
  <c r="C60" i="22"/>
  <c r="E74" i="22" s="1"/>
  <c r="V64" i="22"/>
  <c r="U78" i="22" s="1"/>
  <c r="V59" i="22"/>
  <c r="D59" i="22"/>
  <c r="D73" i="22" s="1"/>
  <c r="J58" i="22"/>
  <c r="I72" i="22" s="1"/>
  <c r="P58" i="22"/>
  <c r="U77" i="22"/>
  <c r="T154" i="22" s="1"/>
  <c r="V77" i="22"/>
  <c r="I75" i="22"/>
  <c r="E76" i="22"/>
  <c r="D76" i="22"/>
  <c r="C76" i="22"/>
  <c r="V76" i="22"/>
  <c r="U76" i="22"/>
  <c r="W76" i="22"/>
  <c r="W65" i="22"/>
  <c r="C65" i="22"/>
  <c r="Q79" i="22"/>
  <c r="O79" i="22"/>
  <c r="P79" i="22"/>
  <c r="V72" i="22"/>
  <c r="U72" i="22"/>
  <c r="W72" i="22"/>
  <c r="P80" i="22"/>
  <c r="O80" i="22"/>
  <c r="Q80" i="22"/>
  <c r="E72" i="22"/>
  <c r="C72" i="22"/>
  <c r="Q75" i="22"/>
  <c r="O75" i="22"/>
  <c r="P75" i="22"/>
  <c r="E78" i="22"/>
  <c r="D78" i="22"/>
  <c r="C78" i="22"/>
  <c r="P78" i="22"/>
  <c r="O78" i="22"/>
  <c r="Q78" i="22"/>
  <c r="V80" i="22"/>
  <c r="U80" i="22"/>
  <c r="W80" i="22"/>
  <c r="Q59" i="22"/>
  <c r="Q73" i="22" s="1"/>
  <c r="I59" i="22"/>
  <c r="P72" i="22"/>
  <c r="O72" i="22"/>
  <c r="Q72" i="22"/>
  <c r="I79" i="22"/>
  <c r="J75" i="22"/>
  <c r="E80" i="22"/>
  <c r="C80" i="22"/>
  <c r="D80" i="22"/>
  <c r="V74" i="22"/>
  <c r="U74" i="22"/>
  <c r="W74" i="22"/>
  <c r="K79" i="22"/>
  <c r="K74" i="22"/>
  <c r="J74" i="22"/>
  <c r="I74" i="22"/>
  <c r="K78" i="22"/>
  <c r="J78" i="22"/>
  <c r="I78" i="22"/>
  <c r="Q63" i="22"/>
  <c r="O77" i="22" s="1"/>
  <c r="I63" i="22"/>
  <c r="K76" i="22"/>
  <c r="J76" i="22"/>
  <c r="I76" i="22"/>
  <c r="E77" i="22"/>
  <c r="D77" i="22"/>
  <c r="C77" i="22"/>
  <c r="P74" i="22"/>
  <c r="O74" i="22"/>
  <c r="Q74" i="22"/>
  <c r="P76" i="22"/>
  <c r="O76" i="22"/>
  <c r="Q76" i="22"/>
  <c r="C74" i="22"/>
  <c r="W61" i="22"/>
  <c r="C61" i="22"/>
  <c r="U117" i="21"/>
  <c r="V117" i="21" s="1"/>
  <c r="S117" i="21"/>
  <c r="U116" i="21"/>
  <c r="V116" i="21" s="1"/>
  <c r="V115" i="21"/>
  <c r="U115" i="21"/>
  <c r="T115" i="21"/>
  <c r="S115" i="21"/>
  <c r="R115" i="21"/>
  <c r="Q115" i="21"/>
  <c r="P115" i="21"/>
  <c r="O115" i="21"/>
  <c r="N115" i="21"/>
  <c r="H117" i="21"/>
  <c r="J117" i="21" s="1"/>
  <c r="K117" i="21" s="1"/>
  <c r="K116" i="21"/>
  <c r="J116" i="21"/>
  <c r="K115" i="21"/>
  <c r="J115" i="21"/>
  <c r="I115" i="21"/>
  <c r="H115" i="21"/>
  <c r="G115" i="21"/>
  <c r="F115" i="21"/>
  <c r="E115" i="21"/>
  <c r="D115" i="21"/>
  <c r="C115" i="21"/>
  <c r="U7" i="21"/>
  <c r="V7" i="21" s="1"/>
  <c r="S7" i="21"/>
  <c r="V6" i="21"/>
  <c r="U6" i="21"/>
  <c r="V5" i="21"/>
  <c r="U5" i="21"/>
  <c r="T5" i="21"/>
  <c r="S5" i="21"/>
  <c r="R5" i="21"/>
  <c r="Q5" i="21"/>
  <c r="P5" i="21"/>
  <c r="O5" i="21"/>
  <c r="N5" i="21"/>
  <c r="J7" i="21"/>
  <c r="K7" i="21" s="1"/>
  <c r="H7" i="21"/>
  <c r="J6" i="21"/>
  <c r="K6" i="21" s="1"/>
  <c r="K5" i="21"/>
  <c r="J5" i="21"/>
  <c r="I5" i="21"/>
  <c r="H5" i="21"/>
  <c r="G5" i="21"/>
  <c r="F5" i="21"/>
  <c r="E5" i="21"/>
  <c r="D5" i="21"/>
  <c r="C5" i="21"/>
  <c r="R208" i="22" l="1"/>
  <c r="U73" i="22"/>
  <c r="R94" i="22"/>
  <c r="E73" i="22"/>
  <c r="I80" i="22"/>
  <c r="T187" i="22"/>
  <c r="J80" i="22"/>
  <c r="W202" i="22" s="1"/>
  <c r="W78" i="22"/>
  <c r="T167" i="22"/>
  <c r="V78" i="22"/>
  <c r="R128" i="22"/>
  <c r="T169" i="22"/>
  <c r="R130" i="22"/>
  <c r="D74" i="22"/>
  <c r="E200" i="22" s="1"/>
  <c r="T212" i="22"/>
  <c r="R138" i="22"/>
  <c r="T218" i="22"/>
  <c r="T180" i="22"/>
  <c r="T149" i="22"/>
  <c r="T153" i="22"/>
  <c r="T186" i="22"/>
  <c r="T211" i="22"/>
  <c r="R101" i="22"/>
  <c r="C73" i="22"/>
  <c r="D208" i="22" s="1"/>
  <c r="T209" i="22"/>
  <c r="T160" i="22"/>
  <c r="T181" i="22"/>
  <c r="T148" i="22"/>
  <c r="T168" i="22"/>
  <c r="R123" i="22"/>
  <c r="J72" i="22"/>
  <c r="O205" i="22" s="1"/>
  <c r="T143" i="22"/>
  <c r="T162" i="22"/>
  <c r="T179" i="22"/>
  <c r="R98" i="22"/>
  <c r="R133" i="22"/>
  <c r="T151" i="22"/>
  <c r="T182" i="22"/>
  <c r="R107" i="22"/>
  <c r="R205" i="22"/>
  <c r="T142" i="22"/>
  <c r="T213" i="22"/>
  <c r="T184" i="22"/>
  <c r="R108" i="22"/>
  <c r="K72" i="22"/>
  <c r="T141" i="22"/>
  <c r="T165" i="22"/>
  <c r="T173" i="22"/>
  <c r="T158" i="22"/>
  <c r="T171" i="22"/>
  <c r="T164" i="22"/>
  <c r="T183" i="22"/>
  <c r="T188" i="22"/>
  <c r="R102" i="22"/>
  <c r="R104" i="22"/>
  <c r="R119" i="22"/>
  <c r="R201" i="22"/>
  <c r="P73" i="22"/>
  <c r="T190" i="22"/>
  <c r="T147" i="22"/>
  <c r="T217" i="22"/>
  <c r="T166" i="22"/>
  <c r="T177" i="22"/>
  <c r="T172" i="22"/>
  <c r="T210" i="22"/>
  <c r="T215" i="22"/>
  <c r="R202" i="22"/>
  <c r="R120" i="22"/>
  <c r="R140" i="22"/>
  <c r="R203" i="22"/>
  <c r="D97" i="22"/>
  <c r="O73" i="22"/>
  <c r="D218" i="22" s="1"/>
  <c r="T155" i="22"/>
  <c r="T145" i="22"/>
  <c r="T144" i="22"/>
  <c r="T170" i="22"/>
  <c r="T185" i="22"/>
  <c r="T189" i="22"/>
  <c r="T214" i="22"/>
  <c r="R91" i="22"/>
  <c r="R136" i="22"/>
  <c r="R117" i="22"/>
  <c r="R207" i="22"/>
  <c r="D95" i="22"/>
  <c r="Q77" i="22"/>
  <c r="T161" i="22"/>
  <c r="T146" i="22"/>
  <c r="T157" i="22"/>
  <c r="T159" i="22"/>
  <c r="T152" i="22"/>
  <c r="T216" i="22"/>
  <c r="T176" i="22"/>
  <c r="R111" i="22"/>
  <c r="R105" i="22"/>
  <c r="R131" i="22"/>
  <c r="T174" i="22"/>
  <c r="T150" i="22"/>
  <c r="T178" i="22"/>
  <c r="T163" i="22"/>
  <c r="T156" i="22"/>
  <c r="T175" i="22"/>
  <c r="R90" i="22"/>
  <c r="R122" i="22"/>
  <c r="R113" i="22"/>
  <c r="R139" i="22"/>
  <c r="D120" i="22"/>
  <c r="W73" i="22"/>
  <c r="V73" i="22"/>
  <c r="K218" i="22"/>
  <c r="K214" i="22"/>
  <c r="K210" i="22"/>
  <c r="K187" i="22"/>
  <c r="K183" i="22"/>
  <c r="K179" i="22"/>
  <c r="K175" i="22"/>
  <c r="K217" i="22"/>
  <c r="K213" i="22"/>
  <c r="K209" i="22"/>
  <c r="K190" i="22"/>
  <c r="K186" i="22"/>
  <c r="K182" i="22"/>
  <c r="K178" i="22"/>
  <c r="K174" i="22"/>
  <c r="K215" i="22"/>
  <c r="K211" i="22"/>
  <c r="K188" i="22"/>
  <c r="K216" i="22"/>
  <c r="K171" i="22"/>
  <c r="K167" i="22"/>
  <c r="K163" i="22"/>
  <c r="K159" i="22"/>
  <c r="K155" i="22"/>
  <c r="K180" i="22"/>
  <c r="K170" i="22"/>
  <c r="K166" i="22"/>
  <c r="K162" i="22"/>
  <c r="K158" i="22"/>
  <c r="K212" i="22"/>
  <c r="K185" i="22"/>
  <c r="K177" i="22"/>
  <c r="K173" i="22"/>
  <c r="K169" i="22"/>
  <c r="K165" i="22"/>
  <c r="K161" i="22"/>
  <c r="K157" i="22"/>
  <c r="K168" i="22"/>
  <c r="K153" i="22"/>
  <c r="K151" i="22"/>
  <c r="K147" i="22"/>
  <c r="K143" i="22"/>
  <c r="K184" i="22"/>
  <c r="K156" i="22"/>
  <c r="K149" i="22"/>
  <c r="K145" i="22"/>
  <c r="K141" i="22"/>
  <c r="K172" i="22"/>
  <c r="K146" i="22"/>
  <c r="K181" i="22"/>
  <c r="K148" i="22"/>
  <c r="K154" i="22"/>
  <c r="K164" i="22"/>
  <c r="K150" i="22"/>
  <c r="K142" i="22"/>
  <c r="K152" i="22"/>
  <c r="K189" i="22"/>
  <c r="K176" i="22"/>
  <c r="K160" i="22"/>
  <c r="K144" i="22"/>
  <c r="E79" i="22"/>
  <c r="D79" i="22"/>
  <c r="C79" i="22"/>
  <c r="R114" i="22"/>
  <c r="R110" i="22"/>
  <c r="R115" i="22"/>
  <c r="R112" i="22"/>
  <c r="R109" i="22"/>
  <c r="R127" i="22"/>
  <c r="R135" i="22"/>
  <c r="R199" i="22"/>
  <c r="C206" i="22"/>
  <c r="C202" i="22"/>
  <c r="C198" i="22"/>
  <c r="C205" i="22"/>
  <c r="C201" i="22"/>
  <c r="C207" i="22"/>
  <c r="C203" i="22"/>
  <c r="C199" i="22"/>
  <c r="C208" i="22"/>
  <c r="C204" i="22"/>
  <c r="C139" i="22"/>
  <c r="C135" i="22"/>
  <c r="C131" i="22"/>
  <c r="C137" i="22"/>
  <c r="C133" i="22"/>
  <c r="C127" i="22"/>
  <c r="C123" i="22"/>
  <c r="C119" i="22"/>
  <c r="C140" i="22"/>
  <c r="C200" i="22"/>
  <c r="C134" i="22"/>
  <c r="C129" i="22"/>
  <c r="C125" i="22"/>
  <c r="C121" i="22"/>
  <c r="C117" i="22"/>
  <c r="C136" i="22"/>
  <c r="C116" i="22"/>
  <c r="C128" i="22"/>
  <c r="C118" i="22"/>
  <c r="C115" i="22"/>
  <c r="C111" i="22"/>
  <c r="C107" i="22"/>
  <c r="C103" i="22"/>
  <c r="C99" i="22"/>
  <c r="C95" i="22"/>
  <c r="C91" i="22"/>
  <c r="C138" i="22"/>
  <c r="C130" i="22"/>
  <c r="C120" i="22"/>
  <c r="C114" i="22"/>
  <c r="C110" i="22"/>
  <c r="C106" i="22"/>
  <c r="C102" i="22"/>
  <c r="C98" i="22"/>
  <c r="C94" i="22"/>
  <c r="C90" i="22"/>
  <c r="C113" i="22"/>
  <c r="C109" i="22"/>
  <c r="C105" i="22"/>
  <c r="C101" i="22"/>
  <c r="C97" i="22"/>
  <c r="C93" i="22"/>
  <c r="C100" i="22"/>
  <c r="C122" i="22"/>
  <c r="C132" i="22"/>
  <c r="C108" i="22"/>
  <c r="C112" i="22"/>
  <c r="C104" i="22"/>
  <c r="C126" i="22"/>
  <c r="C124" i="22"/>
  <c r="C96" i="22"/>
  <c r="C92" i="22"/>
  <c r="I77" i="22"/>
  <c r="J77" i="22"/>
  <c r="K77" i="22"/>
  <c r="D210" i="22"/>
  <c r="D178" i="22"/>
  <c r="D162" i="22"/>
  <c r="D154" i="22"/>
  <c r="D159" i="22"/>
  <c r="D185" i="22"/>
  <c r="D177" i="22"/>
  <c r="D141" i="22"/>
  <c r="E201" i="22"/>
  <c r="E208" i="22"/>
  <c r="E138" i="22"/>
  <c r="E134" i="22"/>
  <c r="E126" i="22"/>
  <c r="E122" i="22"/>
  <c r="E123" i="22"/>
  <c r="E125" i="22"/>
  <c r="E90" i="22"/>
  <c r="E199" i="22"/>
  <c r="E105" i="22"/>
  <c r="E101" i="22"/>
  <c r="E100" i="22"/>
  <c r="E96" i="22"/>
  <c r="E111" i="22"/>
  <c r="E103" i="22"/>
  <c r="I207" i="22"/>
  <c r="I203" i="22"/>
  <c r="I199" i="22"/>
  <c r="I206" i="22"/>
  <c r="I202" i="22"/>
  <c r="I198" i="22"/>
  <c r="I208" i="22"/>
  <c r="I204" i="22"/>
  <c r="I200" i="22"/>
  <c r="I205" i="22"/>
  <c r="I140" i="22"/>
  <c r="I136" i="22"/>
  <c r="I132" i="22"/>
  <c r="I138" i="22"/>
  <c r="I134" i="22"/>
  <c r="I130" i="22"/>
  <c r="I139" i="22"/>
  <c r="I128" i="22"/>
  <c r="I124" i="22"/>
  <c r="I120" i="22"/>
  <c r="I116" i="22"/>
  <c r="I201" i="22"/>
  <c r="I133" i="22"/>
  <c r="I126" i="22"/>
  <c r="I122" i="22"/>
  <c r="I118" i="22"/>
  <c r="I131" i="22"/>
  <c r="I127" i="22"/>
  <c r="I117" i="22"/>
  <c r="I112" i="22"/>
  <c r="I108" i="22"/>
  <c r="I104" i="22"/>
  <c r="I100" i="22"/>
  <c r="I96" i="22"/>
  <c r="I92" i="22"/>
  <c r="I129" i="22"/>
  <c r="I119" i="22"/>
  <c r="I115" i="22"/>
  <c r="I111" i="22"/>
  <c r="I107" i="22"/>
  <c r="I103" i="22"/>
  <c r="I99" i="22"/>
  <c r="I95" i="22"/>
  <c r="I91" i="22"/>
  <c r="I123" i="22"/>
  <c r="I114" i="22"/>
  <c r="I110" i="22"/>
  <c r="I106" i="22"/>
  <c r="I102" i="22"/>
  <c r="I98" i="22"/>
  <c r="I94" i="22"/>
  <c r="I90" i="22"/>
  <c r="I109" i="22"/>
  <c r="I125" i="22"/>
  <c r="I101" i="22"/>
  <c r="I135" i="22"/>
  <c r="I121" i="22"/>
  <c r="I137" i="22"/>
  <c r="I113" i="22"/>
  <c r="I105" i="22"/>
  <c r="I97" i="22"/>
  <c r="I93" i="22"/>
  <c r="O218" i="22"/>
  <c r="O214" i="22"/>
  <c r="O210" i="22"/>
  <c r="O187" i="22"/>
  <c r="O183" i="22"/>
  <c r="O179" i="22"/>
  <c r="O175" i="22"/>
  <c r="O217" i="22"/>
  <c r="O213" i="22"/>
  <c r="O209" i="22"/>
  <c r="O190" i="22"/>
  <c r="O186" i="22"/>
  <c r="O182" i="22"/>
  <c r="O178" i="22"/>
  <c r="O180" i="22"/>
  <c r="O170" i="22"/>
  <c r="O166" i="22"/>
  <c r="O162" i="22"/>
  <c r="O158" i="22"/>
  <c r="O154" i="22"/>
  <c r="O212" i="22"/>
  <c r="O211" i="22"/>
  <c r="O185" i="22"/>
  <c r="O177" i="22"/>
  <c r="O174" i="22"/>
  <c r="O173" i="22"/>
  <c r="O169" i="22"/>
  <c r="O165" i="22"/>
  <c r="O161" i="22"/>
  <c r="O157" i="22"/>
  <c r="O184" i="22"/>
  <c r="O176" i="22"/>
  <c r="O188" i="22"/>
  <c r="O150" i="22"/>
  <c r="O146" i="22"/>
  <c r="O142" i="22"/>
  <c r="O216" i="22"/>
  <c r="O172" i="22"/>
  <c r="O171" i="22"/>
  <c r="O181" i="22"/>
  <c r="O151" i="22"/>
  <c r="O141" i="22"/>
  <c r="O189" i="22"/>
  <c r="O168" i="22"/>
  <c r="O164" i="22"/>
  <c r="O148" i="22"/>
  <c r="O215" i="22"/>
  <c r="O153" i="22"/>
  <c r="O152" i="22"/>
  <c r="O159" i="22"/>
  <c r="O156" i="22"/>
  <c r="O149" i="22"/>
  <c r="O167" i="22"/>
  <c r="O143" i="22"/>
  <c r="O160" i="22"/>
  <c r="O144" i="22"/>
  <c r="O163" i="22"/>
  <c r="O155" i="22"/>
  <c r="O145" i="22"/>
  <c r="O147" i="22"/>
  <c r="S216" i="22"/>
  <c r="S212" i="22"/>
  <c r="S189" i="22"/>
  <c r="S185" i="22"/>
  <c r="S181" i="22"/>
  <c r="S177" i="22"/>
  <c r="S215" i="22"/>
  <c r="S211" i="22"/>
  <c r="S188" i="22"/>
  <c r="S184" i="22"/>
  <c r="S180" i="22"/>
  <c r="S176" i="22"/>
  <c r="S218" i="22"/>
  <c r="S217" i="22"/>
  <c r="S178" i="22"/>
  <c r="S172" i="22"/>
  <c r="S168" i="22"/>
  <c r="S164" i="22"/>
  <c r="S160" i="22"/>
  <c r="S156" i="22"/>
  <c r="S152" i="22"/>
  <c r="S187" i="22"/>
  <c r="S186" i="22"/>
  <c r="S183" i="22"/>
  <c r="S214" i="22"/>
  <c r="S213" i="22"/>
  <c r="S175" i="22"/>
  <c r="S171" i="22"/>
  <c r="S167" i="22"/>
  <c r="S163" i="22"/>
  <c r="S159" i="22"/>
  <c r="S182" i="22"/>
  <c r="S170" i="22"/>
  <c r="S169" i="22"/>
  <c r="S158" i="22"/>
  <c r="S157" i="22"/>
  <c r="S148" i="22"/>
  <c r="S144" i="22"/>
  <c r="S190" i="22"/>
  <c r="S179" i="22"/>
  <c r="S155" i="22"/>
  <c r="S174" i="22"/>
  <c r="S166" i="22"/>
  <c r="S150" i="22"/>
  <c r="S162" i="22"/>
  <c r="S145" i="22"/>
  <c r="S209" i="22"/>
  <c r="S149" i="22"/>
  <c r="S154" i="22"/>
  <c r="S142" i="22"/>
  <c r="S141" i="22"/>
  <c r="S151" i="22"/>
  <c r="S173" i="22"/>
  <c r="S161" i="22"/>
  <c r="S143" i="22"/>
  <c r="S146" i="22"/>
  <c r="S153" i="22"/>
  <c r="S147" i="22"/>
  <c r="S210" i="22"/>
  <c r="S165" i="22"/>
  <c r="R132" i="22"/>
  <c r="R95" i="22"/>
  <c r="R92" i="22"/>
  <c r="R118" i="22"/>
  <c r="R134" i="22"/>
  <c r="R121" i="22"/>
  <c r="R137" i="22"/>
  <c r="R200" i="22"/>
  <c r="E217" i="22"/>
  <c r="E213" i="22"/>
  <c r="E209" i="22"/>
  <c r="E190" i="22"/>
  <c r="E186" i="22"/>
  <c r="E182" i="22"/>
  <c r="E178" i="22"/>
  <c r="E216" i="22"/>
  <c r="E212" i="22"/>
  <c r="E189" i="22"/>
  <c r="E185" i="22"/>
  <c r="E181" i="22"/>
  <c r="E177" i="22"/>
  <c r="E218" i="22"/>
  <c r="E214" i="22"/>
  <c r="E210" i="22"/>
  <c r="E187" i="22"/>
  <c r="E188" i="22"/>
  <c r="E174" i="22"/>
  <c r="E170" i="22"/>
  <c r="E166" i="22"/>
  <c r="E162" i="22"/>
  <c r="E158" i="22"/>
  <c r="E154" i="22"/>
  <c r="E215" i="22"/>
  <c r="E183" i="22"/>
  <c r="E173" i="22"/>
  <c r="E169" i="22"/>
  <c r="E165" i="22"/>
  <c r="E161" i="22"/>
  <c r="E180" i="22"/>
  <c r="E175" i="22"/>
  <c r="E211" i="22"/>
  <c r="E172" i="22"/>
  <c r="E168" i="22"/>
  <c r="E164" i="22"/>
  <c r="E160" i="22"/>
  <c r="E156" i="22"/>
  <c r="E150" i="22"/>
  <c r="E146" i="22"/>
  <c r="E142" i="22"/>
  <c r="E176" i="22"/>
  <c r="E167" i="22"/>
  <c r="E163" i="22"/>
  <c r="E153" i="22"/>
  <c r="E152" i="22"/>
  <c r="E148" i="22"/>
  <c r="E144" i="22"/>
  <c r="E159" i="22"/>
  <c r="E157" i="22"/>
  <c r="E147" i="22"/>
  <c r="E151" i="22"/>
  <c r="E141" i="22"/>
  <c r="E145" i="22"/>
  <c r="E179" i="22"/>
  <c r="E171" i="22"/>
  <c r="E184" i="22"/>
  <c r="E149" i="22"/>
  <c r="E143" i="22"/>
  <c r="E155" i="22"/>
  <c r="U188" i="22"/>
  <c r="U180" i="22"/>
  <c r="U176" i="22"/>
  <c r="U183" i="22"/>
  <c r="U186" i="22"/>
  <c r="U185" i="22"/>
  <c r="U167" i="22"/>
  <c r="U159" i="22"/>
  <c r="U155" i="22"/>
  <c r="U162" i="22"/>
  <c r="U209" i="22"/>
  <c r="U181" i="22"/>
  <c r="U152" i="22"/>
  <c r="U147" i="22"/>
  <c r="U143" i="22"/>
  <c r="U216" i="22"/>
  <c r="U153" i="22"/>
  <c r="U142" i="22"/>
  <c r="U178" i="22"/>
  <c r="U190" i="22"/>
  <c r="U145" i="22"/>
  <c r="U149" i="22"/>
  <c r="H208" i="22"/>
  <c r="H204" i="22"/>
  <c r="H200" i="22"/>
  <c r="H207" i="22"/>
  <c r="H203" i="22"/>
  <c r="H199" i="22"/>
  <c r="H198" i="22"/>
  <c r="H206" i="22"/>
  <c r="H205" i="22"/>
  <c r="H202" i="22"/>
  <c r="H140" i="22"/>
  <c r="H136" i="22"/>
  <c r="H132" i="22"/>
  <c r="H137" i="22"/>
  <c r="H139" i="22"/>
  <c r="H134" i="22"/>
  <c r="H128" i="22"/>
  <c r="H124" i="22"/>
  <c r="H120" i="22"/>
  <c r="H116" i="22"/>
  <c r="H138" i="22"/>
  <c r="H201" i="22"/>
  <c r="H130" i="22"/>
  <c r="H125" i="22"/>
  <c r="H113" i="22"/>
  <c r="H109" i="22"/>
  <c r="H105" i="22"/>
  <c r="H101" i="22"/>
  <c r="H97" i="22"/>
  <c r="H93" i="22"/>
  <c r="H131" i="22"/>
  <c r="H127" i="22"/>
  <c r="H122" i="22"/>
  <c r="H117" i="22"/>
  <c r="H112" i="22"/>
  <c r="H108" i="22"/>
  <c r="H104" i="22"/>
  <c r="H100" i="22"/>
  <c r="H96" i="22"/>
  <c r="H92" i="22"/>
  <c r="H133" i="22"/>
  <c r="H129" i="22"/>
  <c r="H119" i="22"/>
  <c r="H135" i="22"/>
  <c r="H121" i="22"/>
  <c r="H126" i="22"/>
  <c r="H115" i="22"/>
  <c r="H102" i="22"/>
  <c r="H103" i="22"/>
  <c r="H95" i="22"/>
  <c r="H110" i="22"/>
  <c r="H107" i="22"/>
  <c r="H99" i="22"/>
  <c r="H90" i="22"/>
  <c r="H118" i="22"/>
  <c r="H94" i="22"/>
  <c r="H114" i="22"/>
  <c r="H106" i="22"/>
  <c r="H91" i="22"/>
  <c r="H111" i="22"/>
  <c r="H123" i="22"/>
  <c r="H98" i="22"/>
  <c r="U207" i="22"/>
  <c r="U203" i="22"/>
  <c r="U199" i="22"/>
  <c r="U206" i="22"/>
  <c r="U202" i="22"/>
  <c r="U198" i="22"/>
  <c r="U201" i="22"/>
  <c r="U200" i="22"/>
  <c r="U208" i="22"/>
  <c r="U139" i="22"/>
  <c r="U135" i="22"/>
  <c r="U131" i="22"/>
  <c r="U140" i="22"/>
  <c r="U130" i="22"/>
  <c r="U137" i="22"/>
  <c r="U127" i="22"/>
  <c r="U123" i="22"/>
  <c r="U119" i="22"/>
  <c r="U204" i="22"/>
  <c r="U134" i="22"/>
  <c r="U128" i="22"/>
  <c r="U118" i="22"/>
  <c r="U112" i="22"/>
  <c r="U108" i="22"/>
  <c r="U104" i="22"/>
  <c r="U100" i="22"/>
  <c r="U96" i="22"/>
  <c r="U92" i="22"/>
  <c r="U125" i="22"/>
  <c r="U136" i="22"/>
  <c r="U120" i="22"/>
  <c r="U115" i="22"/>
  <c r="U111" i="22"/>
  <c r="U107" i="22"/>
  <c r="U103" i="22"/>
  <c r="U99" i="22"/>
  <c r="U95" i="22"/>
  <c r="U91" i="22"/>
  <c r="U122" i="22"/>
  <c r="U117" i="22"/>
  <c r="U124" i="22"/>
  <c r="U105" i="22"/>
  <c r="U138" i="22"/>
  <c r="U132" i="22"/>
  <c r="U129" i="22"/>
  <c r="U116" i="22"/>
  <c r="U106" i="22"/>
  <c r="U113" i="22"/>
  <c r="U110" i="22"/>
  <c r="U102" i="22"/>
  <c r="U93" i="22"/>
  <c r="U205" i="22"/>
  <c r="U97" i="22"/>
  <c r="U94" i="22"/>
  <c r="U90" i="22"/>
  <c r="U101" i="22"/>
  <c r="U133" i="22"/>
  <c r="U121" i="22"/>
  <c r="U114" i="22"/>
  <c r="U126" i="22"/>
  <c r="U109" i="22"/>
  <c r="U98" i="22"/>
  <c r="Q217" i="22"/>
  <c r="Q213" i="22"/>
  <c r="Q209" i="22"/>
  <c r="Q190" i="22"/>
  <c r="Q186" i="22"/>
  <c r="Q182" i="22"/>
  <c r="Q178" i="22"/>
  <c r="Q174" i="22"/>
  <c r="Q216" i="22"/>
  <c r="Q212" i="22"/>
  <c r="Q189" i="22"/>
  <c r="Q185" i="22"/>
  <c r="Q181" i="22"/>
  <c r="Q177" i="22"/>
  <c r="Q211" i="22"/>
  <c r="Q210" i="22"/>
  <c r="Q179" i="22"/>
  <c r="Q173" i="22"/>
  <c r="Q169" i="22"/>
  <c r="Q165" i="22"/>
  <c r="Q161" i="22"/>
  <c r="Q157" i="22"/>
  <c r="Q153" i="22"/>
  <c r="Q218" i="22"/>
  <c r="Q184" i="22"/>
  <c r="Q176" i="22"/>
  <c r="Q172" i="22"/>
  <c r="Q168" i="22"/>
  <c r="Q164" i="22"/>
  <c r="Q160" i="22"/>
  <c r="Q188" i="22"/>
  <c r="Q187" i="22"/>
  <c r="Q183" i="22"/>
  <c r="Q214" i="22"/>
  <c r="Q163" i="22"/>
  <c r="Q162" i="22"/>
  <c r="Q180" i="22"/>
  <c r="Q154" i="22"/>
  <c r="Q149" i="22"/>
  <c r="Q145" i="22"/>
  <c r="Q141" i="22"/>
  <c r="Q170" i="22"/>
  <c r="Q148" i="22"/>
  <c r="Q143" i="22"/>
  <c r="Q166" i="22"/>
  <c r="Q175" i="22"/>
  <c r="Q167" i="22"/>
  <c r="Q156" i="22"/>
  <c r="Q142" i="22"/>
  <c r="Q215" i="22"/>
  <c r="Q150" i="22"/>
  <c r="Q158" i="22"/>
  <c r="Q151" i="22"/>
  <c r="Q152" i="22"/>
  <c r="Q144" i="22"/>
  <c r="Q155" i="22"/>
  <c r="Q171" i="22"/>
  <c r="Q159" i="22"/>
  <c r="Q147" i="22"/>
  <c r="Q146" i="22"/>
  <c r="I73" i="22"/>
  <c r="J73" i="22"/>
  <c r="K73" i="22"/>
  <c r="P77" i="22"/>
  <c r="R124" i="22"/>
  <c r="R99" i="22"/>
  <c r="R96" i="22"/>
  <c r="R93" i="22"/>
  <c r="R116" i="22"/>
  <c r="R125" i="22"/>
  <c r="R206" i="22"/>
  <c r="R204" i="22"/>
  <c r="V206" i="22"/>
  <c r="V202" i="22"/>
  <c r="V198" i="22"/>
  <c r="V205" i="22"/>
  <c r="V201" i="22"/>
  <c r="V207" i="22"/>
  <c r="V203" i="22"/>
  <c r="V199" i="22"/>
  <c r="V200" i="22"/>
  <c r="V208" i="22"/>
  <c r="V139" i="22"/>
  <c r="V135" i="22"/>
  <c r="V131" i="22"/>
  <c r="V204" i="22"/>
  <c r="V137" i="22"/>
  <c r="V133" i="22"/>
  <c r="V127" i="22"/>
  <c r="V123" i="22"/>
  <c r="V119" i="22"/>
  <c r="V115" i="22"/>
  <c r="V132" i="22"/>
  <c r="V136" i="22"/>
  <c r="V129" i="22"/>
  <c r="V125" i="22"/>
  <c r="V121" i="22"/>
  <c r="V117" i="22"/>
  <c r="V120" i="22"/>
  <c r="V111" i="22"/>
  <c r="V107" i="22"/>
  <c r="V103" i="22"/>
  <c r="V99" i="22"/>
  <c r="V95" i="22"/>
  <c r="V91" i="22"/>
  <c r="V122" i="22"/>
  <c r="V138" i="22"/>
  <c r="V114" i="22"/>
  <c r="V110" i="22"/>
  <c r="V106" i="22"/>
  <c r="V102" i="22"/>
  <c r="V98" i="22"/>
  <c r="V94" i="22"/>
  <c r="V90" i="22"/>
  <c r="V126" i="22"/>
  <c r="V113" i="22"/>
  <c r="V109" i="22"/>
  <c r="V105" i="22"/>
  <c r="V101" i="22"/>
  <c r="V97" i="22"/>
  <c r="V93" i="22"/>
  <c r="V118" i="22"/>
  <c r="V116" i="22"/>
  <c r="V92" i="22"/>
  <c r="V112" i="22"/>
  <c r="V134" i="22"/>
  <c r="V130" i="22"/>
  <c r="V124" i="22"/>
  <c r="V108" i="22"/>
  <c r="V100" i="22"/>
  <c r="V140" i="22"/>
  <c r="V128" i="22"/>
  <c r="V96" i="22"/>
  <c r="V104" i="22"/>
  <c r="I215" i="22"/>
  <c r="I211" i="22"/>
  <c r="I188" i="22"/>
  <c r="I184" i="22"/>
  <c r="I180" i="22"/>
  <c r="I176" i="22"/>
  <c r="I218" i="22"/>
  <c r="I214" i="22"/>
  <c r="I210" i="22"/>
  <c r="I187" i="22"/>
  <c r="I183" i="22"/>
  <c r="I179" i="22"/>
  <c r="I175" i="22"/>
  <c r="I216" i="22"/>
  <c r="I212" i="22"/>
  <c r="I189" i="22"/>
  <c r="I209" i="22"/>
  <c r="I172" i="22"/>
  <c r="I168" i="22"/>
  <c r="I164" i="22"/>
  <c r="I160" i="22"/>
  <c r="I156" i="22"/>
  <c r="I190" i="22"/>
  <c r="I181" i="22"/>
  <c r="I217" i="22"/>
  <c r="I171" i="22"/>
  <c r="I167" i="22"/>
  <c r="I163" i="22"/>
  <c r="I159" i="22"/>
  <c r="I178" i="22"/>
  <c r="I186" i="22"/>
  <c r="I174" i="22"/>
  <c r="I170" i="22"/>
  <c r="I166" i="22"/>
  <c r="I162" i="22"/>
  <c r="I158" i="22"/>
  <c r="I161" i="22"/>
  <c r="I155" i="22"/>
  <c r="I152" i="22"/>
  <c r="I148" i="22"/>
  <c r="I144" i="22"/>
  <c r="I185" i="22"/>
  <c r="I182" i="22"/>
  <c r="I177" i="22"/>
  <c r="I154" i="22"/>
  <c r="I150" i="22"/>
  <c r="I146" i="22"/>
  <c r="I142" i="22"/>
  <c r="I157" i="22"/>
  <c r="I149" i="22"/>
  <c r="I151" i="22"/>
  <c r="I165" i="22"/>
  <c r="I147" i="22"/>
  <c r="I141" i="22"/>
  <c r="I173" i="22"/>
  <c r="I213" i="22"/>
  <c r="I143" i="22"/>
  <c r="I169" i="22"/>
  <c r="I153" i="22"/>
  <c r="I145" i="22"/>
  <c r="G208" i="22"/>
  <c r="G204" i="22"/>
  <c r="G200" i="22"/>
  <c r="G207" i="22"/>
  <c r="G203" i="22"/>
  <c r="G199" i="22"/>
  <c r="G205" i="22"/>
  <c r="G201" i="22"/>
  <c r="G202" i="22"/>
  <c r="G198" i="22"/>
  <c r="G137" i="22"/>
  <c r="G133" i="22"/>
  <c r="G139" i="22"/>
  <c r="G135" i="22"/>
  <c r="G131" i="22"/>
  <c r="G132" i="22"/>
  <c r="G129" i="22"/>
  <c r="G125" i="22"/>
  <c r="G121" i="22"/>
  <c r="G117" i="22"/>
  <c r="G206" i="22"/>
  <c r="G127" i="22"/>
  <c r="G123" i="22"/>
  <c r="G119" i="22"/>
  <c r="G138" i="22"/>
  <c r="G120" i="22"/>
  <c r="G130" i="22"/>
  <c r="G113" i="22"/>
  <c r="G109" i="22"/>
  <c r="G105" i="22"/>
  <c r="G101" i="22"/>
  <c r="G97" i="22"/>
  <c r="G93" i="22"/>
  <c r="G140" i="22"/>
  <c r="G122" i="22"/>
  <c r="G124" i="22"/>
  <c r="G112" i="22"/>
  <c r="G108" i="22"/>
  <c r="G104" i="22"/>
  <c r="G100" i="22"/>
  <c r="G96" i="22"/>
  <c r="G92" i="22"/>
  <c r="G126" i="22"/>
  <c r="G116" i="22"/>
  <c r="G115" i="22"/>
  <c r="G111" i="22"/>
  <c r="G107" i="22"/>
  <c r="G103" i="22"/>
  <c r="G99" i="22"/>
  <c r="G95" i="22"/>
  <c r="G91" i="22"/>
  <c r="G136" i="22"/>
  <c r="G128" i="22"/>
  <c r="G114" i="22"/>
  <c r="G102" i="22"/>
  <c r="G106" i="22"/>
  <c r="G98" i="22"/>
  <c r="G134" i="22"/>
  <c r="G118" i="22"/>
  <c r="G94" i="22"/>
  <c r="G110" i="22"/>
  <c r="G90" i="22"/>
  <c r="R106" i="22"/>
  <c r="R103" i="22"/>
  <c r="R100" i="22"/>
  <c r="R97" i="22"/>
  <c r="R126" i="22"/>
  <c r="R129" i="22"/>
  <c r="R198" i="22"/>
  <c r="E75" i="22"/>
  <c r="D75" i="22"/>
  <c r="C75" i="22"/>
  <c r="U79" i="22"/>
  <c r="W79" i="22"/>
  <c r="V79" i="22"/>
  <c r="W218" i="22"/>
  <c r="W214" i="22"/>
  <c r="W210" i="22"/>
  <c r="W187" i="22"/>
  <c r="W183" i="22"/>
  <c r="W179" i="22"/>
  <c r="W175" i="22"/>
  <c r="W217" i="22"/>
  <c r="W213" i="22"/>
  <c r="W209" i="22"/>
  <c r="W190" i="22"/>
  <c r="W186" i="22"/>
  <c r="W182" i="22"/>
  <c r="W178" i="22"/>
  <c r="W184" i="22"/>
  <c r="W176" i="22"/>
  <c r="W170" i="22"/>
  <c r="W166" i="22"/>
  <c r="W162" i="22"/>
  <c r="W158" i="22"/>
  <c r="W154" i="22"/>
  <c r="W181" i="22"/>
  <c r="W189" i="22"/>
  <c r="W188" i="22"/>
  <c r="W173" i="22"/>
  <c r="W169" i="22"/>
  <c r="W165" i="22"/>
  <c r="W161" i="22"/>
  <c r="W157" i="22"/>
  <c r="W216" i="22"/>
  <c r="W215" i="22"/>
  <c r="W180" i="22"/>
  <c r="W174" i="22"/>
  <c r="W211" i="22"/>
  <c r="W172" i="22"/>
  <c r="W171" i="22"/>
  <c r="W153" i="22"/>
  <c r="W150" i="22"/>
  <c r="W146" i="22"/>
  <c r="W142" i="22"/>
  <c r="W168" i="22"/>
  <c r="W167" i="22"/>
  <c r="W164" i="22"/>
  <c r="W160" i="22"/>
  <c r="W147" i="22"/>
  <c r="W155" i="22"/>
  <c r="W152" i="22"/>
  <c r="W149" i="22"/>
  <c r="W144" i="22"/>
  <c r="W148" i="22"/>
  <c r="W151" i="22"/>
  <c r="W143" i="22"/>
  <c r="W185" i="22"/>
  <c r="W145" i="22"/>
  <c r="W177" i="22"/>
  <c r="W163" i="22"/>
  <c r="W212" i="22"/>
  <c r="W159" i="22"/>
  <c r="W156" i="22"/>
  <c r="W141" i="22"/>
  <c r="W208" i="22"/>
  <c r="W126" i="22"/>
  <c r="W103" i="22"/>
  <c r="W117" i="22"/>
  <c r="W129" i="22"/>
  <c r="W93" i="22"/>
  <c r="W123" i="22"/>
  <c r="O202" i="22"/>
  <c r="O138" i="22"/>
  <c r="O135" i="22"/>
  <c r="O107" i="22"/>
  <c r="O207" i="22"/>
  <c r="O94" i="22"/>
  <c r="O92" i="22"/>
  <c r="O101" i="22"/>
  <c r="J215" i="22"/>
  <c r="J211" i="22"/>
  <c r="J188" i="22"/>
  <c r="J184" i="22"/>
  <c r="J180" i="22"/>
  <c r="J176" i="22"/>
  <c r="J218" i="22"/>
  <c r="J214" i="22"/>
  <c r="J210" i="22"/>
  <c r="J187" i="22"/>
  <c r="J183" i="22"/>
  <c r="J179" i="22"/>
  <c r="J190" i="22"/>
  <c r="J189" i="22"/>
  <c r="J181" i="22"/>
  <c r="J217" i="22"/>
  <c r="J216" i="22"/>
  <c r="J171" i="22"/>
  <c r="J167" i="22"/>
  <c r="J163" i="22"/>
  <c r="J159" i="22"/>
  <c r="J155" i="22"/>
  <c r="J178" i="22"/>
  <c r="J186" i="22"/>
  <c r="J174" i="22"/>
  <c r="J170" i="22"/>
  <c r="J166" i="22"/>
  <c r="J162" i="22"/>
  <c r="J158" i="22"/>
  <c r="J213" i="22"/>
  <c r="J212" i="22"/>
  <c r="J185" i="22"/>
  <c r="J177" i="22"/>
  <c r="J169" i="22"/>
  <c r="J168" i="22"/>
  <c r="J153" i="22"/>
  <c r="J151" i="22"/>
  <c r="J147" i="22"/>
  <c r="J143" i="22"/>
  <c r="J175" i="22"/>
  <c r="J165" i="22"/>
  <c r="J164" i="22"/>
  <c r="J144" i="22"/>
  <c r="J172" i="22"/>
  <c r="J146" i="22"/>
  <c r="J141" i="22"/>
  <c r="J173" i="22"/>
  <c r="J160" i="22"/>
  <c r="J154" i="22"/>
  <c r="J150" i="22"/>
  <c r="J145" i="22"/>
  <c r="J209" i="22"/>
  <c r="J156" i="22"/>
  <c r="J148" i="22"/>
  <c r="J149" i="22"/>
  <c r="J161" i="22"/>
  <c r="J142" i="22"/>
  <c r="J182" i="22"/>
  <c r="J157" i="22"/>
  <c r="J152" i="22"/>
  <c r="W75" i="22"/>
  <c r="V75" i="22"/>
  <c r="U75" i="22"/>
  <c r="G216" i="22"/>
  <c r="G212" i="22"/>
  <c r="G189" i="22"/>
  <c r="G185" i="22"/>
  <c r="G181" i="22"/>
  <c r="G177" i="22"/>
  <c r="G215" i="22"/>
  <c r="G211" i="22"/>
  <c r="G188" i="22"/>
  <c r="G184" i="22"/>
  <c r="G180" i="22"/>
  <c r="G176" i="22"/>
  <c r="G217" i="22"/>
  <c r="G213" i="22"/>
  <c r="G209" i="22"/>
  <c r="G190" i="22"/>
  <c r="G186" i="22"/>
  <c r="G173" i="22"/>
  <c r="G169" i="22"/>
  <c r="G165" i="22"/>
  <c r="G161" i="22"/>
  <c r="G157" i="22"/>
  <c r="G153" i="22"/>
  <c r="G182" i="22"/>
  <c r="G175" i="22"/>
  <c r="G210" i="22"/>
  <c r="G172" i="22"/>
  <c r="G168" i="22"/>
  <c r="G164" i="22"/>
  <c r="G160" i="22"/>
  <c r="G179" i="22"/>
  <c r="G218" i="22"/>
  <c r="G171" i="22"/>
  <c r="G167" i="22"/>
  <c r="G163" i="22"/>
  <c r="G159" i="22"/>
  <c r="G155" i="22"/>
  <c r="G149" i="22"/>
  <c r="G145" i="22"/>
  <c r="G141" i="22"/>
  <c r="G183" i="22"/>
  <c r="G178" i="22"/>
  <c r="G174" i="22"/>
  <c r="G187" i="22"/>
  <c r="G170" i="22"/>
  <c r="G151" i="22"/>
  <c r="G147" i="22"/>
  <c r="G143" i="22"/>
  <c r="G142" i="22"/>
  <c r="G144" i="22"/>
  <c r="G158" i="22"/>
  <c r="G148" i="22"/>
  <c r="G162" i="22"/>
  <c r="G146" i="22"/>
  <c r="G156" i="22"/>
  <c r="G214" i="22"/>
  <c r="G154" i="22"/>
  <c r="G150" i="22"/>
  <c r="G152" i="22"/>
  <c r="G166" i="22"/>
  <c r="S208" i="22"/>
  <c r="S204" i="22"/>
  <c r="S200" i="22"/>
  <c r="S207" i="22"/>
  <c r="S203" i="22"/>
  <c r="S199" i="22"/>
  <c r="S206" i="22"/>
  <c r="S205" i="22"/>
  <c r="S202" i="22"/>
  <c r="S201" i="22"/>
  <c r="S198" i="22"/>
  <c r="S140" i="22"/>
  <c r="S136" i="22"/>
  <c r="S132" i="22"/>
  <c r="S133" i="22"/>
  <c r="S135" i="22"/>
  <c r="S130" i="22"/>
  <c r="S128" i="22"/>
  <c r="S124" i="22"/>
  <c r="S120" i="22"/>
  <c r="S116" i="22"/>
  <c r="S139" i="22"/>
  <c r="S134" i="22"/>
  <c r="S121" i="22"/>
  <c r="S113" i="22"/>
  <c r="S109" i="22"/>
  <c r="S105" i="22"/>
  <c r="S101" i="22"/>
  <c r="S97" i="22"/>
  <c r="S93" i="22"/>
  <c r="S123" i="22"/>
  <c r="S118" i="22"/>
  <c r="S112" i="22"/>
  <c r="S108" i="22"/>
  <c r="S104" i="22"/>
  <c r="S100" i="22"/>
  <c r="S96" i="22"/>
  <c r="S92" i="22"/>
  <c r="S125" i="22"/>
  <c r="S138" i="22"/>
  <c r="S117" i="22"/>
  <c r="S111" i="22"/>
  <c r="S98" i="22"/>
  <c r="S99" i="22"/>
  <c r="S127" i="22"/>
  <c r="S122" i="22"/>
  <c r="S110" i="22"/>
  <c r="S102" i="22"/>
  <c r="S137" i="22"/>
  <c r="S129" i="22"/>
  <c r="S119" i="22"/>
  <c r="S126" i="22"/>
  <c r="S107" i="22"/>
  <c r="S94" i="22"/>
  <c r="S90" i="22"/>
  <c r="S95" i="22"/>
  <c r="S91" i="22"/>
  <c r="S131" i="22"/>
  <c r="S115" i="22"/>
  <c r="S114" i="22"/>
  <c r="S106" i="22"/>
  <c r="S103" i="22"/>
  <c r="Q205" i="22"/>
  <c r="Q201" i="22"/>
  <c r="Q208" i="22"/>
  <c r="Q204" i="22"/>
  <c r="Q200" i="22"/>
  <c r="Q199" i="22"/>
  <c r="Q198" i="22"/>
  <c r="Q207" i="22"/>
  <c r="Q206" i="22"/>
  <c r="Q137" i="22"/>
  <c r="Q133" i="22"/>
  <c r="Q203" i="22"/>
  <c r="Q202" i="22"/>
  <c r="Q138" i="22"/>
  <c r="Q129" i="22"/>
  <c r="Q125" i="22"/>
  <c r="Q121" i="22"/>
  <c r="Q117" i="22"/>
  <c r="Q132" i="22"/>
  <c r="Q114" i="22"/>
  <c r="Q110" i="22"/>
  <c r="Q106" i="22"/>
  <c r="Q102" i="22"/>
  <c r="Q98" i="22"/>
  <c r="Q94" i="22"/>
  <c r="Q90" i="22"/>
  <c r="Q126" i="22"/>
  <c r="Q116" i="22"/>
  <c r="Q135" i="22"/>
  <c r="Q134" i="22"/>
  <c r="Q128" i="22"/>
  <c r="Q123" i="22"/>
  <c r="Q113" i="22"/>
  <c r="Q109" i="22"/>
  <c r="Q105" i="22"/>
  <c r="Q101" i="22"/>
  <c r="Q97" i="22"/>
  <c r="Q93" i="22"/>
  <c r="Q118" i="22"/>
  <c r="Q127" i="22"/>
  <c r="Q124" i="22"/>
  <c r="Q122" i="22"/>
  <c r="Q120" i="22"/>
  <c r="Q104" i="22"/>
  <c r="Q91" i="22"/>
  <c r="Q111" i="22"/>
  <c r="Q115" i="22"/>
  <c r="Q107" i="22"/>
  <c r="Q99" i="22"/>
  <c r="Q96" i="22"/>
  <c r="Q130" i="22"/>
  <c r="Q119" i="22"/>
  <c r="Q108" i="22"/>
  <c r="Q100" i="22"/>
  <c r="Q140" i="22"/>
  <c r="Q112" i="22"/>
  <c r="Q95" i="22"/>
  <c r="Q139" i="22"/>
  <c r="Q131" i="22"/>
  <c r="Q92" i="22"/>
  <c r="Q136" i="22"/>
  <c r="Q103" i="22"/>
  <c r="K206" i="22"/>
  <c r="K202" i="22"/>
  <c r="K198" i="22"/>
  <c r="K205" i="22"/>
  <c r="K201" i="22"/>
  <c r="K207" i="22"/>
  <c r="K203" i="22"/>
  <c r="K199" i="22"/>
  <c r="K204" i="22"/>
  <c r="K200" i="22"/>
  <c r="K208" i="22"/>
  <c r="K139" i="22"/>
  <c r="K135" i="22"/>
  <c r="K131" i="22"/>
  <c r="K137" i="22"/>
  <c r="K133" i="22"/>
  <c r="K127" i="22"/>
  <c r="K123" i="22"/>
  <c r="K119" i="22"/>
  <c r="K136" i="22"/>
  <c r="K140" i="22"/>
  <c r="K130" i="22"/>
  <c r="K129" i="22"/>
  <c r="K125" i="22"/>
  <c r="K121" i="22"/>
  <c r="K117" i="22"/>
  <c r="K132" i="22"/>
  <c r="K124" i="22"/>
  <c r="K115" i="22"/>
  <c r="K111" i="22"/>
  <c r="K107" i="22"/>
  <c r="K103" i="22"/>
  <c r="K99" i="22"/>
  <c r="K95" i="22"/>
  <c r="K91" i="22"/>
  <c r="K126" i="22"/>
  <c r="K134" i="22"/>
  <c r="K116" i="22"/>
  <c r="K114" i="22"/>
  <c r="K110" i="22"/>
  <c r="K106" i="22"/>
  <c r="K102" i="22"/>
  <c r="K98" i="22"/>
  <c r="K94" i="22"/>
  <c r="K90" i="22"/>
  <c r="K113" i="22"/>
  <c r="K109" i="22"/>
  <c r="K105" i="22"/>
  <c r="K101" i="22"/>
  <c r="K97" i="22"/>
  <c r="K93" i="22"/>
  <c r="K96" i="22"/>
  <c r="K122" i="22"/>
  <c r="K120" i="22"/>
  <c r="K118" i="22"/>
  <c r="K138" i="22"/>
  <c r="K112" i="22"/>
  <c r="K104" i="22"/>
  <c r="K92" i="22"/>
  <c r="K128" i="22"/>
  <c r="K100" i="22"/>
  <c r="K108" i="22"/>
  <c r="C218" i="22"/>
  <c r="C214" i="22"/>
  <c r="C210" i="22"/>
  <c r="C187" i="22"/>
  <c r="C183" i="22"/>
  <c r="C179" i="22"/>
  <c r="C175" i="22"/>
  <c r="C217" i="22"/>
  <c r="C213" i="22"/>
  <c r="C209" i="22"/>
  <c r="C190" i="22"/>
  <c r="C186" i="22"/>
  <c r="C182" i="22"/>
  <c r="C178" i="22"/>
  <c r="C215" i="22"/>
  <c r="C211" i="22"/>
  <c r="C188" i="22"/>
  <c r="C171" i="22"/>
  <c r="C167" i="22"/>
  <c r="C163" i="22"/>
  <c r="C159" i="22"/>
  <c r="C155" i="22"/>
  <c r="C184" i="22"/>
  <c r="C176" i="22"/>
  <c r="C189" i="22"/>
  <c r="C174" i="22"/>
  <c r="C170" i="22"/>
  <c r="C166" i="22"/>
  <c r="C162" i="22"/>
  <c r="C158" i="22"/>
  <c r="C216" i="22"/>
  <c r="C181" i="22"/>
  <c r="C173" i="22"/>
  <c r="C169" i="22"/>
  <c r="C165" i="22"/>
  <c r="C161" i="22"/>
  <c r="C157" i="22"/>
  <c r="C172" i="22"/>
  <c r="C154" i="22"/>
  <c r="C151" i="22"/>
  <c r="C147" i="22"/>
  <c r="C143" i="22"/>
  <c r="C160" i="22"/>
  <c r="C156" i="22"/>
  <c r="C149" i="22"/>
  <c r="C145" i="22"/>
  <c r="C141" i="22"/>
  <c r="C153" i="22"/>
  <c r="C150" i="22"/>
  <c r="C212" i="22"/>
  <c r="C185" i="22"/>
  <c r="C164" i="22"/>
  <c r="C144" i="22"/>
  <c r="C180" i="22"/>
  <c r="C168" i="22"/>
  <c r="C146" i="22"/>
  <c r="C177" i="22"/>
  <c r="C148" i="22"/>
  <c r="C142" i="22"/>
  <c r="C152" i="22"/>
  <c r="F217" i="22"/>
  <c r="F213" i="22"/>
  <c r="F209" i="22"/>
  <c r="F190" i="22"/>
  <c r="F186" i="22"/>
  <c r="F182" i="22"/>
  <c r="F178" i="22"/>
  <c r="F216" i="22"/>
  <c r="F212" i="22"/>
  <c r="F189" i="22"/>
  <c r="F185" i="22"/>
  <c r="F181" i="22"/>
  <c r="F177" i="22"/>
  <c r="F215" i="22"/>
  <c r="F214" i="22"/>
  <c r="F183" i="22"/>
  <c r="F173" i="22"/>
  <c r="F169" i="22"/>
  <c r="F165" i="22"/>
  <c r="F161" i="22"/>
  <c r="F157" i="22"/>
  <c r="F153" i="22"/>
  <c r="F180" i="22"/>
  <c r="F175" i="22"/>
  <c r="F211" i="22"/>
  <c r="F210" i="22"/>
  <c r="F172" i="22"/>
  <c r="F168" i="22"/>
  <c r="F164" i="22"/>
  <c r="F160" i="22"/>
  <c r="F179" i="22"/>
  <c r="F176" i="22"/>
  <c r="F167" i="22"/>
  <c r="F166" i="22"/>
  <c r="F149" i="22"/>
  <c r="F145" i="22"/>
  <c r="F141" i="22"/>
  <c r="F159" i="22"/>
  <c r="F156" i="22"/>
  <c r="F152" i="22"/>
  <c r="F147" i="22"/>
  <c r="F174" i="22"/>
  <c r="F142" i="22"/>
  <c r="F162" i="22"/>
  <c r="F146" i="22"/>
  <c r="F218" i="22"/>
  <c r="F171" i="22"/>
  <c r="F184" i="22"/>
  <c r="F148" i="22"/>
  <c r="F170" i="22"/>
  <c r="F158" i="22"/>
  <c r="F154" i="22"/>
  <c r="F151" i="22"/>
  <c r="F150" i="22"/>
  <c r="F143" i="22"/>
  <c r="F188" i="22"/>
  <c r="F144" i="22"/>
  <c r="F163" i="22"/>
  <c r="F155" i="22"/>
  <c r="F187" i="22"/>
  <c r="U98" i="12"/>
  <c r="V98" i="12"/>
  <c r="W98" i="12"/>
  <c r="X98" i="12"/>
  <c r="Y98" i="12"/>
  <c r="Z98" i="12"/>
  <c r="AA98" i="12"/>
  <c r="AB98" i="12"/>
  <c r="AC98" i="12"/>
  <c r="AD98" i="12"/>
  <c r="AE98" i="12"/>
  <c r="AF98" i="12"/>
  <c r="AG98" i="12"/>
  <c r="AH98" i="12"/>
  <c r="AI98" i="12"/>
  <c r="AJ98" i="12"/>
  <c r="AK98" i="12"/>
  <c r="AL98" i="12"/>
  <c r="U99" i="12"/>
  <c r="V99" i="12"/>
  <c r="W99" i="12"/>
  <c r="X99" i="12"/>
  <c r="Y99" i="12"/>
  <c r="Z99" i="12"/>
  <c r="AA99" i="12"/>
  <c r="AB99" i="12"/>
  <c r="AC99" i="12"/>
  <c r="AD99" i="12"/>
  <c r="AE99" i="12"/>
  <c r="AF99" i="12"/>
  <c r="AG99" i="12"/>
  <c r="AH99" i="12"/>
  <c r="AI99" i="12"/>
  <c r="AJ99" i="12"/>
  <c r="AK99" i="12"/>
  <c r="AL99" i="12"/>
  <c r="U100" i="12"/>
  <c r="V100" i="12"/>
  <c r="W100" i="12"/>
  <c r="X100" i="12"/>
  <c r="Y100" i="12"/>
  <c r="Z100" i="12"/>
  <c r="AA100" i="12"/>
  <c r="AB100" i="12"/>
  <c r="AC100" i="12"/>
  <c r="AD100" i="12"/>
  <c r="AE100" i="12"/>
  <c r="AF100" i="12"/>
  <c r="AG100" i="12"/>
  <c r="AH100" i="12"/>
  <c r="AI100" i="12"/>
  <c r="AJ100" i="12"/>
  <c r="AK100" i="12"/>
  <c r="AL100" i="12"/>
  <c r="U101" i="12"/>
  <c r="V101" i="12"/>
  <c r="W101" i="12"/>
  <c r="X101" i="12"/>
  <c r="Y101" i="12"/>
  <c r="Z101" i="12"/>
  <c r="AA101" i="12"/>
  <c r="AB101" i="12"/>
  <c r="AC101" i="12"/>
  <c r="AD101" i="12"/>
  <c r="AE101" i="12"/>
  <c r="AF101" i="12"/>
  <c r="AG101" i="12"/>
  <c r="AH101" i="12"/>
  <c r="AI101" i="12"/>
  <c r="AJ101" i="12"/>
  <c r="AK101" i="12"/>
  <c r="AL101" i="12"/>
  <c r="U102" i="12"/>
  <c r="V102" i="12"/>
  <c r="W102" i="12"/>
  <c r="X102" i="12"/>
  <c r="Y102" i="12"/>
  <c r="Z102" i="12"/>
  <c r="AA102" i="12"/>
  <c r="AB102" i="12"/>
  <c r="AC102" i="12"/>
  <c r="AD102" i="12"/>
  <c r="AE102" i="12"/>
  <c r="AF102" i="12"/>
  <c r="AG102" i="12"/>
  <c r="AH102" i="12"/>
  <c r="AI102" i="12"/>
  <c r="AJ102" i="12"/>
  <c r="AK102" i="12"/>
  <c r="AL102" i="12"/>
  <c r="U103" i="12"/>
  <c r="V103" i="12"/>
  <c r="W103" i="12"/>
  <c r="X103" i="12"/>
  <c r="Y103" i="12"/>
  <c r="Z103" i="12"/>
  <c r="AA103" i="12"/>
  <c r="AB103" i="12"/>
  <c r="AC103" i="12"/>
  <c r="AD103" i="12"/>
  <c r="AE103" i="12"/>
  <c r="AF103" i="12"/>
  <c r="AG103" i="12"/>
  <c r="AH103" i="12"/>
  <c r="AI103" i="12"/>
  <c r="AJ103" i="12"/>
  <c r="AK103" i="12"/>
  <c r="AL103" i="12"/>
  <c r="U104" i="12"/>
  <c r="V104" i="12"/>
  <c r="W104" i="12"/>
  <c r="X104" i="12"/>
  <c r="Y104" i="12"/>
  <c r="Z104" i="12"/>
  <c r="AA104" i="12"/>
  <c r="AB104" i="12"/>
  <c r="AC104" i="12"/>
  <c r="AD104" i="12"/>
  <c r="AE104" i="12"/>
  <c r="AF104" i="12"/>
  <c r="AG104" i="12"/>
  <c r="AH104" i="12"/>
  <c r="AI104" i="12"/>
  <c r="AJ104" i="12"/>
  <c r="AK104" i="12"/>
  <c r="AL104" i="12"/>
  <c r="U105" i="12"/>
  <c r="V105" i="12"/>
  <c r="W105" i="12"/>
  <c r="X105" i="12"/>
  <c r="Y105" i="12"/>
  <c r="Z105" i="12"/>
  <c r="AA105" i="12"/>
  <c r="AB105" i="12"/>
  <c r="AC105" i="12"/>
  <c r="AD105" i="12"/>
  <c r="AE105" i="12"/>
  <c r="AF105" i="12"/>
  <c r="AG105" i="12"/>
  <c r="AH105" i="12"/>
  <c r="AI105" i="12"/>
  <c r="AJ105" i="12"/>
  <c r="AK105" i="12"/>
  <c r="AL105" i="12"/>
  <c r="U106" i="12"/>
  <c r="V106" i="12"/>
  <c r="W106" i="12"/>
  <c r="X106" i="12"/>
  <c r="Y106" i="12"/>
  <c r="Z106" i="12"/>
  <c r="AA106" i="12"/>
  <c r="AB106" i="12"/>
  <c r="AC106" i="12"/>
  <c r="AD106" i="12"/>
  <c r="AE106" i="12"/>
  <c r="AF106" i="12"/>
  <c r="AG106" i="12"/>
  <c r="AH106" i="12"/>
  <c r="AI106" i="12"/>
  <c r="AJ106" i="12"/>
  <c r="AK106" i="12"/>
  <c r="AL106" i="12"/>
  <c r="U107" i="12"/>
  <c r="V107" i="12"/>
  <c r="W107" i="12"/>
  <c r="X107" i="12"/>
  <c r="Y107" i="12"/>
  <c r="Z107" i="12"/>
  <c r="AA107" i="12"/>
  <c r="AB107" i="12"/>
  <c r="AC107" i="12"/>
  <c r="AD107" i="12"/>
  <c r="AE107" i="12"/>
  <c r="AF107" i="12"/>
  <c r="AG107" i="12"/>
  <c r="AH107" i="12"/>
  <c r="AI107" i="12"/>
  <c r="AJ107" i="12"/>
  <c r="AK107" i="12"/>
  <c r="AL107" i="12"/>
  <c r="U108" i="12"/>
  <c r="V108" i="12"/>
  <c r="W108" i="12"/>
  <c r="X108" i="12"/>
  <c r="Y108" i="12"/>
  <c r="Z108" i="12"/>
  <c r="AA108" i="12"/>
  <c r="AB108" i="12"/>
  <c r="AC108" i="12"/>
  <c r="AD108" i="12"/>
  <c r="AE108" i="12"/>
  <c r="AF108" i="12"/>
  <c r="AG108" i="12"/>
  <c r="AH108" i="12"/>
  <c r="AI108" i="12"/>
  <c r="AJ108" i="12"/>
  <c r="AK108" i="12"/>
  <c r="AL108" i="12"/>
  <c r="U109" i="12"/>
  <c r="V109" i="12"/>
  <c r="W109" i="12"/>
  <c r="X109" i="12"/>
  <c r="Y109" i="12"/>
  <c r="Z109" i="12"/>
  <c r="AA109" i="12"/>
  <c r="AB109" i="12"/>
  <c r="AC109" i="12"/>
  <c r="AD109" i="12"/>
  <c r="AE109" i="12"/>
  <c r="AF109" i="12"/>
  <c r="AG109" i="12"/>
  <c r="AH109" i="12"/>
  <c r="AI109" i="12"/>
  <c r="AJ109" i="12"/>
  <c r="AK109" i="12"/>
  <c r="AL109" i="12"/>
  <c r="U110" i="12"/>
  <c r="V110" i="12"/>
  <c r="W110" i="12"/>
  <c r="X110" i="12"/>
  <c r="Y110" i="12"/>
  <c r="Z110" i="12"/>
  <c r="AA110" i="12"/>
  <c r="AB110" i="12"/>
  <c r="AC110" i="12"/>
  <c r="AD110" i="12"/>
  <c r="AE110" i="12"/>
  <c r="AF110" i="12"/>
  <c r="AG110" i="12"/>
  <c r="AH110" i="12"/>
  <c r="AI110" i="12"/>
  <c r="AJ110" i="12"/>
  <c r="AK110" i="12"/>
  <c r="AL110" i="12"/>
  <c r="U111" i="12"/>
  <c r="V111" i="12"/>
  <c r="W111" i="12"/>
  <c r="X111" i="12"/>
  <c r="Y111" i="12"/>
  <c r="Z111" i="12"/>
  <c r="AA111" i="12"/>
  <c r="AB111" i="12"/>
  <c r="AC111" i="12"/>
  <c r="AD111" i="12"/>
  <c r="AE111" i="12"/>
  <c r="AF111" i="12"/>
  <c r="AG111" i="12"/>
  <c r="AH111" i="12"/>
  <c r="AI111" i="12"/>
  <c r="AJ111" i="12"/>
  <c r="AK111" i="12"/>
  <c r="AL111" i="12"/>
  <c r="U112" i="12"/>
  <c r="V112" i="12"/>
  <c r="W112" i="12"/>
  <c r="X112" i="12"/>
  <c r="Y112" i="12"/>
  <c r="Z112" i="12"/>
  <c r="AA112" i="12"/>
  <c r="AB112" i="12"/>
  <c r="AC112" i="12"/>
  <c r="AD112" i="12"/>
  <c r="AE112" i="12"/>
  <c r="AF112" i="12"/>
  <c r="AG112" i="12"/>
  <c r="AH112" i="12"/>
  <c r="AI112" i="12"/>
  <c r="AJ112" i="12"/>
  <c r="AK112" i="12"/>
  <c r="AL112" i="12"/>
  <c r="U113" i="12"/>
  <c r="V113" i="12"/>
  <c r="W113" i="12"/>
  <c r="X113" i="12"/>
  <c r="Y113" i="12"/>
  <c r="Z113" i="12"/>
  <c r="AA113" i="12"/>
  <c r="AB113" i="12"/>
  <c r="AC113" i="12"/>
  <c r="AD113" i="12"/>
  <c r="AE113" i="12"/>
  <c r="AF113" i="12"/>
  <c r="AG113" i="12"/>
  <c r="AH113" i="12"/>
  <c r="AI113" i="12"/>
  <c r="AJ113" i="12"/>
  <c r="AK113" i="12"/>
  <c r="AL113" i="12"/>
  <c r="U114" i="12"/>
  <c r="V114" i="12"/>
  <c r="W114" i="12"/>
  <c r="X114" i="12"/>
  <c r="Y114" i="12"/>
  <c r="Z114" i="12"/>
  <c r="AA114" i="12"/>
  <c r="AB114" i="12"/>
  <c r="AC114" i="12"/>
  <c r="AD114" i="12"/>
  <c r="AE114" i="12"/>
  <c r="AF114" i="12"/>
  <c r="AG114" i="12"/>
  <c r="AH114" i="12"/>
  <c r="AI114" i="12"/>
  <c r="AJ114" i="12"/>
  <c r="AK114" i="12"/>
  <c r="AL114" i="12"/>
  <c r="U115" i="12"/>
  <c r="V115" i="12"/>
  <c r="W115" i="12"/>
  <c r="X115" i="12"/>
  <c r="Y115" i="12"/>
  <c r="Z115" i="12"/>
  <c r="AA115" i="12"/>
  <c r="AB115" i="12"/>
  <c r="AC115" i="12"/>
  <c r="AD115" i="12"/>
  <c r="AE115" i="12"/>
  <c r="AF115" i="12"/>
  <c r="AG115" i="12"/>
  <c r="AH115" i="12"/>
  <c r="AI115" i="12"/>
  <c r="AJ115" i="12"/>
  <c r="AK115" i="12"/>
  <c r="AL115" i="12"/>
  <c r="U116" i="12"/>
  <c r="V116" i="12"/>
  <c r="W116" i="12"/>
  <c r="X116" i="12"/>
  <c r="Y116" i="12"/>
  <c r="Z116" i="12"/>
  <c r="AA116" i="12"/>
  <c r="AB116" i="12"/>
  <c r="AC116" i="12"/>
  <c r="AD116" i="12"/>
  <c r="AE116" i="12"/>
  <c r="AF116" i="12"/>
  <c r="AG116" i="12"/>
  <c r="AH116" i="12"/>
  <c r="AI116" i="12"/>
  <c r="AJ116" i="12"/>
  <c r="AK116" i="12"/>
  <c r="AL116" i="12"/>
  <c r="U117" i="12"/>
  <c r="V117" i="12"/>
  <c r="W117" i="12"/>
  <c r="X117" i="12"/>
  <c r="Y117" i="12"/>
  <c r="Z117" i="12"/>
  <c r="AA117" i="12"/>
  <c r="AB117" i="12"/>
  <c r="AC117" i="12"/>
  <c r="AD117" i="12"/>
  <c r="AE117" i="12"/>
  <c r="AF117" i="12"/>
  <c r="AG117" i="12"/>
  <c r="AH117" i="12"/>
  <c r="AI117" i="12"/>
  <c r="AJ117" i="12"/>
  <c r="AK117" i="12"/>
  <c r="AL117" i="12"/>
  <c r="U118" i="12"/>
  <c r="V118" i="12"/>
  <c r="W118" i="12"/>
  <c r="X118" i="12"/>
  <c r="Y118" i="12"/>
  <c r="Z118" i="12"/>
  <c r="AA118" i="12"/>
  <c r="AB118" i="12"/>
  <c r="AC118" i="12"/>
  <c r="AD118" i="12"/>
  <c r="AE118" i="12"/>
  <c r="AF118" i="12"/>
  <c r="AG118" i="12"/>
  <c r="AH118" i="12"/>
  <c r="AI118" i="12"/>
  <c r="AJ118" i="12"/>
  <c r="AK118" i="12"/>
  <c r="AL118" i="12"/>
  <c r="U119" i="12"/>
  <c r="V119" i="12"/>
  <c r="W119" i="12"/>
  <c r="X119" i="12"/>
  <c r="Y119" i="12"/>
  <c r="Z119" i="12"/>
  <c r="AA119" i="12"/>
  <c r="AB119" i="12"/>
  <c r="AC119" i="12"/>
  <c r="AD119" i="12"/>
  <c r="AE119" i="12"/>
  <c r="AF119" i="12"/>
  <c r="AG119" i="12"/>
  <c r="AH119" i="12"/>
  <c r="AI119" i="12"/>
  <c r="AJ119" i="12"/>
  <c r="AK119" i="12"/>
  <c r="AL119" i="12"/>
  <c r="U120" i="12"/>
  <c r="V120" i="12"/>
  <c r="W120" i="12"/>
  <c r="X120" i="12"/>
  <c r="Y120" i="12"/>
  <c r="Z120" i="12"/>
  <c r="AA120" i="12"/>
  <c r="AB120" i="12"/>
  <c r="AC120" i="12"/>
  <c r="AD120" i="12"/>
  <c r="AE120" i="12"/>
  <c r="AF120" i="12"/>
  <c r="AG120" i="12"/>
  <c r="AH120" i="12"/>
  <c r="AI120" i="12"/>
  <c r="AJ120" i="12"/>
  <c r="AK120" i="12"/>
  <c r="AL120" i="12"/>
  <c r="U121" i="12"/>
  <c r="V121" i="12"/>
  <c r="W121" i="12"/>
  <c r="X121" i="12"/>
  <c r="Y121" i="12"/>
  <c r="Z121" i="12"/>
  <c r="AA121" i="12"/>
  <c r="AB121" i="12"/>
  <c r="AC121" i="12"/>
  <c r="AD121" i="12"/>
  <c r="AE121" i="12"/>
  <c r="AF121" i="12"/>
  <c r="AG121" i="12"/>
  <c r="AH121" i="12"/>
  <c r="AI121" i="12"/>
  <c r="AJ121" i="12"/>
  <c r="AK121" i="12"/>
  <c r="AL121" i="12"/>
  <c r="U122" i="12"/>
  <c r="V122" i="12"/>
  <c r="W122" i="12"/>
  <c r="X122" i="12"/>
  <c r="Y122" i="12"/>
  <c r="Z122" i="12"/>
  <c r="AA122" i="12"/>
  <c r="AB122" i="12"/>
  <c r="AC122" i="12"/>
  <c r="AD122" i="12"/>
  <c r="AE122" i="12"/>
  <c r="AF122" i="12"/>
  <c r="AG122" i="12"/>
  <c r="AH122" i="12"/>
  <c r="AI122" i="12"/>
  <c r="AJ122" i="12"/>
  <c r="AK122" i="12"/>
  <c r="AL122" i="12"/>
  <c r="U123" i="12"/>
  <c r="V123" i="12"/>
  <c r="W123" i="12"/>
  <c r="X123" i="12"/>
  <c r="Y123" i="12"/>
  <c r="Z123" i="12"/>
  <c r="AA123" i="12"/>
  <c r="AB123" i="12"/>
  <c r="AC123" i="12"/>
  <c r="AD123" i="12"/>
  <c r="AE123" i="12"/>
  <c r="AF123" i="12"/>
  <c r="AG123" i="12"/>
  <c r="AH123" i="12"/>
  <c r="AI123" i="12"/>
  <c r="AJ123" i="12"/>
  <c r="AK123" i="12"/>
  <c r="AL123" i="12"/>
  <c r="U124" i="12"/>
  <c r="V124" i="12"/>
  <c r="W124" i="12"/>
  <c r="X124" i="12"/>
  <c r="Y124" i="12"/>
  <c r="Z124" i="12"/>
  <c r="AA124" i="12"/>
  <c r="AB124" i="12"/>
  <c r="AC124" i="12"/>
  <c r="AD124" i="12"/>
  <c r="AE124" i="12"/>
  <c r="AF124" i="12"/>
  <c r="AG124" i="12"/>
  <c r="AH124" i="12"/>
  <c r="AI124" i="12"/>
  <c r="AJ124" i="12"/>
  <c r="AK124" i="12"/>
  <c r="AL124" i="12"/>
  <c r="U125" i="12"/>
  <c r="V125" i="12"/>
  <c r="W125" i="12"/>
  <c r="X125" i="12"/>
  <c r="Y125" i="12"/>
  <c r="Z125" i="12"/>
  <c r="AA125" i="12"/>
  <c r="AB125" i="12"/>
  <c r="AC125" i="12"/>
  <c r="AD125" i="12"/>
  <c r="AE125" i="12"/>
  <c r="AF125" i="12"/>
  <c r="AG125" i="12"/>
  <c r="AH125" i="12"/>
  <c r="AI125" i="12"/>
  <c r="AJ125" i="12"/>
  <c r="AK125" i="12"/>
  <c r="AL125" i="12"/>
  <c r="U126" i="12"/>
  <c r="V126" i="12"/>
  <c r="W126" i="12"/>
  <c r="X126" i="12"/>
  <c r="Y126" i="12"/>
  <c r="Z126" i="12"/>
  <c r="AA126" i="12"/>
  <c r="AB126" i="12"/>
  <c r="AC126" i="12"/>
  <c r="AD126" i="12"/>
  <c r="AE126" i="12"/>
  <c r="AF126" i="12"/>
  <c r="AG126" i="12"/>
  <c r="AH126" i="12"/>
  <c r="AI126" i="12"/>
  <c r="AJ126" i="12"/>
  <c r="AK126" i="12"/>
  <c r="AL126" i="12"/>
  <c r="U127" i="12"/>
  <c r="V127" i="12"/>
  <c r="W127" i="12"/>
  <c r="X127" i="12"/>
  <c r="Y127" i="12"/>
  <c r="Z127" i="12"/>
  <c r="AA127" i="12"/>
  <c r="AB127" i="12"/>
  <c r="AC127" i="12"/>
  <c r="AD127" i="12"/>
  <c r="AE127" i="12"/>
  <c r="AF127" i="12"/>
  <c r="AG127" i="12"/>
  <c r="AH127" i="12"/>
  <c r="AI127" i="12"/>
  <c r="AJ127" i="12"/>
  <c r="AK127" i="12"/>
  <c r="AL127" i="12"/>
  <c r="U128" i="12"/>
  <c r="V128" i="12"/>
  <c r="W128" i="12"/>
  <c r="X128" i="12"/>
  <c r="Y128" i="12"/>
  <c r="Z128" i="12"/>
  <c r="AA128" i="12"/>
  <c r="AB128" i="12"/>
  <c r="AC128" i="12"/>
  <c r="AD128" i="12"/>
  <c r="AE128" i="12"/>
  <c r="AF128" i="12"/>
  <c r="AG128" i="12"/>
  <c r="AH128" i="12"/>
  <c r="AI128" i="12"/>
  <c r="AJ128" i="12"/>
  <c r="AK128" i="12"/>
  <c r="AL128" i="12"/>
  <c r="U129" i="12"/>
  <c r="V129" i="12"/>
  <c r="W129" i="12"/>
  <c r="X129" i="12"/>
  <c r="Y129" i="12"/>
  <c r="Z129" i="12"/>
  <c r="AA129" i="12"/>
  <c r="AB129" i="12"/>
  <c r="AC129" i="12"/>
  <c r="AD129" i="12"/>
  <c r="AE129" i="12"/>
  <c r="AF129" i="12"/>
  <c r="AG129" i="12"/>
  <c r="AH129" i="12"/>
  <c r="AI129" i="12"/>
  <c r="AJ129" i="12"/>
  <c r="AK129" i="12"/>
  <c r="AL129" i="12"/>
  <c r="U130" i="12"/>
  <c r="V130" i="12"/>
  <c r="W130" i="12"/>
  <c r="X130" i="12"/>
  <c r="Y130" i="12"/>
  <c r="Z130" i="12"/>
  <c r="AA130" i="12"/>
  <c r="AB130" i="12"/>
  <c r="AC130" i="12"/>
  <c r="AD130" i="12"/>
  <c r="AE130" i="12"/>
  <c r="AF130" i="12"/>
  <c r="AG130" i="12"/>
  <c r="AH130" i="12"/>
  <c r="AI130" i="12"/>
  <c r="AJ130" i="12"/>
  <c r="AK130" i="12"/>
  <c r="AL130" i="12"/>
  <c r="U131" i="12"/>
  <c r="V131" i="12"/>
  <c r="W131" i="12"/>
  <c r="X131" i="12"/>
  <c r="Y131" i="12"/>
  <c r="Z131" i="12"/>
  <c r="AA131" i="12"/>
  <c r="AB131" i="12"/>
  <c r="AC131" i="12"/>
  <c r="AD131" i="12"/>
  <c r="AE131" i="12"/>
  <c r="AF131" i="12"/>
  <c r="AG131" i="12"/>
  <c r="AH131" i="12"/>
  <c r="AI131" i="12"/>
  <c r="AJ131" i="12"/>
  <c r="AK131" i="12"/>
  <c r="AL131" i="12"/>
  <c r="U132" i="12"/>
  <c r="V132" i="12"/>
  <c r="W132" i="12"/>
  <c r="X132" i="12"/>
  <c r="Y132" i="12"/>
  <c r="Z132" i="12"/>
  <c r="AA132" i="12"/>
  <c r="AB132" i="12"/>
  <c r="AC132" i="12"/>
  <c r="AD132" i="12"/>
  <c r="AE132" i="12"/>
  <c r="AF132" i="12"/>
  <c r="AG132" i="12"/>
  <c r="AH132" i="12"/>
  <c r="AI132" i="12"/>
  <c r="AJ132" i="12"/>
  <c r="AK132" i="12"/>
  <c r="AL132" i="12"/>
  <c r="U133" i="12"/>
  <c r="V133" i="12"/>
  <c r="W133" i="12"/>
  <c r="X133" i="12"/>
  <c r="Y133" i="12"/>
  <c r="Z133" i="12"/>
  <c r="AA133" i="12"/>
  <c r="AB133" i="12"/>
  <c r="AC133" i="12"/>
  <c r="AD133" i="12"/>
  <c r="AE133" i="12"/>
  <c r="AF133" i="12"/>
  <c r="AG133" i="12"/>
  <c r="AH133" i="12"/>
  <c r="AI133" i="12"/>
  <c r="AJ133" i="12"/>
  <c r="AK133" i="12"/>
  <c r="AL133" i="12"/>
  <c r="U134" i="12"/>
  <c r="V134" i="12"/>
  <c r="W134" i="12"/>
  <c r="X134" i="12"/>
  <c r="Y134" i="12"/>
  <c r="Z134" i="12"/>
  <c r="AA134" i="12"/>
  <c r="AB134" i="12"/>
  <c r="AC134" i="12"/>
  <c r="AD134" i="12"/>
  <c r="AE134" i="12"/>
  <c r="AF134" i="12"/>
  <c r="AG134" i="12"/>
  <c r="AH134" i="12"/>
  <c r="AI134" i="12"/>
  <c r="AJ134" i="12"/>
  <c r="AK134" i="12"/>
  <c r="AL134" i="12"/>
  <c r="U135" i="12"/>
  <c r="V135" i="12"/>
  <c r="W135" i="12"/>
  <c r="X135" i="12"/>
  <c r="Y135" i="12"/>
  <c r="Z135" i="12"/>
  <c r="AA135" i="12"/>
  <c r="AB135" i="12"/>
  <c r="AC135" i="12"/>
  <c r="AD135" i="12"/>
  <c r="AE135" i="12"/>
  <c r="AF135" i="12"/>
  <c r="AG135" i="12"/>
  <c r="AH135" i="12"/>
  <c r="AI135" i="12"/>
  <c r="AJ135" i="12"/>
  <c r="AK135" i="12"/>
  <c r="AL135" i="12"/>
  <c r="U136" i="12"/>
  <c r="V136" i="12"/>
  <c r="W136" i="12"/>
  <c r="X136" i="12"/>
  <c r="Y136" i="12"/>
  <c r="Z136" i="12"/>
  <c r="AA136" i="12"/>
  <c r="AB136" i="12"/>
  <c r="AC136" i="12"/>
  <c r="AD136" i="12"/>
  <c r="AE136" i="12"/>
  <c r="AF136" i="12"/>
  <c r="AG136" i="12"/>
  <c r="AH136" i="12"/>
  <c r="AI136" i="12"/>
  <c r="AJ136" i="12"/>
  <c r="AK136" i="12"/>
  <c r="AL136" i="12"/>
  <c r="U137" i="12"/>
  <c r="V137" i="12"/>
  <c r="W137" i="12"/>
  <c r="X137" i="12"/>
  <c r="Y137" i="12"/>
  <c r="Z137" i="12"/>
  <c r="AA137" i="12"/>
  <c r="AB137" i="12"/>
  <c r="AC137" i="12"/>
  <c r="AD137" i="12"/>
  <c r="AE137" i="12"/>
  <c r="AF137" i="12"/>
  <c r="AG137" i="12"/>
  <c r="AH137" i="12"/>
  <c r="AI137" i="12"/>
  <c r="AJ137" i="12"/>
  <c r="AK137" i="12"/>
  <c r="AL137" i="12"/>
  <c r="U138" i="12"/>
  <c r="V138" i="12"/>
  <c r="W138" i="12"/>
  <c r="X138" i="12"/>
  <c r="Y138" i="12"/>
  <c r="Z138" i="12"/>
  <c r="AA138" i="12"/>
  <c r="AB138" i="12"/>
  <c r="AC138" i="12"/>
  <c r="AD138" i="12"/>
  <c r="AE138" i="12"/>
  <c r="AF138" i="12"/>
  <c r="AG138" i="12"/>
  <c r="AH138" i="12"/>
  <c r="AI138" i="12"/>
  <c r="AJ138" i="12"/>
  <c r="AK138" i="12"/>
  <c r="AL138" i="12"/>
  <c r="U139" i="12"/>
  <c r="V139" i="12"/>
  <c r="W139" i="12"/>
  <c r="X139" i="12"/>
  <c r="Y139" i="12"/>
  <c r="Z139" i="12"/>
  <c r="AA139" i="12"/>
  <c r="AB139" i="12"/>
  <c r="AC139" i="12"/>
  <c r="AD139" i="12"/>
  <c r="AE139" i="12"/>
  <c r="AF139" i="12"/>
  <c r="AG139" i="12"/>
  <c r="AH139" i="12"/>
  <c r="AI139" i="12"/>
  <c r="AJ139" i="12"/>
  <c r="AK139" i="12"/>
  <c r="AL139" i="12"/>
  <c r="U140" i="12"/>
  <c r="V140" i="12"/>
  <c r="W140" i="12"/>
  <c r="X140" i="12"/>
  <c r="Y140" i="12"/>
  <c r="Z140" i="12"/>
  <c r="AA140" i="12"/>
  <c r="AB140" i="12"/>
  <c r="AC140" i="12"/>
  <c r="AD140" i="12"/>
  <c r="AE140" i="12"/>
  <c r="AF140" i="12"/>
  <c r="AG140" i="12"/>
  <c r="AH140" i="12"/>
  <c r="AI140" i="12"/>
  <c r="AJ140" i="12"/>
  <c r="AK140" i="12"/>
  <c r="AL140" i="12"/>
  <c r="U141" i="12"/>
  <c r="V141" i="12"/>
  <c r="W141" i="12"/>
  <c r="X141" i="12"/>
  <c r="Y141" i="12"/>
  <c r="Z141" i="12"/>
  <c r="AA141" i="12"/>
  <c r="AB141" i="12"/>
  <c r="AC141" i="12"/>
  <c r="AD141" i="12"/>
  <c r="AE141" i="12"/>
  <c r="AF141" i="12"/>
  <c r="AG141" i="12"/>
  <c r="AH141" i="12"/>
  <c r="AI141" i="12"/>
  <c r="AJ141" i="12"/>
  <c r="AK141" i="12"/>
  <c r="AL141" i="12"/>
  <c r="U142" i="12"/>
  <c r="V142" i="12"/>
  <c r="W142" i="12"/>
  <c r="X142" i="12"/>
  <c r="Y142" i="12"/>
  <c r="Z142" i="12"/>
  <c r="AA142" i="12"/>
  <c r="AB142" i="12"/>
  <c r="AC142" i="12"/>
  <c r="AD142" i="12"/>
  <c r="AE142" i="12"/>
  <c r="AF142" i="12"/>
  <c r="AG142" i="12"/>
  <c r="AH142" i="12"/>
  <c r="AI142" i="12"/>
  <c r="AJ142" i="12"/>
  <c r="AK142" i="12"/>
  <c r="AL142" i="12"/>
  <c r="U143" i="12"/>
  <c r="V143" i="12"/>
  <c r="W143" i="12"/>
  <c r="X143" i="12"/>
  <c r="Y143" i="12"/>
  <c r="Z143" i="12"/>
  <c r="AA143" i="12"/>
  <c r="AB143" i="12"/>
  <c r="AC143" i="12"/>
  <c r="AD143" i="12"/>
  <c r="AE143" i="12"/>
  <c r="AF143" i="12"/>
  <c r="AG143" i="12"/>
  <c r="AH143" i="12"/>
  <c r="AI143" i="12"/>
  <c r="AJ143" i="12"/>
  <c r="AK143" i="12"/>
  <c r="AL143" i="12"/>
  <c r="U144" i="12"/>
  <c r="V144" i="12"/>
  <c r="W144" i="12"/>
  <c r="X144" i="12"/>
  <c r="Y144" i="12"/>
  <c r="Z144" i="12"/>
  <c r="AA144" i="12"/>
  <c r="AB144" i="12"/>
  <c r="AC144" i="12"/>
  <c r="AD144" i="12"/>
  <c r="AE144" i="12"/>
  <c r="AF144" i="12"/>
  <c r="AG144" i="12"/>
  <c r="AH144" i="12"/>
  <c r="AI144" i="12"/>
  <c r="AJ144" i="12"/>
  <c r="AK144" i="12"/>
  <c r="AL144" i="12"/>
  <c r="U145" i="12"/>
  <c r="V145" i="12"/>
  <c r="W145" i="12"/>
  <c r="X145" i="12"/>
  <c r="Y145" i="12"/>
  <c r="Z145" i="12"/>
  <c r="AA145" i="12"/>
  <c r="AB145" i="12"/>
  <c r="AC145" i="12"/>
  <c r="AD145" i="12"/>
  <c r="AE145" i="12"/>
  <c r="AF145" i="12"/>
  <c r="AG145" i="12"/>
  <c r="AH145" i="12"/>
  <c r="AI145" i="12"/>
  <c r="AJ145" i="12"/>
  <c r="AK145" i="12"/>
  <c r="AL145" i="12"/>
  <c r="U146" i="12"/>
  <c r="V146" i="12"/>
  <c r="W146" i="12"/>
  <c r="X146" i="12"/>
  <c r="Y146" i="12"/>
  <c r="Z146" i="12"/>
  <c r="AA146" i="12"/>
  <c r="AB146" i="12"/>
  <c r="AC146" i="12"/>
  <c r="AD146" i="12"/>
  <c r="AE146" i="12"/>
  <c r="AF146" i="12"/>
  <c r="AG146" i="12"/>
  <c r="AH146" i="12"/>
  <c r="AI146" i="12"/>
  <c r="AJ146" i="12"/>
  <c r="AK146" i="12"/>
  <c r="AL146" i="12"/>
  <c r="U147" i="12"/>
  <c r="V147" i="12"/>
  <c r="W147" i="12"/>
  <c r="X147" i="12"/>
  <c r="Y147" i="12"/>
  <c r="Z147" i="12"/>
  <c r="AA147" i="12"/>
  <c r="AB147" i="12"/>
  <c r="AC147" i="12"/>
  <c r="AD147" i="12"/>
  <c r="AE147" i="12"/>
  <c r="AF147" i="12"/>
  <c r="AG147" i="12"/>
  <c r="AH147" i="12"/>
  <c r="AI147" i="12"/>
  <c r="AJ147" i="12"/>
  <c r="AK147" i="12"/>
  <c r="AL147" i="12"/>
  <c r="U148" i="12"/>
  <c r="V148" i="12"/>
  <c r="W148" i="12"/>
  <c r="X148" i="12"/>
  <c r="Y148" i="12"/>
  <c r="Z148" i="12"/>
  <c r="AA148" i="12"/>
  <c r="AB148" i="12"/>
  <c r="AC148" i="12"/>
  <c r="AD148" i="12"/>
  <c r="AE148" i="12"/>
  <c r="AF148" i="12"/>
  <c r="AG148" i="12"/>
  <c r="AH148" i="12"/>
  <c r="AI148" i="12"/>
  <c r="AJ148" i="12"/>
  <c r="AK148" i="12"/>
  <c r="AL148" i="12"/>
  <c r="U149" i="12"/>
  <c r="V149" i="12"/>
  <c r="W149" i="12"/>
  <c r="X149" i="12"/>
  <c r="Y149" i="12"/>
  <c r="Z149" i="12"/>
  <c r="AA149" i="12"/>
  <c r="AB149" i="12"/>
  <c r="AC149" i="12"/>
  <c r="AD149" i="12"/>
  <c r="AE149" i="12"/>
  <c r="AF149" i="12"/>
  <c r="AG149" i="12"/>
  <c r="AH149" i="12"/>
  <c r="AI149" i="12"/>
  <c r="AJ149" i="12"/>
  <c r="AK149" i="12"/>
  <c r="AL149" i="12"/>
  <c r="U150" i="12"/>
  <c r="V150" i="12"/>
  <c r="W150" i="12"/>
  <c r="X150" i="12"/>
  <c r="Y150" i="12"/>
  <c r="Z150" i="12"/>
  <c r="AA150" i="12"/>
  <c r="AB150" i="12"/>
  <c r="AC150" i="12"/>
  <c r="AD150" i="12"/>
  <c r="AE150" i="12"/>
  <c r="AF150" i="12"/>
  <c r="AG150" i="12"/>
  <c r="AH150" i="12"/>
  <c r="AI150" i="12"/>
  <c r="AJ150" i="12"/>
  <c r="AK150" i="12"/>
  <c r="AL150" i="12"/>
  <c r="U151" i="12"/>
  <c r="V151" i="12"/>
  <c r="W151" i="12"/>
  <c r="X151" i="12"/>
  <c r="Y151" i="12"/>
  <c r="Z151" i="12"/>
  <c r="AA151" i="12"/>
  <c r="AB151" i="12"/>
  <c r="AC151" i="12"/>
  <c r="AD151" i="12"/>
  <c r="AE151" i="12"/>
  <c r="AF151" i="12"/>
  <c r="AG151" i="12"/>
  <c r="AH151" i="12"/>
  <c r="AI151" i="12"/>
  <c r="AJ151" i="12"/>
  <c r="AK151" i="12"/>
  <c r="AL151" i="12"/>
  <c r="U152" i="12"/>
  <c r="V152" i="12"/>
  <c r="W152" i="12"/>
  <c r="X152" i="12"/>
  <c r="Y152" i="12"/>
  <c r="Z152" i="12"/>
  <c r="AA152" i="12"/>
  <c r="AB152" i="12"/>
  <c r="AC152" i="12"/>
  <c r="AD152" i="12"/>
  <c r="AE152" i="12"/>
  <c r="AF152" i="12"/>
  <c r="AG152" i="12"/>
  <c r="AH152" i="12"/>
  <c r="AI152" i="12"/>
  <c r="AJ152" i="12"/>
  <c r="AK152" i="12"/>
  <c r="AL152" i="12"/>
  <c r="U153" i="12"/>
  <c r="V153" i="12"/>
  <c r="W153" i="12"/>
  <c r="X153" i="12"/>
  <c r="Y153" i="12"/>
  <c r="Z153" i="12"/>
  <c r="AA153" i="12"/>
  <c r="AB153" i="12"/>
  <c r="AC153" i="12"/>
  <c r="AD153" i="12"/>
  <c r="AE153" i="12"/>
  <c r="AF153" i="12"/>
  <c r="AG153" i="12"/>
  <c r="AH153" i="12"/>
  <c r="AI153" i="12"/>
  <c r="AJ153" i="12"/>
  <c r="AK153" i="12"/>
  <c r="AL153" i="12"/>
  <c r="U154" i="12"/>
  <c r="V154" i="12"/>
  <c r="W154" i="12"/>
  <c r="X154" i="12"/>
  <c r="Y154" i="12"/>
  <c r="Z154" i="12"/>
  <c r="AA154" i="12"/>
  <c r="AB154" i="12"/>
  <c r="AC154" i="12"/>
  <c r="AD154" i="12"/>
  <c r="AE154" i="12"/>
  <c r="AF154" i="12"/>
  <c r="AG154" i="12"/>
  <c r="AH154" i="12"/>
  <c r="AI154" i="12"/>
  <c r="AJ154" i="12"/>
  <c r="AK154" i="12"/>
  <c r="AL154" i="12"/>
  <c r="U155" i="12"/>
  <c r="V155" i="12"/>
  <c r="W155" i="12"/>
  <c r="X155" i="12"/>
  <c r="Y155" i="12"/>
  <c r="Z155" i="12"/>
  <c r="AA155" i="12"/>
  <c r="AB155" i="12"/>
  <c r="AC155" i="12"/>
  <c r="AD155" i="12"/>
  <c r="AE155" i="12"/>
  <c r="AF155" i="12"/>
  <c r="AG155" i="12"/>
  <c r="AH155" i="12"/>
  <c r="AI155" i="12"/>
  <c r="AJ155" i="12"/>
  <c r="AK155" i="12"/>
  <c r="AL155" i="12"/>
  <c r="U156" i="12"/>
  <c r="V156" i="12"/>
  <c r="W156" i="12"/>
  <c r="X156" i="12"/>
  <c r="Y156" i="12"/>
  <c r="Z156" i="12"/>
  <c r="AA156" i="12"/>
  <c r="AB156" i="12"/>
  <c r="AC156" i="12"/>
  <c r="AD156" i="12"/>
  <c r="AE156" i="12"/>
  <c r="AF156" i="12"/>
  <c r="AG156" i="12"/>
  <c r="AH156" i="12"/>
  <c r="AI156" i="12"/>
  <c r="AJ156" i="12"/>
  <c r="AK156" i="12"/>
  <c r="AL156" i="12"/>
  <c r="U157" i="12"/>
  <c r="V157" i="12"/>
  <c r="W157" i="12"/>
  <c r="X157" i="12"/>
  <c r="Y157" i="12"/>
  <c r="Z157" i="12"/>
  <c r="AA157" i="12"/>
  <c r="AB157" i="12"/>
  <c r="AC157" i="12"/>
  <c r="AD157" i="12"/>
  <c r="AE157" i="12"/>
  <c r="AF157" i="12"/>
  <c r="AG157" i="12"/>
  <c r="AH157" i="12"/>
  <c r="AI157" i="12"/>
  <c r="AJ157" i="12"/>
  <c r="AK157" i="12"/>
  <c r="AL157" i="12"/>
  <c r="U158" i="12"/>
  <c r="V158" i="12"/>
  <c r="W158" i="12"/>
  <c r="X158" i="12"/>
  <c r="Y158" i="12"/>
  <c r="Z158" i="12"/>
  <c r="AA158" i="12"/>
  <c r="AB158" i="12"/>
  <c r="AC158" i="12"/>
  <c r="AD158" i="12"/>
  <c r="AE158" i="12"/>
  <c r="AF158" i="12"/>
  <c r="AG158" i="12"/>
  <c r="AH158" i="12"/>
  <c r="AI158" i="12"/>
  <c r="AJ158" i="12"/>
  <c r="AK158" i="12"/>
  <c r="AL158" i="12"/>
  <c r="U159" i="12"/>
  <c r="V159" i="12"/>
  <c r="W159" i="12"/>
  <c r="X159" i="12"/>
  <c r="Y159" i="12"/>
  <c r="Z159" i="12"/>
  <c r="AA159" i="12"/>
  <c r="AB159" i="12"/>
  <c r="AC159" i="12"/>
  <c r="AD159" i="12"/>
  <c r="AE159" i="12"/>
  <c r="AF159" i="12"/>
  <c r="AG159" i="12"/>
  <c r="AH159" i="12"/>
  <c r="AI159" i="12"/>
  <c r="AJ159" i="12"/>
  <c r="AK159" i="12"/>
  <c r="AL159" i="12"/>
  <c r="U160" i="12"/>
  <c r="V160" i="12"/>
  <c r="W160" i="12"/>
  <c r="X160" i="12"/>
  <c r="Y160" i="12"/>
  <c r="Z160" i="12"/>
  <c r="AA160" i="12"/>
  <c r="AB160" i="12"/>
  <c r="AC160" i="12"/>
  <c r="AD160" i="12"/>
  <c r="AE160" i="12"/>
  <c r="AF160" i="12"/>
  <c r="AG160" i="12"/>
  <c r="AH160" i="12"/>
  <c r="AI160" i="12"/>
  <c r="AJ160" i="12"/>
  <c r="AK160" i="12"/>
  <c r="AL160" i="12"/>
  <c r="U161" i="12"/>
  <c r="V161" i="12"/>
  <c r="W161" i="12"/>
  <c r="X161" i="12"/>
  <c r="Y161" i="12"/>
  <c r="Z161" i="12"/>
  <c r="AA161" i="12"/>
  <c r="AB161" i="12"/>
  <c r="AC161" i="12"/>
  <c r="AD161" i="12"/>
  <c r="AE161" i="12"/>
  <c r="AF161" i="12"/>
  <c r="AG161" i="12"/>
  <c r="AH161" i="12"/>
  <c r="AI161" i="12"/>
  <c r="AJ161" i="12"/>
  <c r="AK161" i="12"/>
  <c r="AL161" i="12"/>
  <c r="U162" i="12"/>
  <c r="V162" i="12"/>
  <c r="W162" i="12"/>
  <c r="X162" i="12"/>
  <c r="Y162" i="12"/>
  <c r="Z162" i="12"/>
  <c r="AA162" i="12"/>
  <c r="AB162" i="12"/>
  <c r="AC162" i="12"/>
  <c r="AD162" i="12"/>
  <c r="AE162" i="12"/>
  <c r="AF162" i="12"/>
  <c r="AG162" i="12"/>
  <c r="AH162" i="12"/>
  <c r="AI162" i="12"/>
  <c r="AJ162" i="12"/>
  <c r="AK162" i="12"/>
  <c r="AL162" i="12"/>
  <c r="U163" i="12"/>
  <c r="V163" i="12"/>
  <c r="W163" i="12"/>
  <c r="X163" i="12"/>
  <c r="Y163" i="12"/>
  <c r="Z163" i="12"/>
  <c r="AA163" i="12"/>
  <c r="AB163" i="12"/>
  <c r="AC163" i="12"/>
  <c r="AD163" i="12"/>
  <c r="AE163" i="12"/>
  <c r="AF163" i="12"/>
  <c r="AG163" i="12"/>
  <c r="AH163" i="12"/>
  <c r="AI163" i="12"/>
  <c r="AJ163" i="12"/>
  <c r="AK163" i="12"/>
  <c r="AL163" i="12"/>
  <c r="U164" i="12"/>
  <c r="V164" i="12"/>
  <c r="W164" i="12"/>
  <c r="X164" i="12"/>
  <c r="Y164" i="12"/>
  <c r="Z164" i="12"/>
  <c r="AA164" i="12"/>
  <c r="AB164" i="12"/>
  <c r="AC164" i="12"/>
  <c r="AD164" i="12"/>
  <c r="AE164" i="12"/>
  <c r="AF164" i="12"/>
  <c r="AG164" i="12"/>
  <c r="AH164" i="12"/>
  <c r="AI164" i="12"/>
  <c r="AJ164" i="12"/>
  <c r="AK164" i="12"/>
  <c r="AL164" i="12"/>
  <c r="U165" i="12"/>
  <c r="V165" i="12"/>
  <c r="W165" i="12"/>
  <c r="X165" i="12"/>
  <c r="Y165" i="12"/>
  <c r="Z165" i="12"/>
  <c r="AA165" i="12"/>
  <c r="AB165" i="12"/>
  <c r="AC165" i="12"/>
  <c r="AD165" i="12"/>
  <c r="AE165" i="12"/>
  <c r="AF165" i="12"/>
  <c r="AG165" i="12"/>
  <c r="AH165" i="12"/>
  <c r="AI165" i="12"/>
  <c r="AJ165" i="12"/>
  <c r="AK165" i="12"/>
  <c r="AL165" i="12"/>
  <c r="U166" i="12"/>
  <c r="V166" i="12"/>
  <c r="W166" i="12"/>
  <c r="X166" i="12"/>
  <c r="Y166" i="12"/>
  <c r="Z166" i="12"/>
  <c r="AA166" i="12"/>
  <c r="AB166" i="12"/>
  <c r="AC166" i="12"/>
  <c r="AD166" i="12"/>
  <c r="AE166" i="12"/>
  <c r="AF166" i="12"/>
  <c r="AG166" i="12"/>
  <c r="AH166" i="12"/>
  <c r="AI166" i="12"/>
  <c r="AJ166" i="12"/>
  <c r="AK166" i="12"/>
  <c r="AL166" i="12"/>
  <c r="U167" i="12"/>
  <c r="V167" i="12"/>
  <c r="W167" i="12"/>
  <c r="X167" i="12"/>
  <c r="Y167" i="12"/>
  <c r="Z167" i="12"/>
  <c r="AA167" i="12"/>
  <c r="AB167" i="12"/>
  <c r="AC167" i="12"/>
  <c r="AD167" i="12"/>
  <c r="AE167" i="12"/>
  <c r="AF167" i="12"/>
  <c r="AG167" i="12"/>
  <c r="AH167" i="12"/>
  <c r="AI167" i="12"/>
  <c r="AJ167" i="12"/>
  <c r="AK167" i="12"/>
  <c r="AL167" i="12"/>
  <c r="U168" i="12"/>
  <c r="V168" i="12"/>
  <c r="W168" i="12"/>
  <c r="X168" i="12"/>
  <c r="Y168" i="12"/>
  <c r="Z168" i="12"/>
  <c r="AA168" i="12"/>
  <c r="AB168" i="12"/>
  <c r="AC168" i="12"/>
  <c r="AD168" i="12"/>
  <c r="AE168" i="12"/>
  <c r="AF168" i="12"/>
  <c r="AG168" i="12"/>
  <c r="AH168" i="12"/>
  <c r="AI168" i="12"/>
  <c r="AJ168" i="12"/>
  <c r="AK168" i="12"/>
  <c r="AL168" i="12"/>
  <c r="U169" i="12"/>
  <c r="V169" i="12"/>
  <c r="W169" i="12"/>
  <c r="X169" i="12"/>
  <c r="Y169" i="12"/>
  <c r="Z169" i="12"/>
  <c r="AA169" i="12"/>
  <c r="AB169" i="12"/>
  <c r="AC169" i="12"/>
  <c r="AD169" i="12"/>
  <c r="AE169" i="12"/>
  <c r="AF169" i="12"/>
  <c r="AG169" i="12"/>
  <c r="AH169" i="12"/>
  <c r="AI169" i="12"/>
  <c r="AJ169" i="12"/>
  <c r="AK169" i="12"/>
  <c r="AL169" i="12"/>
  <c r="U170" i="12"/>
  <c r="V170" i="12"/>
  <c r="W170" i="12"/>
  <c r="X170" i="12"/>
  <c r="Y170" i="12"/>
  <c r="Z170" i="12"/>
  <c r="AA170" i="12"/>
  <c r="AB170" i="12"/>
  <c r="AC170" i="12"/>
  <c r="AD170" i="12"/>
  <c r="AE170" i="12"/>
  <c r="AF170" i="12"/>
  <c r="AG170" i="12"/>
  <c r="AH170" i="12"/>
  <c r="AI170" i="12"/>
  <c r="AJ170" i="12"/>
  <c r="AK170" i="12"/>
  <c r="AL170" i="12"/>
  <c r="U171" i="12"/>
  <c r="V171" i="12"/>
  <c r="W171" i="12"/>
  <c r="X171" i="12"/>
  <c r="Y171" i="12"/>
  <c r="Z171" i="12"/>
  <c r="AA171" i="12"/>
  <c r="AB171" i="12"/>
  <c r="AC171" i="12"/>
  <c r="AD171" i="12"/>
  <c r="AE171" i="12"/>
  <c r="AF171" i="12"/>
  <c r="AG171" i="12"/>
  <c r="AH171" i="12"/>
  <c r="AI171" i="12"/>
  <c r="AJ171" i="12"/>
  <c r="AK171" i="12"/>
  <c r="AL171" i="12"/>
  <c r="U172" i="12"/>
  <c r="V172" i="12"/>
  <c r="W172" i="12"/>
  <c r="X172" i="12"/>
  <c r="Y172" i="12"/>
  <c r="Z172" i="12"/>
  <c r="AA172" i="12"/>
  <c r="AB172" i="12"/>
  <c r="AC172" i="12"/>
  <c r="AD172" i="12"/>
  <c r="AE172" i="12"/>
  <c r="AF172" i="12"/>
  <c r="AG172" i="12"/>
  <c r="AH172" i="12"/>
  <c r="AI172" i="12"/>
  <c r="AJ172" i="12"/>
  <c r="AK172" i="12"/>
  <c r="AL172" i="12"/>
  <c r="U173" i="12"/>
  <c r="V173" i="12"/>
  <c r="W173" i="12"/>
  <c r="X173" i="12"/>
  <c r="Y173" i="12"/>
  <c r="Z173" i="12"/>
  <c r="AA173" i="12"/>
  <c r="AB173" i="12"/>
  <c r="AC173" i="12"/>
  <c r="AD173" i="12"/>
  <c r="AE173" i="12"/>
  <c r="AF173" i="12"/>
  <c r="AG173" i="12"/>
  <c r="AH173" i="12"/>
  <c r="AI173" i="12"/>
  <c r="AJ173" i="12"/>
  <c r="AK173" i="12"/>
  <c r="AL173" i="12"/>
  <c r="U174" i="12"/>
  <c r="V174" i="12"/>
  <c r="W174" i="12"/>
  <c r="X174" i="12"/>
  <c r="Y174" i="12"/>
  <c r="Z174" i="12"/>
  <c r="AA174" i="12"/>
  <c r="AB174" i="12"/>
  <c r="AC174" i="12"/>
  <c r="AD174" i="12"/>
  <c r="AE174" i="12"/>
  <c r="AF174" i="12"/>
  <c r="AG174" i="12"/>
  <c r="AH174" i="12"/>
  <c r="AI174" i="12"/>
  <c r="AJ174" i="12"/>
  <c r="AK174" i="12"/>
  <c r="AL174" i="12"/>
  <c r="U175" i="12"/>
  <c r="V175" i="12"/>
  <c r="W175" i="12"/>
  <c r="X175" i="12"/>
  <c r="Y175" i="12"/>
  <c r="Z175" i="12"/>
  <c r="AA175" i="12"/>
  <c r="AB175" i="12"/>
  <c r="AC175" i="12"/>
  <c r="AD175" i="12"/>
  <c r="AE175" i="12"/>
  <c r="AF175" i="12"/>
  <c r="AG175" i="12"/>
  <c r="AH175" i="12"/>
  <c r="AI175" i="12"/>
  <c r="AJ175" i="12"/>
  <c r="AK175" i="12"/>
  <c r="AL175" i="12"/>
  <c r="U176" i="12"/>
  <c r="V176" i="12"/>
  <c r="W176" i="12"/>
  <c r="X176" i="12"/>
  <c r="Y176" i="12"/>
  <c r="Z176" i="12"/>
  <c r="AA176" i="12"/>
  <c r="AB176" i="12"/>
  <c r="AC176" i="12"/>
  <c r="AD176" i="12"/>
  <c r="AE176" i="12"/>
  <c r="AF176" i="12"/>
  <c r="AG176" i="12"/>
  <c r="AH176" i="12"/>
  <c r="AI176" i="12"/>
  <c r="AJ176" i="12"/>
  <c r="AK176" i="12"/>
  <c r="AL176" i="12"/>
  <c r="U177" i="12"/>
  <c r="V177" i="12"/>
  <c r="W177" i="12"/>
  <c r="X177" i="12"/>
  <c r="Y177" i="12"/>
  <c r="Z177" i="12"/>
  <c r="AA177" i="12"/>
  <c r="AB177" i="12"/>
  <c r="AC177" i="12"/>
  <c r="AD177" i="12"/>
  <c r="AE177" i="12"/>
  <c r="AF177" i="12"/>
  <c r="AG177" i="12"/>
  <c r="AH177" i="12"/>
  <c r="AI177" i="12"/>
  <c r="AJ177" i="12"/>
  <c r="AK177" i="12"/>
  <c r="AL177" i="12"/>
  <c r="U178" i="12"/>
  <c r="V178" i="12"/>
  <c r="W178" i="12"/>
  <c r="X178" i="12"/>
  <c r="Y178" i="12"/>
  <c r="Z178" i="12"/>
  <c r="AA178" i="12"/>
  <c r="AB178" i="12"/>
  <c r="AC178" i="12"/>
  <c r="AD178" i="12"/>
  <c r="AE178" i="12"/>
  <c r="AF178" i="12"/>
  <c r="AG178" i="12"/>
  <c r="AH178" i="12"/>
  <c r="AI178" i="12"/>
  <c r="AJ178" i="12"/>
  <c r="AK178" i="12"/>
  <c r="AL178" i="12"/>
  <c r="U179" i="12"/>
  <c r="V179" i="12"/>
  <c r="W179" i="12"/>
  <c r="X179" i="12"/>
  <c r="Y179" i="12"/>
  <c r="Z179" i="12"/>
  <c r="AA179" i="12"/>
  <c r="AB179" i="12"/>
  <c r="AC179" i="12"/>
  <c r="AD179" i="12"/>
  <c r="AE179" i="12"/>
  <c r="AF179" i="12"/>
  <c r="AG179" i="12"/>
  <c r="AH179" i="12"/>
  <c r="AI179" i="12"/>
  <c r="AJ179" i="12"/>
  <c r="AK179" i="12"/>
  <c r="AL179" i="12"/>
  <c r="U180" i="12"/>
  <c r="V180" i="12"/>
  <c r="W180" i="12"/>
  <c r="X180" i="12"/>
  <c r="Y180" i="12"/>
  <c r="Z180" i="12"/>
  <c r="AA180" i="12"/>
  <c r="AB180" i="12"/>
  <c r="AC180" i="12"/>
  <c r="AD180" i="12"/>
  <c r="AE180" i="12"/>
  <c r="AF180" i="12"/>
  <c r="AG180" i="12"/>
  <c r="AH180" i="12"/>
  <c r="AI180" i="12"/>
  <c r="AJ180" i="12"/>
  <c r="AK180" i="12"/>
  <c r="AL180" i="12"/>
  <c r="U181" i="12"/>
  <c r="V181" i="12"/>
  <c r="W181" i="12"/>
  <c r="X181" i="12"/>
  <c r="Y181" i="12"/>
  <c r="Z181" i="12"/>
  <c r="AA181" i="12"/>
  <c r="AB181" i="12"/>
  <c r="AC181" i="12"/>
  <c r="AD181" i="12"/>
  <c r="AE181" i="12"/>
  <c r="AF181" i="12"/>
  <c r="AG181" i="12"/>
  <c r="AH181" i="12"/>
  <c r="AI181" i="12"/>
  <c r="AJ181" i="12"/>
  <c r="AK181" i="12"/>
  <c r="AL181" i="12"/>
  <c r="U182" i="12"/>
  <c r="V182" i="12"/>
  <c r="W182" i="12"/>
  <c r="X182" i="12"/>
  <c r="Y182" i="12"/>
  <c r="Z182" i="12"/>
  <c r="AA182" i="12"/>
  <c r="AB182" i="12"/>
  <c r="AC182" i="12"/>
  <c r="AD182" i="12"/>
  <c r="AE182" i="12"/>
  <c r="AF182" i="12"/>
  <c r="AG182" i="12"/>
  <c r="AH182" i="12"/>
  <c r="AI182" i="12"/>
  <c r="AJ182" i="12"/>
  <c r="AK182" i="12"/>
  <c r="AL182" i="12"/>
  <c r="U183" i="12"/>
  <c r="V183" i="12"/>
  <c r="W183" i="12"/>
  <c r="X183" i="12"/>
  <c r="Y183" i="12"/>
  <c r="Z183" i="12"/>
  <c r="AA183" i="12"/>
  <c r="AB183" i="12"/>
  <c r="AC183" i="12"/>
  <c r="AD183" i="12"/>
  <c r="AE183" i="12"/>
  <c r="AF183" i="12"/>
  <c r="AG183" i="12"/>
  <c r="AH183" i="12"/>
  <c r="AI183" i="12"/>
  <c r="AJ183" i="12"/>
  <c r="AK183" i="12"/>
  <c r="AL183" i="12"/>
  <c r="U184" i="12"/>
  <c r="V184" i="12"/>
  <c r="W184" i="12"/>
  <c r="X184" i="12"/>
  <c r="Y184" i="12"/>
  <c r="Z184" i="12"/>
  <c r="AA184" i="12"/>
  <c r="AB184" i="12"/>
  <c r="AC184" i="12"/>
  <c r="AD184" i="12"/>
  <c r="AE184" i="12"/>
  <c r="AF184" i="12"/>
  <c r="AG184" i="12"/>
  <c r="AH184" i="12"/>
  <c r="AI184" i="12"/>
  <c r="AJ184" i="12"/>
  <c r="AK184" i="12"/>
  <c r="AL184" i="12"/>
  <c r="U185" i="12"/>
  <c r="V185" i="12"/>
  <c r="W185" i="12"/>
  <c r="X185" i="12"/>
  <c r="Y185" i="12"/>
  <c r="Z185" i="12"/>
  <c r="AA185" i="12"/>
  <c r="AB185" i="12"/>
  <c r="AC185" i="12"/>
  <c r="AD185" i="12"/>
  <c r="AE185" i="12"/>
  <c r="AF185" i="12"/>
  <c r="AG185" i="12"/>
  <c r="AH185" i="12"/>
  <c r="AI185" i="12"/>
  <c r="AJ185" i="12"/>
  <c r="AK185" i="12"/>
  <c r="AL185" i="12"/>
  <c r="U186" i="12"/>
  <c r="V186" i="12"/>
  <c r="W186" i="12"/>
  <c r="X186" i="12"/>
  <c r="Y186" i="12"/>
  <c r="Z186" i="12"/>
  <c r="AA186" i="12"/>
  <c r="AB186" i="12"/>
  <c r="AC186" i="12"/>
  <c r="AD186" i="12"/>
  <c r="AE186" i="12"/>
  <c r="AF186" i="12"/>
  <c r="AG186" i="12"/>
  <c r="AH186" i="12"/>
  <c r="AI186" i="12"/>
  <c r="AJ186" i="12"/>
  <c r="AK186" i="12"/>
  <c r="AL186" i="12"/>
  <c r="U187" i="12"/>
  <c r="V187" i="12"/>
  <c r="W187" i="12"/>
  <c r="X187" i="12"/>
  <c r="Y187" i="12"/>
  <c r="Z187" i="12"/>
  <c r="AA187" i="12"/>
  <c r="AB187" i="12"/>
  <c r="AC187" i="12"/>
  <c r="AD187" i="12"/>
  <c r="AE187" i="12"/>
  <c r="AF187" i="12"/>
  <c r="AG187" i="12"/>
  <c r="AH187" i="12"/>
  <c r="AI187" i="12"/>
  <c r="AJ187" i="12"/>
  <c r="AK187" i="12"/>
  <c r="AL187" i="12"/>
  <c r="U188" i="12"/>
  <c r="V188" i="12"/>
  <c r="W188" i="12"/>
  <c r="X188" i="12"/>
  <c r="Y188" i="12"/>
  <c r="Z188" i="12"/>
  <c r="AA188" i="12"/>
  <c r="AB188" i="12"/>
  <c r="AC188" i="12"/>
  <c r="AD188" i="12"/>
  <c r="AE188" i="12"/>
  <c r="AF188" i="12"/>
  <c r="AG188" i="12"/>
  <c r="AH188" i="12"/>
  <c r="AI188" i="12"/>
  <c r="AJ188" i="12"/>
  <c r="AK188" i="12"/>
  <c r="AL188" i="12"/>
  <c r="U189" i="12"/>
  <c r="V189" i="12"/>
  <c r="W189" i="12"/>
  <c r="X189" i="12"/>
  <c r="Y189" i="12"/>
  <c r="Z189" i="12"/>
  <c r="AA189" i="12"/>
  <c r="AB189" i="12"/>
  <c r="AC189" i="12"/>
  <c r="AD189" i="12"/>
  <c r="AE189" i="12"/>
  <c r="AF189" i="12"/>
  <c r="AG189" i="12"/>
  <c r="AH189" i="12"/>
  <c r="AI189" i="12"/>
  <c r="AJ189" i="12"/>
  <c r="AK189" i="12"/>
  <c r="AL189" i="12"/>
  <c r="U190" i="12"/>
  <c r="V190" i="12"/>
  <c r="W190" i="12"/>
  <c r="X190" i="12"/>
  <c r="Y190" i="12"/>
  <c r="Z190" i="12"/>
  <c r="AA190" i="12"/>
  <c r="AB190" i="12"/>
  <c r="AC190" i="12"/>
  <c r="AD190" i="12"/>
  <c r="AE190" i="12"/>
  <c r="AF190" i="12"/>
  <c r="AG190" i="12"/>
  <c r="AH190" i="12"/>
  <c r="AI190" i="12"/>
  <c r="AJ190" i="12"/>
  <c r="AK190" i="12"/>
  <c r="AL190" i="12"/>
  <c r="U191" i="12"/>
  <c r="V191" i="12"/>
  <c r="W191" i="12"/>
  <c r="X191" i="12"/>
  <c r="Y191" i="12"/>
  <c r="Z191" i="12"/>
  <c r="AA191" i="12"/>
  <c r="AB191" i="12"/>
  <c r="AC191" i="12"/>
  <c r="AD191" i="12"/>
  <c r="AE191" i="12"/>
  <c r="AF191" i="12"/>
  <c r="AG191" i="12"/>
  <c r="AH191" i="12"/>
  <c r="AI191" i="12"/>
  <c r="AJ191" i="12"/>
  <c r="AK191" i="12"/>
  <c r="AL191" i="12"/>
  <c r="U192" i="12"/>
  <c r="V192" i="12"/>
  <c r="W192" i="12"/>
  <c r="X192" i="12"/>
  <c r="Y192" i="12"/>
  <c r="Z192" i="12"/>
  <c r="AA192" i="12"/>
  <c r="AB192" i="12"/>
  <c r="AC192" i="12"/>
  <c r="AD192" i="12"/>
  <c r="AE192" i="12"/>
  <c r="AF192" i="12"/>
  <c r="AG192" i="12"/>
  <c r="AH192" i="12"/>
  <c r="AI192" i="12"/>
  <c r="AJ192" i="12"/>
  <c r="AK192" i="12"/>
  <c r="AL192" i="12"/>
  <c r="U193" i="12"/>
  <c r="V193" i="12"/>
  <c r="W193" i="12"/>
  <c r="X193" i="12"/>
  <c r="Y193" i="12"/>
  <c r="Z193" i="12"/>
  <c r="AA193" i="12"/>
  <c r="AB193" i="12"/>
  <c r="AC193" i="12"/>
  <c r="AD193" i="12"/>
  <c r="AE193" i="12"/>
  <c r="AF193" i="12"/>
  <c r="AG193" i="12"/>
  <c r="AH193" i="12"/>
  <c r="AI193" i="12"/>
  <c r="AJ193" i="12"/>
  <c r="AK193" i="12"/>
  <c r="AL193" i="12"/>
  <c r="U194" i="12"/>
  <c r="V194" i="12"/>
  <c r="W194" i="12"/>
  <c r="X194" i="12"/>
  <c r="Y194" i="12"/>
  <c r="Z194" i="12"/>
  <c r="AA194" i="12"/>
  <c r="AB194" i="12"/>
  <c r="AC194" i="12"/>
  <c r="AD194" i="12"/>
  <c r="AE194" i="12"/>
  <c r="AF194" i="12"/>
  <c r="AG194" i="12"/>
  <c r="AH194" i="12"/>
  <c r="AI194" i="12"/>
  <c r="AJ194" i="12"/>
  <c r="AK194" i="12"/>
  <c r="AL194" i="12"/>
  <c r="U195" i="12"/>
  <c r="V195" i="12"/>
  <c r="W195" i="12"/>
  <c r="X195" i="12"/>
  <c r="Y195" i="12"/>
  <c r="Z195" i="12"/>
  <c r="AA195" i="12"/>
  <c r="AB195" i="12"/>
  <c r="AC195" i="12"/>
  <c r="AD195" i="12"/>
  <c r="AE195" i="12"/>
  <c r="AF195" i="12"/>
  <c r="AG195" i="12"/>
  <c r="AH195" i="12"/>
  <c r="AI195" i="12"/>
  <c r="AJ195" i="12"/>
  <c r="AK195" i="12"/>
  <c r="AL195" i="12"/>
  <c r="U196" i="12"/>
  <c r="V196" i="12"/>
  <c r="W196" i="12"/>
  <c r="X196" i="12"/>
  <c r="Y196" i="12"/>
  <c r="Z196" i="12"/>
  <c r="AA196" i="12"/>
  <c r="AB196" i="12"/>
  <c r="AC196" i="12"/>
  <c r="AD196" i="12"/>
  <c r="AE196" i="12"/>
  <c r="AF196" i="12"/>
  <c r="AG196" i="12"/>
  <c r="AH196" i="12"/>
  <c r="AI196" i="12"/>
  <c r="AJ196" i="12"/>
  <c r="AK196" i="12"/>
  <c r="AL196" i="12"/>
  <c r="U197" i="12"/>
  <c r="V197" i="12"/>
  <c r="W197" i="12"/>
  <c r="X197" i="12"/>
  <c r="Y197" i="12"/>
  <c r="Z197" i="12"/>
  <c r="AA197" i="12"/>
  <c r="AB197" i="12"/>
  <c r="AC197" i="12"/>
  <c r="AD197" i="12"/>
  <c r="AE197" i="12"/>
  <c r="AF197" i="12"/>
  <c r="AG197" i="12"/>
  <c r="AH197" i="12"/>
  <c r="AI197" i="12"/>
  <c r="AJ197" i="12"/>
  <c r="AK197" i="12"/>
  <c r="AL197" i="12"/>
  <c r="AL97" i="12"/>
  <c r="AK97" i="12"/>
  <c r="AJ97" i="12"/>
  <c r="AI97" i="12"/>
  <c r="AH97" i="12"/>
  <c r="AG97" i="12"/>
  <c r="AF97" i="12"/>
  <c r="AE97" i="12"/>
  <c r="AD97" i="12"/>
  <c r="AC97" i="12"/>
  <c r="AB97" i="12"/>
  <c r="AA97" i="12"/>
  <c r="Z97" i="12"/>
  <c r="Y97" i="12"/>
  <c r="X97" i="12"/>
  <c r="W97" i="12"/>
  <c r="U97" i="12"/>
  <c r="V97" i="12"/>
  <c r="E98" i="12"/>
  <c r="F98" i="12"/>
  <c r="G98" i="12"/>
  <c r="H98" i="12"/>
  <c r="I98" i="12"/>
  <c r="J98" i="12"/>
  <c r="K98" i="12"/>
  <c r="L98" i="12"/>
  <c r="M98" i="12"/>
  <c r="N98" i="12"/>
  <c r="O98" i="12"/>
  <c r="P98" i="12"/>
  <c r="Q98" i="12"/>
  <c r="R98" i="12"/>
  <c r="S98" i="12"/>
  <c r="T98" i="12"/>
  <c r="E99" i="12"/>
  <c r="F99" i="12"/>
  <c r="G99" i="12"/>
  <c r="H99" i="12"/>
  <c r="I99" i="12"/>
  <c r="J99" i="12"/>
  <c r="K99" i="12"/>
  <c r="L99" i="12"/>
  <c r="M99" i="12"/>
  <c r="N99" i="12"/>
  <c r="O99" i="12"/>
  <c r="P99" i="12"/>
  <c r="Q99" i="12"/>
  <c r="R99" i="12"/>
  <c r="S99" i="12"/>
  <c r="T99" i="12"/>
  <c r="E100" i="12"/>
  <c r="F100" i="12"/>
  <c r="G100" i="12"/>
  <c r="H100" i="12"/>
  <c r="I100" i="12"/>
  <c r="J100" i="12"/>
  <c r="K100" i="12"/>
  <c r="L100" i="12"/>
  <c r="M100" i="12"/>
  <c r="N100" i="12"/>
  <c r="O100" i="12"/>
  <c r="P100" i="12"/>
  <c r="Q100" i="12"/>
  <c r="R100" i="12"/>
  <c r="S100" i="12"/>
  <c r="T100" i="12"/>
  <c r="E101" i="12"/>
  <c r="F101" i="12"/>
  <c r="G101" i="12"/>
  <c r="H101" i="12"/>
  <c r="I101" i="12"/>
  <c r="J101" i="12"/>
  <c r="K101" i="12"/>
  <c r="L101" i="12"/>
  <c r="M101" i="12"/>
  <c r="N101" i="12"/>
  <c r="O101" i="12"/>
  <c r="P101" i="12"/>
  <c r="Q101" i="12"/>
  <c r="R101" i="12"/>
  <c r="S101" i="12"/>
  <c r="T101" i="12"/>
  <c r="E102" i="12"/>
  <c r="F102" i="12"/>
  <c r="G102" i="12"/>
  <c r="H102" i="12"/>
  <c r="I102" i="12"/>
  <c r="J102" i="12"/>
  <c r="K102" i="12"/>
  <c r="L102" i="12"/>
  <c r="M102" i="12"/>
  <c r="N102" i="12"/>
  <c r="O102" i="12"/>
  <c r="P102" i="12"/>
  <c r="Q102" i="12"/>
  <c r="R102" i="12"/>
  <c r="S102" i="12"/>
  <c r="T102" i="12"/>
  <c r="E103" i="12"/>
  <c r="F103" i="12"/>
  <c r="G103" i="12"/>
  <c r="H103" i="12"/>
  <c r="I103" i="12"/>
  <c r="J103" i="12"/>
  <c r="K103" i="12"/>
  <c r="L103" i="12"/>
  <c r="M103" i="12"/>
  <c r="N103" i="12"/>
  <c r="O103" i="12"/>
  <c r="P103" i="12"/>
  <c r="Q103" i="12"/>
  <c r="R103" i="12"/>
  <c r="S103" i="12"/>
  <c r="T103" i="12"/>
  <c r="E104" i="12"/>
  <c r="F104" i="12"/>
  <c r="G104" i="12"/>
  <c r="H104" i="12"/>
  <c r="I104" i="12"/>
  <c r="J104" i="12"/>
  <c r="K104" i="12"/>
  <c r="L104" i="12"/>
  <c r="M104" i="12"/>
  <c r="N104" i="12"/>
  <c r="O104" i="12"/>
  <c r="P104" i="12"/>
  <c r="Q104" i="12"/>
  <c r="R104" i="12"/>
  <c r="S104" i="12"/>
  <c r="T104" i="12"/>
  <c r="E105" i="12"/>
  <c r="F105" i="12"/>
  <c r="G105" i="12"/>
  <c r="H105" i="12"/>
  <c r="I105" i="12"/>
  <c r="J105" i="12"/>
  <c r="K105" i="12"/>
  <c r="L105" i="12"/>
  <c r="M105" i="12"/>
  <c r="N105" i="12"/>
  <c r="O105" i="12"/>
  <c r="P105" i="12"/>
  <c r="Q105" i="12"/>
  <c r="R105" i="12"/>
  <c r="S105" i="12"/>
  <c r="T105" i="12"/>
  <c r="E106" i="12"/>
  <c r="F106" i="12"/>
  <c r="G106" i="12"/>
  <c r="H106" i="12"/>
  <c r="I106" i="12"/>
  <c r="J106" i="12"/>
  <c r="K106" i="12"/>
  <c r="L106" i="12"/>
  <c r="M106" i="12"/>
  <c r="N106" i="12"/>
  <c r="O106" i="12"/>
  <c r="P106" i="12"/>
  <c r="Q106" i="12"/>
  <c r="R106" i="12"/>
  <c r="S106" i="12"/>
  <c r="T106" i="12"/>
  <c r="E107" i="12"/>
  <c r="F107" i="12"/>
  <c r="G107" i="12"/>
  <c r="H107" i="12"/>
  <c r="I107" i="12"/>
  <c r="J107" i="12"/>
  <c r="K107" i="12"/>
  <c r="L107" i="12"/>
  <c r="M107" i="12"/>
  <c r="N107" i="12"/>
  <c r="O107" i="12"/>
  <c r="P107" i="12"/>
  <c r="Q107" i="12"/>
  <c r="R107" i="12"/>
  <c r="S107" i="12"/>
  <c r="T107" i="12"/>
  <c r="E108" i="12"/>
  <c r="F108" i="12"/>
  <c r="G108" i="12"/>
  <c r="H108" i="12"/>
  <c r="I108" i="12"/>
  <c r="J108" i="12"/>
  <c r="K108" i="12"/>
  <c r="L108" i="12"/>
  <c r="M108" i="12"/>
  <c r="N108" i="12"/>
  <c r="O108" i="12"/>
  <c r="P108" i="12"/>
  <c r="Q108" i="12"/>
  <c r="R108" i="12"/>
  <c r="S108" i="12"/>
  <c r="T108" i="12"/>
  <c r="E109" i="12"/>
  <c r="F109" i="12"/>
  <c r="G109" i="12"/>
  <c r="H109" i="12"/>
  <c r="I109" i="12"/>
  <c r="J109" i="12"/>
  <c r="K109" i="12"/>
  <c r="L109" i="12"/>
  <c r="M109" i="12"/>
  <c r="N109" i="12"/>
  <c r="O109" i="12"/>
  <c r="P109" i="12"/>
  <c r="Q109" i="12"/>
  <c r="R109" i="12"/>
  <c r="S109" i="12"/>
  <c r="T109" i="12"/>
  <c r="E110" i="12"/>
  <c r="F110" i="12"/>
  <c r="G110" i="12"/>
  <c r="H110" i="12"/>
  <c r="I110" i="12"/>
  <c r="J110" i="12"/>
  <c r="K110" i="12"/>
  <c r="L110" i="12"/>
  <c r="M110" i="12"/>
  <c r="N110" i="12"/>
  <c r="O110" i="12"/>
  <c r="P110" i="12"/>
  <c r="Q110" i="12"/>
  <c r="R110" i="12"/>
  <c r="S110" i="12"/>
  <c r="T110" i="12"/>
  <c r="E111" i="12"/>
  <c r="F111" i="12"/>
  <c r="G111" i="12"/>
  <c r="H111" i="12"/>
  <c r="I111" i="12"/>
  <c r="J111" i="12"/>
  <c r="K111" i="12"/>
  <c r="L111" i="12"/>
  <c r="M111" i="12"/>
  <c r="N111" i="12"/>
  <c r="O111" i="12"/>
  <c r="P111" i="12"/>
  <c r="Q111" i="12"/>
  <c r="R111" i="12"/>
  <c r="S111" i="12"/>
  <c r="T111" i="12"/>
  <c r="E112" i="12"/>
  <c r="F112" i="12"/>
  <c r="G112" i="12"/>
  <c r="H112" i="12"/>
  <c r="I112" i="12"/>
  <c r="J112" i="12"/>
  <c r="K112" i="12"/>
  <c r="L112" i="12"/>
  <c r="M112" i="12"/>
  <c r="N112" i="12"/>
  <c r="O112" i="12"/>
  <c r="P112" i="12"/>
  <c r="Q112" i="12"/>
  <c r="R112" i="12"/>
  <c r="S112" i="12"/>
  <c r="T112" i="12"/>
  <c r="E113" i="12"/>
  <c r="F113" i="12"/>
  <c r="G113" i="12"/>
  <c r="H113" i="12"/>
  <c r="I113" i="12"/>
  <c r="J113" i="12"/>
  <c r="K113" i="12"/>
  <c r="L113" i="12"/>
  <c r="M113" i="12"/>
  <c r="N113" i="12"/>
  <c r="O113" i="12"/>
  <c r="P113" i="12"/>
  <c r="Q113" i="12"/>
  <c r="R113" i="12"/>
  <c r="S113" i="12"/>
  <c r="T113" i="12"/>
  <c r="E114" i="12"/>
  <c r="F114" i="12"/>
  <c r="G114" i="12"/>
  <c r="H114" i="12"/>
  <c r="I114" i="12"/>
  <c r="J114" i="12"/>
  <c r="K114" i="12"/>
  <c r="L114" i="12"/>
  <c r="M114" i="12"/>
  <c r="N114" i="12"/>
  <c r="O114" i="12"/>
  <c r="P114" i="12"/>
  <c r="Q114" i="12"/>
  <c r="R114" i="12"/>
  <c r="S114" i="12"/>
  <c r="T114" i="12"/>
  <c r="E115" i="12"/>
  <c r="F115" i="12"/>
  <c r="G115" i="12"/>
  <c r="H115" i="12"/>
  <c r="I115" i="12"/>
  <c r="J115" i="12"/>
  <c r="K115" i="12"/>
  <c r="L115" i="12"/>
  <c r="M115" i="12"/>
  <c r="N115" i="12"/>
  <c r="O115" i="12"/>
  <c r="P115" i="12"/>
  <c r="Q115" i="12"/>
  <c r="R115" i="12"/>
  <c r="S115" i="12"/>
  <c r="T115" i="12"/>
  <c r="E116" i="12"/>
  <c r="F116" i="12"/>
  <c r="G116" i="12"/>
  <c r="H116" i="12"/>
  <c r="I116" i="12"/>
  <c r="J116" i="12"/>
  <c r="K116" i="12"/>
  <c r="L116" i="12"/>
  <c r="M116" i="12"/>
  <c r="N116" i="12"/>
  <c r="O116" i="12"/>
  <c r="P116" i="12"/>
  <c r="Q116" i="12"/>
  <c r="R116" i="12"/>
  <c r="S116" i="12"/>
  <c r="T116" i="12"/>
  <c r="E117" i="12"/>
  <c r="F117" i="12"/>
  <c r="G117" i="12"/>
  <c r="H117" i="12"/>
  <c r="I117" i="12"/>
  <c r="J117" i="12"/>
  <c r="K117" i="12"/>
  <c r="L117" i="12"/>
  <c r="M117" i="12"/>
  <c r="N117" i="12"/>
  <c r="O117" i="12"/>
  <c r="P117" i="12"/>
  <c r="Q117" i="12"/>
  <c r="R117" i="12"/>
  <c r="S117" i="12"/>
  <c r="T117" i="12"/>
  <c r="E118" i="12"/>
  <c r="F118" i="12"/>
  <c r="G118" i="12"/>
  <c r="H118" i="12"/>
  <c r="I118" i="12"/>
  <c r="J118" i="12"/>
  <c r="K118" i="12"/>
  <c r="L118" i="12"/>
  <c r="M118" i="12"/>
  <c r="N118" i="12"/>
  <c r="O118" i="12"/>
  <c r="P118" i="12"/>
  <c r="Q118" i="12"/>
  <c r="R118" i="12"/>
  <c r="S118" i="12"/>
  <c r="T118" i="12"/>
  <c r="E119" i="12"/>
  <c r="F119" i="12"/>
  <c r="G119" i="12"/>
  <c r="H119" i="12"/>
  <c r="I119" i="12"/>
  <c r="J119" i="12"/>
  <c r="K119" i="12"/>
  <c r="L119" i="12"/>
  <c r="M119" i="12"/>
  <c r="N119" i="12"/>
  <c r="O119" i="12"/>
  <c r="P119" i="12"/>
  <c r="Q119" i="12"/>
  <c r="R119" i="12"/>
  <c r="S119" i="12"/>
  <c r="T119" i="12"/>
  <c r="E120" i="12"/>
  <c r="F120" i="12"/>
  <c r="G120" i="12"/>
  <c r="H120" i="12"/>
  <c r="I120" i="12"/>
  <c r="J120" i="12"/>
  <c r="K120" i="12"/>
  <c r="L120" i="12"/>
  <c r="M120" i="12"/>
  <c r="N120" i="12"/>
  <c r="O120" i="12"/>
  <c r="P120" i="12"/>
  <c r="Q120" i="12"/>
  <c r="R120" i="12"/>
  <c r="S120" i="12"/>
  <c r="T120" i="12"/>
  <c r="E121" i="12"/>
  <c r="F121" i="12"/>
  <c r="G121" i="12"/>
  <c r="H121" i="12"/>
  <c r="I121" i="12"/>
  <c r="J121" i="12"/>
  <c r="K121" i="12"/>
  <c r="L121" i="12"/>
  <c r="M121" i="12"/>
  <c r="N121" i="12"/>
  <c r="O121" i="12"/>
  <c r="P121" i="12"/>
  <c r="Q121" i="12"/>
  <c r="R121" i="12"/>
  <c r="S121" i="12"/>
  <c r="T121" i="12"/>
  <c r="E122" i="12"/>
  <c r="F122" i="12"/>
  <c r="G122" i="12"/>
  <c r="H122" i="12"/>
  <c r="I122" i="12"/>
  <c r="J122" i="12"/>
  <c r="K122" i="12"/>
  <c r="L122" i="12"/>
  <c r="M122" i="12"/>
  <c r="N122" i="12"/>
  <c r="O122" i="12"/>
  <c r="P122" i="12"/>
  <c r="Q122" i="12"/>
  <c r="R122" i="12"/>
  <c r="S122" i="12"/>
  <c r="T122" i="12"/>
  <c r="E123" i="12"/>
  <c r="F123" i="12"/>
  <c r="G123" i="12"/>
  <c r="H123" i="12"/>
  <c r="I123" i="12"/>
  <c r="J123" i="12"/>
  <c r="K123" i="12"/>
  <c r="L123" i="12"/>
  <c r="M123" i="12"/>
  <c r="N123" i="12"/>
  <c r="O123" i="12"/>
  <c r="P123" i="12"/>
  <c r="Q123" i="12"/>
  <c r="R123" i="12"/>
  <c r="S123" i="12"/>
  <c r="T123" i="12"/>
  <c r="E124" i="12"/>
  <c r="F124" i="12"/>
  <c r="G124" i="12"/>
  <c r="H124" i="12"/>
  <c r="I124" i="12"/>
  <c r="J124" i="12"/>
  <c r="K124" i="12"/>
  <c r="L124" i="12"/>
  <c r="M124" i="12"/>
  <c r="N124" i="12"/>
  <c r="O124" i="12"/>
  <c r="P124" i="12"/>
  <c r="Q124" i="12"/>
  <c r="R124" i="12"/>
  <c r="S124" i="12"/>
  <c r="T124" i="12"/>
  <c r="E125" i="12"/>
  <c r="F125" i="12"/>
  <c r="G125" i="12"/>
  <c r="H125" i="12"/>
  <c r="I125" i="12"/>
  <c r="J125" i="12"/>
  <c r="K125" i="12"/>
  <c r="L125" i="12"/>
  <c r="M125" i="12"/>
  <c r="N125" i="12"/>
  <c r="O125" i="12"/>
  <c r="P125" i="12"/>
  <c r="Q125" i="12"/>
  <c r="R125" i="12"/>
  <c r="S125" i="12"/>
  <c r="T125" i="12"/>
  <c r="E126" i="12"/>
  <c r="F126" i="12"/>
  <c r="G126" i="12"/>
  <c r="H126" i="12"/>
  <c r="I126" i="12"/>
  <c r="J126" i="12"/>
  <c r="K126" i="12"/>
  <c r="L126" i="12"/>
  <c r="M126" i="12"/>
  <c r="N126" i="12"/>
  <c r="O126" i="12"/>
  <c r="P126" i="12"/>
  <c r="Q126" i="12"/>
  <c r="R126" i="12"/>
  <c r="S126" i="12"/>
  <c r="T126" i="12"/>
  <c r="E127" i="12"/>
  <c r="F127" i="12"/>
  <c r="G127" i="12"/>
  <c r="H127" i="12"/>
  <c r="I127" i="12"/>
  <c r="J127" i="12"/>
  <c r="K127" i="12"/>
  <c r="L127" i="12"/>
  <c r="M127" i="12"/>
  <c r="N127" i="12"/>
  <c r="O127" i="12"/>
  <c r="P127" i="12"/>
  <c r="Q127" i="12"/>
  <c r="R127" i="12"/>
  <c r="S127" i="12"/>
  <c r="T127" i="12"/>
  <c r="E128" i="12"/>
  <c r="F128" i="12"/>
  <c r="G128" i="12"/>
  <c r="H128" i="12"/>
  <c r="I128" i="12"/>
  <c r="J128" i="12"/>
  <c r="K128" i="12"/>
  <c r="L128" i="12"/>
  <c r="M128" i="12"/>
  <c r="N128" i="12"/>
  <c r="O128" i="12"/>
  <c r="P128" i="12"/>
  <c r="Q128" i="12"/>
  <c r="R128" i="12"/>
  <c r="S128" i="12"/>
  <c r="T128" i="12"/>
  <c r="E129" i="12"/>
  <c r="F129" i="12"/>
  <c r="G129" i="12"/>
  <c r="H129" i="12"/>
  <c r="I129" i="12"/>
  <c r="J129" i="12"/>
  <c r="K129" i="12"/>
  <c r="L129" i="12"/>
  <c r="M129" i="12"/>
  <c r="N129" i="12"/>
  <c r="O129" i="12"/>
  <c r="P129" i="12"/>
  <c r="Q129" i="12"/>
  <c r="R129" i="12"/>
  <c r="S129" i="12"/>
  <c r="T129" i="12"/>
  <c r="E130" i="12"/>
  <c r="F130" i="12"/>
  <c r="G130" i="12"/>
  <c r="H130" i="12"/>
  <c r="I130" i="12"/>
  <c r="J130" i="12"/>
  <c r="K130" i="12"/>
  <c r="L130" i="12"/>
  <c r="M130" i="12"/>
  <c r="N130" i="12"/>
  <c r="O130" i="12"/>
  <c r="P130" i="12"/>
  <c r="Q130" i="12"/>
  <c r="R130" i="12"/>
  <c r="S130" i="12"/>
  <c r="T130" i="12"/>
  <c r="E131" i="12"/>
  <c r="F131" i="12"/>
  <c r="G131" i="12"/>
  <c r="H131" i="12"/>
  <c r="I131" i="12"/>
  <c r="J131" i="12"/>
  <c r="K131" i="12"/>
  <c r="L131" i="12"/>
  <c r="M131" i="12"/>
  <c r="N131" i="12"/>
  <c r="O131" i="12"/>
  <c r="P131" i="12"/>
  <c r="Q131" i="12"/>
  <c r="R131" i="12"/>
  <c r="S131" i="12"/>
  <c r="T131" i="12"/>
  <c r="E132" i="12"/>
  <c r="F132" i="12"/>
  <c r="G132" i="12"/>
  <c r="H132" i="12"/>
  <c r="I132" i="12"/>
  <c r="J132" i="12"/>
  <c r="K132" i="12"/>
  <c r="L132" i="12"/>
  <c r="M132" i="12"/>
  <c r="N132" i="12"/>
  <c r="O132" i="12"/>
  <c r="P132" i="12"/>
  <c r="Q132" i="12"/>
  <c r="R132" i="12"/>
  <c r="S132" i="12"/>
  <c r="T132" i="12"/>
  <c r="E133" i="12"/>
  <c r="F133" i="12"/>
  <c r="G133" i="12"/>
  <c r="H133" i="12"/>
  <c r="I133" i="12"/>
  <c r="J133" i="12"/>
  <c r="K133" i="12"/>
  <c r="L133" i="12"/>
  <c r="M133" i="12"/>
  <c r="N133" i="12"/>
  <c r="O133" i="12"/>
  <c r="P133" i="12"/>
  <c r="Q133" i="12"/>
  <c r="R133" i="12"/>
  <c r="S133" i="12"/>
  <c r="T133" i="12"/>
  <c r="E134" i="12"/>
  <c r="F134" i="12"/>
  <c r="G134" i="12"/>
  <c r="H134" i="12"/>
  <c r="I134" i="12"/>
  <c r="J134" i="12"/>
  <c r="K134" i="12"/>
  <c r="L134" i="12"/>
  <c r="M134" i="12"/>
  <c r="N134" i="12"/>
  <c r="O134" i="12"/>
  <c r="P134" i="12"/>
  <c r="Q134" i="12"/>
  <c r="R134" i="12"/>
  <c r="S134" i="12"/>
  <c r="T134" i="12"/>
  <c r="E135" i="12"/>
  <c r="F135" i="12"/>
  <c r="G135" i="12"/>
  <c r="H135" i="12"/>
  <c r="I135" i="12"/>
  <c r="J135" i="12"/>
  <c r="K135" i="12"/>
  <c r="L135" i="12"/>
  <c r="M135" i="12"/>
  <c r="N135" i="12"/>
  <c r="O135" i="12"/>
  <c r="P135" i="12"/>
  <c r="Q135" i="12"/>
  <c r="R135" i="12"/>
  <c r="S135" i="12"/>
  <c r="T135" i="12"/>
  <c r="E136" i="12"/>
  <c r="F136" i="12"/>
  <c r="G136" i="12"/>
  <c r="H136" i="12"/>
  <c r="I136" i="12"/>
  <c r="J136" i="12"/>
  <c r="K136" i="12"/>
  <c r="L136" i="12"/>
  <c r="M136" i="12"/>
  <c r="N136" i="12"/>
  <c r="O136" i="12"/>
  <c r="P136" i="12"/>
  <c r="Q136" i="12"/>
  <c r="R136" i="12"/>
  <c r="S136" i="12"/>
  <c r="T136" i="12"/>
  <c r="E137" i="12"/>
  <c r="F137" i="12"/>
  <c r="G137" i="12"/>
  <c r="H137" i="12"/>
  <c r="I137" i="12"/>
  <c r="J137" i="12"/>
  <c r="K137" i="12"/>
  <c r="L137" i="12"/>
  <c r="M137" i="12"/>
  <c r="N137" i="12"/>
  <c r="O137" i="12"/>
  <c r="P137" i="12"/>
  <c r="Q137" i="12"/>
  <c r="R137" i="12"/>
  <c r="S137" i="12"/>
  <c r="T137" i="12"/>
  <c r="E138" i="12"/>
  <c r="F138" i="12"/>
  <c r="G138" i="12"/>
  <c r="H138" i="12"/>
  <c r="I138" i="12"/>
  <c r="J138" i="12"/>
  <c r="K138" i="12"/>
  <c r="L138" i="12"/>
  <c r="M138" i="12"/>
  <c r="N138" i="12"/>
  <c r="O138" i="12"/>
  <c r="P138" i="12"/>
  <c r="Q138" i="12"/>
  <c r="R138" i="12"/>
  <c r="S138" i="12"/>
  <c r="T138" i="12"/>
  <c r="E139" i="12"/>
  <c r="F139" i="12"/>
  <c r="G139" i="12"/>
  <c r="H139" i="12"/>
  <c r="I139" i="12"/>
  <c r="J139" i="12"/>
  <c r="K139" i="12"/>
  <c r="L139" i="12"/>
  <c r="M139" i="12"/>
  <c r="N139" i="12"/>
  <c r="O139" i="12"/>
  <c r="P139" i="12"/>
  <c r="Q139" i="12"/>
  <c r="R139" i="12"/>
  <c r="S139" i="12"/>
  <c r="T139" i="12"/>
  <c r="E140" i="12"/>
  <c r="F140" i="12"/>
  <c r="G140" i="12"/>
  <c r="H140" i="12"/>
  <c r="I140" i="12"/>
  <c r="J140" i="12"/>
  <c r="K140" i="12"/>
  <c r="L140" i="12"/>
  <c r="M140" i="12"/>
  <c r="N140" i="12"/>
  <c r="O140" i="12"/>
  <c r="P140" i="12"/>
  <c r="Q140" i="12"/>
  <c r="R140" i="12"/>
  <c r="S140" i="12"/>
  <c r="T140" i="12"/>
  <c r="E141" i="12"/>
  <c r="F141" i="12"/>
  <c r="G141" i="12"/>
  <c r="H141" i="12"/>
  <c r="I141" i="12"/>
  <c r="J141" i="12"/>
  <c r="K141" i="12"/>
  <c r="L141" i="12"/>
  <c r="M141" i="12"/>
  <c r="N141" i="12"/>
  <c r="O141" i="12"/>
  <c r="P141" i="12"/>
  <c r="Q141" i="12"/>
  <c r="R141" i="12"/>
  <c r="S141" i="12"/>
  <c r="T141" i="12"/>
  <c r="E142" i="12"/>
  <c r="F142" i="12"/>
  <c r="G142" i="12"/>
  <c r="H142" i="12"/>
  <c r="I142" i="12"/>
  <c r="J142" i="12"/>
  <c r="K142" i="12"/>
  <c r="L142" i="12"/>
  <c r="M142" i="12"/>
  <c r="N142" i="12"/>
  <c r="O142" i="12"/>
  <c r="P142" i="12"/>
  <c r="Q142" i="12"/>
  <c r="R142" i="12"/>
  <c r="S142" i="12"/>
  <c r="T142" i="12"/>
  <c r="E143" i="12"/>
  <c r="F143" i="12"/>
  <c r="G143" i="12"/>
  <c r="H143" i="12"/>
  <c r="I143" i="12"/>
  <c r="J143" i="12"/>
  <c r="K143" i="12"/>
  <c r="L143" i="12"/>
  <c r="M143" i="12"/>
  <c r="N143" i="12"/>
  <c r="O143" i="12"/>
  <c r="P143" i="12"/>
  <c r="Q143" i="12"/>
  <c r="R143" i="12"/>
  <c r="S143" i="12"/>
  <c r="T143" i="12"/>
  <c r="E144" i="12"/>
  <c r="F144" i="12"/>
  <c r="G144" i="12"/>
  <c r="H144" i="12"/>
  <c r="I144" i="12"/>
  <c r="J144" i="12"/>
  <c r="K144" i="12"/>
  <c r="L144" i="12"/>
  <c r="M144" i="12"/>
  <c r="N144" i="12"/>
  <c r="O144" i="12"/>
  <c r="P144" i="12"/>
  <c r="Q144" i="12"/>
  <c r="R144" i="12"/>
  <c r="S144" i="12"/>
  <c r="T144" i="12"/>
  <c r="E145" i="12"/>
  <c r="F145" i="12"/>
  <c r="G145" i="12"/>
  <c r="H145" i="12"/>
  <c r="I145" i="12"/>
  <c r="J145" i="12"/>
  <c r="K145" i="12"/>
  <c r="L145" i="12"/>
  <c r="M145" i="12"/>
  <c r="N145" i="12"/>
  <c r="O145" i="12"/>
  <c r="P145" i="12"/>
  <c r="Q145" i="12"/>
  <c r="R145" i="12"/>
  <c r="S145" i="12"/>
  <c r="T145" i="12"/>
  <c r="E146" i="12"/>
  <c r="F146" i="12"/>
  <c r="G146" i="12"/>
  <c r="H146" i="12"/>
  <c r="I146" i="12"/>
  <c r="J146" i="12"/>
  <c r="K146" i="12"/>
  <c r="L146" i="12"/>
  <c r="M146" i="12"/>
  <c r="N146" i="12"/>
  <c r="O146" i="12"/>
  <c r="P146" i="12"/>
  <c r="Q146" i="12"/>
  <c r="R146" i="12"/>
  <c r="S146" i="12"/>
  <c r="T146" i="12"/>
  <c r="E147" i="12"/>
  <c r="F147" i="12"/>
  <c r="G147" i="12"/>
  <c r="H147" i="12"/>
  <c r="I147" i="12"/>
  <c r="J147" i="12"/>
  <c r="K147" i="12"/>
  <c r="L147" i="12"/>
  <c r="M147" i="12"/>
  <c r="N147" i="12"/>
  <c r="O147" i="12"/>
  <c r="P147" i="12"/>
  <c r="Q147" i="12"/>
  <c r="R147" i="12"/>
  <c r="S147" i="12"/>
  <c r="T147" i="12"/>
  <c r="E148" i="12"/>
  <c r="F148" i="12"/>
  <c r="G148" i="12"/>
  <c r="H148" i="12"/>
  <c r="I148" i="12"/>
  <c r="J148" i="12"/>
  <c r="K148" i="12"/>
  <c r="L148" i="12"/>
  <c r="M148" i="12"/>
  <c r="N148" i="12"/>
  <c r="O148" i="12"/>
  <c r="P148" i="12"/>
  <c r="Q148" i="12"/>
  <c r="R148" i="12"/>
  <c r="S148" i="12"/>
  <c r="T148" i="12"/>
  <c r="E149" i="12"/>
  <c r="F149" i="12"/>
  <c r="G149" i="12"/>
  <c r="H149" i="12"/>
  <c r="I149" i="12"/>
  <c r="J149" i="12"/>
  <c r="K149" i="12"/>
  <c r="L149" i="12"/>
  <c r="M149" i="12"/>
  <c r="N149" i="12"/>
  <c r="O149" i="12"/>
  <c r="P149" i="12"/>
  <c r="Q149" i="12"/>
  <c r="R149" i="12"/>
  <c r="S149" i="12"/>
  <c r="T149" i="12"/>
  <c r="E150" i="12"/>
  <c r="F150" i="12"/>
  <c r="G150" i="12"/>
  <c r="H150" i="12"/>
  <c r="I150" i="12"/>
  <c r="J150" i="12"/>
  <c r="K150" i="12"/>
  <c r="L150" i="12"/>
  <c r="M150" i="12"/>
  <c r="N150" i="12"/>
  <c r="O150" i="12"/>
  <c r="P150" i="12"/>
  <c r="Q150" i="12"/>
  <c r="R150" i="12"/>
  <c r="S150" i="12"/>
  <c r="T150" i="12"/>
  <c r="E151" i="12"/>
  <c r="F151" i="12"/>
  <c r="G151" i="12"/>
  <c r="H151" i="12"/>
  <c r="I151" i="12"/>
  <c r="J151" i="12"/>
  <c r="K151" i="12"/>
  <c r="L151" i="12"/>
  <c r="M151" i="12"/>
  <c r="N151" i="12"/>
  <c r="O151" i="12"/>
  <c r="P151" i="12"/>
  <c r="Q151" i="12"/>
  <c r="R151" i="12"/>
  <c r="S151" i="12"/>
  <c r="T151" i="12"/>
  <c r="E152" i="12"/>
  <c r="F152" i="12"/>
  <c r="G152" i="12"/>
  <c r="H152" i="12"/>
  <c r="I152" i="12"/>
  <c r="J152" i="12"/>
  <c r="K152" i="12"/>
  <c r="L152" i="12"/>
  <c r="M152" i="12"/>
  <c r="N152" i="12"/>
  <c r="O152" i="12"/>
  <c r="P152" i="12"/>
  <c r="Q152" i="12"/>
  <c r="R152" i="12"/>
  <c r="S152" i="12"/>
  <c r="T152" i="12"/>
  <c r="E153" i="12"/>
  <c r="F153" i="12"/>
  <c r="G153" i="12"/>
  <c r="H153" i="12"/>
  <c r="I153" i="12"/>
  <c r="J153" i="12"/>
  <c r="K153" i="12"/>
  <c r="L153" i="12"/>
  <c r="M153" i="12"/>
  <c r="N153" i="12"/>
  <c r="O153" i="12"/>
  <c r="P153" i="12"/>
  <c r="Q153" i="12"/>
  <c r="R153" i="12"/>
  <c r="S153" i="12"/>
  <c r="T153" i="12"/>
  <c r="E154" i="12"/>
  <c r="F154" i="12"/>
  <c r="G154" i="12"/>
  <c r="H154" i="12"/>
  <c r="I154" i="12"/>
  <c r="J154" i="12"/>
  <c r="K154" i="12"/>
  <c r="L154" i="12"/>
  <c r="M154" i="12"/>
  <c r="N154" i="12"/>
  <c r="O154" i="12"/>
  <c r="P154" i="12"/>
  <c r="Q154" i="12"/>
  <c r="R154" i="12"/>
  <c r="S154" i="12"/>
  <c r="T154" i="12"/>
  <c r="E155" i="12"/>
  <c r="F155" i="12"/>
  <c r="G155" i="12"/>
  <c r="H155" i="12"/>
  <c r="I155" i="12"/>
  <c r="J155" i="12"/>
  <c r="K155" i="12"/>
  <c r="L155" i="12"/>
  <c r="M155" i="12"/>
  <c r="N155" i="12"/>
  <c r="O155" i="12"/>
  <c r="P155" i="12"/>
  <c r="Q155" i="12"/>
  <c r="R155" i="12"/>
  <c r="S155" i="12"/>
  <c r="T155" i="12"/>
  <c r="E156" i="12"/>
  <c r="F156" i="12"/>
  <c r="G156" i="12"/>
  <c r="H156" i="12"/>
  <c r="I156" i="12"/>
  <c r="J156" i="12"/>
  <c r="K156" i="12"/>
  <c r="L156" i="12"/>
  <c r="M156" i="12"/>
  <c r="N156" i="12"/>
  <c r="O156" i="12"/>
  <c r="P156" i="12"/>
  <c r="Q156" i="12"/>
  <c r="R156" i="12"/>
  <c r="S156" i="12"/>
  <c r="T156" i="12"/>
  <c r="E157" i="12"/>
  <c r="F157" i="12"/>
  <c r="G157" i="12"/>
  <c r="H157" i="12"/>
  <c r="I157" i="12"/>
  <c r="J157" i="12"/>
  <c r="K157" i="12"/>
  <c r="L157" i="12"/>
  <c r="M157" i="12"/>
  <c r="N157" i="12"/>
  <c r="O157" i="12"/>
  <c r="P157" i="12"/>
  <c r="Q157" i="12"/>
  <c r="R157" i="12"/>
  <c r="S157" i="12"/>
  <c r="T157" i="12"/>
  <c r="E158" i="12"/>
  <c r="F158" i="12"/>
  <c r="G158" i="12"/>
  <c r="H158" i="12"/>
  <c r="I158" i="12"/>
  <c r="J158" i="12"/>
  <c r="K158" i="12"/>
  <c r="L158" i="12"/>
  <c r="M158" i="12"/>
  <c r="N158" i="12"/>
  <c r="O158" i="12"/>
  <c r="P158" i="12"/>
  <c r="Q158" i="12"/>
  <c r="R158" i="12"/>
  <c r="S158" i="12"/>
  <c r="T158" i="12"/>
  <c r="E159" i="12"/>
  <c r="F159" i="12"/>
  <c r="G159" i="12"/>
  <c r="H159" i="12"/>
  <c r="I159" i="12"/>
  <c r="J159" i="12"/>
  <c r="K159" i="12"/>
  <c r="L159" i="12"/>
  <c r="M159" i="12"/>
  <c r="N159" i="12"/>
  <c r="O159" i="12"/>
  <c r="P159" i="12"/>
  <c r="Q159" i="12"/>
  <c r="R159" i="12"/>
  <c r="S159" i="12"/>
  <c r="T159" i="12"/>
  <c r="E160" i="12"/>
  <c r="F160" i="12"/>
  <c r="G160" i="12"/>
  <c r="H160" i="12"/>
  <c r="I160" i="12"/>
  <c r="J160" i="12"/>
  <c r="K160" i="12"/>
  <c r="L160" i="12"/>
  <c r="M160" i="12"/>
  <c r="N160" i="12"/>
  <c r="O160" i="12"/>
  <c r="P160" i="12"/>
  <c r="Q160" i="12"/>
  <c r="R160" i="12"/>
  <c r="S160" i="12"/>
  <c r="T160" i="12"/>
  <c r="E161" i="12"/>
  <c r="F161" i="12"/>
  <c r="G161" i="12"/>
  <c r="H161" i="12"/>
  <c r="I161" i="12"/>
  <c r="J161" i="12"/>
  <c r="K161" i="12"/>
  <c r="L161" i="12"/>
  <c r="M161" i="12"/>
  <c r="N161" i="12"/>
  <c r="O161" i="12"/>
  <c r="P161" i="12"/>
  <c r="Q161" i="12"/>
  <c r="R161" i="12"/>
  <c r="S161" i="12"/>
  <c r="T161" i="12"/>
  <c r="E162" i="12"/>
  <c r="F162" i="12"/>
  <c r="G162" i="12"/>
  <c r="H162" i="12"/>
  <c r="I162" i="12"/>
  <c r="J162" i="12"/>
  <c r="K162" i="12"/>
  <c r="L162" i="12"/>
  <c r="M162" i="12"/>
  <c r="N162" i="12"/>
  <c r="O162" i="12"/>
  <c r="P162" i="12"/>
  <c r="Q162" i="12"/>
  <c r="R162" i="12"/>
  <c r="S162" i="12"/>
  <c r="T162" i="12"/>
  <c r="E163" i="12"/>
  <c r="F163" i="12"/>
  <c r="G163" i="12"/>
  <c r="H163" i="12"/>
  <c r="I163" i="12"/>
  <c r="J163" i="12"/>
  <c r="K163" i="12"/>
  <c r="L163" i="12"/>
  <c r="M163" i="12"/>
  <c r="N163" i="12"/>
  <c r="O163" i="12"/>
  <c r="P163" i="12"/>
  <c r="Q163" i="12"/>
  <c r="R163" i="12"/>
  <c r="S163" i="12"/>
  <c r="T163" i="12"/>
  <c r="E164" i="12"/>
  <c r="F164" i="12"/>
  <c r="G164" i="12"/>
  <c r="H164" i="12"/>
  <c r="I164" i="12"/>
  <c r="J164" i="12"/>
  <c r="K164" i="12"/>
  <c r="L164" i="12"/>
  <c r="M164" i="12"/>
  <c r="N164" i="12"/>
  <c r="O164" i="12"/>
  <c r="P164" i="12"/>
  <c r="Q164" i="12"/>
  <c r="R164" i="12"/>
  <c r="S164" i="12"/>
  <c r="T164" i="12"/>
  <c r="E165" i="12"/>
  <c r="F165" i="12"/>
  <c r="G165" i="12"/>
  <c r="H165" i="12"/>
  <c r="I165" i="12"/>
  <c r="J165" i="12"/>
  <c r="K165" i="12"/>
  <c r="L165" i="12"/>
  <c r="M165" i="12"/>
  <c r="N165" i="12"/>
  <c r="O165" i="12"/>
  <c r="P165" i="12"/>
  <c r="Q165" i="12"/>
  <c r="R165" i="12"/>
  <c r="S165" i="12"/>
  <c r="T165" i="12"/>
  <c r="E166" i="12"/>
  <c r="F166" i="12"/>
  <c r="G166" i="12"/>
  <c r="H166" i="12"/>
  <c r="I166" i="12"/>
  <c r="J166" i="12"/>
  <c r="K166" i="12"/>
  <c r="L166" i="12"/>
  <c r="M166" i="12"/>
  <c r="N166" i="12"/>
  <c r="O166" i="12"/>
  <c r="P166" i="12"/>
  <c r="Q166" i="12"/>
  <c r="R166" i="12"/>
  <c r="S166" i="12"/>
  <c r="T166" i="12"/>
  <c r="E167" i="12"/>
  <c r="F167" i="12"/>
  <c r="G167" i="12"/>
  <c r="H167" i="12"/>
  <c r="I167" i="12"/>
  <c r="J167" i="12"/>
  <c r="K167" i="12"/>
  <c r="L167" i="12"/>
  <c r="M167" i="12"/>
  <c r="N167" i="12"/>
  <c r="O167" i="12"/>
  <c r="P167" i="12"/>
  <c r="Q167" i="12"/>
  <c r="R167" i="12"/>
  <c r="S167" i="12"/>
  <c r="T167" i="12"/>
  <c r="E168" i="12"/>
  <c r="F168" i="12"/>
  <c r="G168" i="12"/>
  <c r="H168" i="12"/>
  <c r="I168" i="12"/>
  <c r="J168" i="12"/>
  <c r="K168" i="12"/>
  <c r="L168" i="12"/>
  <c r="M168" i="12"/>
  <c r="N168" i="12"/>
  <c r="O168" i="12"/>
  <c r="P168" i="12"/>
  <c r="Q168" i="12"/>
  <c r="R168" i="12"/>
  <c r="S168" i="12"/>
  <c r="T168" i="12"/>
  <c r="E169" i="12"/>
  <c r="F169" i="12"/>
  <c r="G169" i="12"/>
  <c r="H169" i="12"/>
  <c r="I169" i="12"/>
  <c r="J169" i="12"/>
  <c r="K169" i="12"/>
  <c r="L169" i="12"/>
  <c r="M169" i="12"/>
  <c r="N169" i="12"/>
  <c r="O169" i="12"/>
  <c r="P169" i="12"/>
  <c r="Q169" i="12"/>
  <c r="R169" i="12"/>
  <c r="S169" i="12"/>
  <c r="T169" i="12"/>
  <c r="E170" i="12"/>
  <c r="F170" i="12"/>
  <c r="G170" i="12"/>
  <c r="H170" i="12"/>
  <c r="I170" i="12"/>
  <c r="J170" i="12"/>
  <c r="K170" i="12"/>
  <c r="L170" i="12"/>
  <c r="M170" i="12"/>
  <c r="N170" i="12"/>
  <c r="O170" i="12"/>
  <c r="P170" i="12"/>
  <c r="Q170" i="12"/>
  <c r="R170" i="12"/>
  <c r="S170" i="12"/>
  <c r="T170" i="12"/>
  <c r="E171" i="12"/>
  <c r="F171" i="12"/>
  <c r="G171" i="12"/>
  <c r="H171" i="12"/>
  <c r="I171" i="12"/>
  <c r="J171" i="12"/>
  <c r="K171" i="12"/>
  <c r="L171" i="12"/>
  <c r="M171" i="12"/>
  <c r="N171" i="12"/>
  <c r="O171" i="12"/>
  <c r="P171" i="12"/>
  <c r="Q171" i="12"/>
  <c r="R171" i="12"/>
  <c r="S171" i="12"/>
  <c r="T171" i="12"/>
  <c r="E172" i="12"/>
  <c r="F172" i="12"/>
  <c r="G172" i="12"/>
  <c r="H172" i="12"/>
  <c r="I172" i="12"/>
  <c r="J172" i="12"/>
  <c r="K172" i="12"/>
  <c r="L172" i="12"/>
  <c r="M172" i="12"/>
  <c r="N172" i="12"/>
  <c r="O172" i="12"/>
  <c r="P172" i="12"/>
  <c r="Q172" i="12"/>
  <c r="R172" i="12"/>
  <c r="S172" i="12"/>
  <c r="T172" i="12"/>
  <c r="E173" i="12"/>
  <c r="F173" i="12"/>
  <c r="G173" i="12"/>
  <c r="H173" i="12"/>
  <c r="I173" i="12"/>
  <c r="J173" i="12"/>
  <c r="K173" i="12"/>
  <c r="L173" i="12"/>
  <c r="M173" i="12"/>
  <c r="N173" i="12"/>
  <c r="O173" i="12"/>
  <c r="P173" i="12"/>
  <c r="Q173" i="12"/>
  <c r="R173" i="12"/>
  <c r="S173" i="12"/>
  <c r="T173" i="12"/>
  <c r="E174" i="12"/>
  <c r="F174" i="12"/>
  <c r="G174" i="12"/>
  <c r="H174" i="12"/>
  <c r="I174" i="12"/>
  <c r="J174" i="12"/>
  <c r="K174" i="12"/>
  <c r="L174" i="12"/>
  <c r="M174" i="12"/>
  <c r="N174" i="12"/>
  <c r="O174" i="12"/>
  <c r="P174" i="12"/>
  <c r="Q174" i="12"/>
  <c r="R174" i="12"/>
  <c r="S174" i="12"/>
  <c r="T174" i="12"/>
  <c r="E175" i="12"/>
  <c r="F175" i="12"/>
  <c r="G175" i="12"/>
  <c r="H175" i="12"/>
  <c r="I175" i="12"/>
  <c r="J175" i="12"/>
  <c r="K175" i="12"/>
  <c r="L175" i="12"/>
  <c r="M175" i="12"/>
  <c r="N175" i="12"/>
  <c r="O175" i="12"/>
  <c r="P175" i="12"/>
  <c r="Q175" i="12"/>
  <c r="R175" i="12"/>
  <c r="S175" i="12"/>
  <c r="T175" i="12"/>
  <c r="E176" i="12"/>
  <c r="F176" i="12"/>
  <c r="G176" i="12"/>
  <c r="H176" i="12"/>
  <c r="I176" i="12"/>
  <c r="J176" i="12"/>
  <c r="K176" i="12"/>
  <c r="L176" i="12"/>
  <c r="M176" i="12"/>
  <c r="N176" i="12"/>
  <c r="O176" i="12"/>
  <c r="P176" i="12"/>
  <c r="Q176" i="12"/>
  <c r="R176" i="12"/>
  <c r="S176" i="12"/>
  <c r="T176" i="12"/>
  <c r="E177" i="12"/>
  <c r="F177" i="12"/>
  <c r="G177" i="12"/>
  <c r="H177" i="12"/>
  <c r="I177" i="12"/>
  <c r="J177" i="12"/>
  <c r="K177" i="12"/>
  <c r="L177" i="12"/>
  <c r="M177" i="12"/>
  <c r="N177" i="12"/>
  <c r="O177" i="12"/>
  <c r="P177" i="12"/>
  <c r="Q177" i="12"/>
  <c r="R177" i="12"/>
  <c r="S177" i="12"/>
  <c r="T177" i="12"/>
  <c r="E178" i="12"/>
  <c r="F178" i="12"/>
  <c r="G178" i="12"/>
  <c r="H178" i="12"/>
  <c r="I178" i="12"/>
  <c r="J178" i="12"/>
  <c r="K178" i="12"/>
  <c r="L178" i="12"/>
  <c r="M178" i="12"/>
  <c r="N178" i="12"/>
  <c r="O178" i="12"/>
  <c r="P178" i="12"/>
  <c r="Q178" i="12"/>
  <c r="R178" i="12"/>
  <c r="S178" i="12"/>
  <c r="T178" i="12"/>
  <c r="E179" i="12"/>
  <c r="F179" i="12"/>
  <c r="G179" i="12"/>
  <c r="H179" i="12"/>
  <c r="I179" i="12"/>
  <c r="J179" i="12"/>
  <c r="K179" i="12"/>
  <c r="L179" i="12"/>
  <c r="M179" i="12"/>
  <c r="N179" i="12"/>
  <c r="O179" i="12"/>
  <c r="P179" i="12"/>
  <c r="Q179" i="12"/>
  <c r="R179" i="12"/>
  <c r="S179" i="12"/>
  <c r="T179" i="12"/>
  <c r="E180" i="12"/>
  <c r="F180" i="12"/>
  <c r="G180" i="12"/>
  <c r="H180" i="12"/>
  <c r="I180" i="12"/>
  <c r="J180" i="12"/>
  <c r="K180" i="12"/>
  <c r="L180" i="12"/>
  <c r="M180" i="12"/>
  <c r="N180" i="12"/>
  <c r="O180" i="12"/>
  <c r="P180" i="12"/>
  <c r="Q180" i="12"/>
  <c r="R180" i="12"/>
  <c r="S180" i="12"/>
  <c r="T180" i="12"/>
  <c r="E181" i="12"/>
  <c r="F181" i="12"/>
  <c r="G181" i="12"/>
  <c r="H181" i="12"/>
  <c r="I181" i="12"/>
  <c r="J181" i="12"/>
  <c r="K181" i="12"/>
  <c r="L181" i="12"/>
  <c r="M181" i="12"/>
  <c r="N181" i="12"/>
  <c r="O181" i="12"/>
  <c r="P181" i="12"/>
  <c r="Q181" i="12"/>
  <c r="R181" i="12"/>
  <c r="S181" i="12"/>
  <c r="T181" i="12"/>
  <c r="E182" i="12"/>
  <c r="F182" i="12"/>
  <c r="G182" i="12"/>
  <c r="H182" i="12"/>
  <c r="I182" i="12"/>
  <c r="J182" i="12"/>
  <c r="K182" i="12"/>
  <c r="L182" i="12"/>
  <c r="M182" i="12"/>
  <c r="N182" i="12"/>
  <c r="O182" i="12"/>
  <c r="P182" i="12"/>
  <c r="Q182" i="12"/>
  <c r="R182" i="12"/>
  <c r="S182" i="12"/>
  <c r="T182" i="12"/>
  <c r="E183" i="12"/>
  <c r="F183" i="12"/>
  <c r="G183" i="12"/>
  <c r="H183" i="12"/>
  <c r="I183" i="12"/>
  <c r="J183" i="12"/>
  <c r="K183" i="12"/>
  <c r="L183" i="12"/>
  <c r="M183" i="12"/>
  <c r="N183" i="12"/>
  <c r="O183" i="12"/>
  <c r="P183" i="12"/>
  <c r="Q183" i="12"/>
  <c r="R183" i="12"/>
  <c r="S183" i="12"/>
  <c r="T183" i="12"/>
  <c r="E184" i="12"/>
  <c r="F184" i="12"/>
  <c r="G184" i="12"/>
  <c r="H184" i="12"/>
  <c r="I184" i="12"/>
  <c r="J184" i="12"/>
  <c r="K184" i="12"/>
  <c r="L184" i="12"/>
  <c r="M184" i="12"/>
  <c r="N184" i="12"/>
  <c r="O184" i="12"/>
  <c r="P184" i="12"/>
  <c r="Q184" i="12"/>
  <c r="R184" i="12"/>
  <c r="S184" i="12"/>
  <c r="T184" i="12"/>
  <c r="E185" i="12"/>
  <c r="F185" i="12"/>
  <c r="G185" i="12"/>
  <c r="H185" i="12"/>
  <c r="I185" i="12"/>
  <c r="J185" i="12"/>
  <c r="K185" i="12"/>
  <c r="L185" i="12"/>
  <c r="M185" i="12"/>
  <c r="N185" i="12"/>
  <c r="O185" i="12"/>
  <c r="P185" i="12"/>
  <c r="Q185" i="12"/>
  <c r="R185" i="12"/>
  <c r="S185" i="12"/>
  <c r="T185" i="12"/>
  <c r="E186" i="12"/>
  <c r="F186" i="12"/>
  <c r="G186" i="12"/>
  <c r="H186" i="12"/>
  <c r="I186" i="12"/>
  <c r="J186" i="12"/>
  <c r="K186" i="12"/>
  <c r="L186" i="12"/>
  <c r="M186" i="12"/>
  <c r="N186" i="12"/>
  <c r="O186" i="12"/>
  <c r="P186" i="12"/>
  <c r="Q186" i="12"/>
  <c r="R186" i="12"/>
  <c r="S186" i="12"/>
  <c r="T186" i="12"/>
  <c r="E187" i="12"/>
  <c r="F187" i="12"/>
  <c r="G187" i="12"/>
  <c r="H187" i="12"/>
  <c r="I187" i="12"/>
  <c r="J187" i="12"/>
  <c r="K187" i="12"/>
  <c r="L187" i="12"/>
  <c r="M187" i="12"/>
  <c r="N187" i="12"/>
  <c r="O187" i="12"/>
  <c r="P187" i="12"/>
  <c r="Q187" i="12"/>
  <c r="R187" i="12"/>
  <c r="S187" i="12"/>
  <c r="T187" i="12"/>
  <c r="E188" i="12"/>
  <c r="F188" i="12"/>
  <c r="G188" i="12"/>
  <c r="H188" i="12"/>
  <c r="I188" i="12"/>
  <c r="J188" i="12"/>
  <c r="K188" i="12"/>
  <c r="L188" i="12"/>
  <c r="M188" i="12"/>
  <c r="N188" i="12"/>
  <c r="O188" i="12"/>
  <c r="P188" i="12"/>
  <c r="Q188" i="12"/>
  <c r="R188" i="12"/>
  <c r="S188" i="12"/>
  <c r="T188" i="12"/>
  <c r="E189" i="12"/>
  <c r="F189" i="12"/>
  <c r="G189" i="12"/>
  <c r="H189" i="12"/>
  <c r="I189" i="12"/>
  <c r="J189" i="12"/>
  <c r="K189" i="12"/>
  <c r="L189" i="12"/>
  <c r="M189" i="12"/>
  <c r="N189" i="12"/>
  <c r="O189" i="12"/>
  <c r="P189" i="12"/>
  <c r="Q189" i="12"/>
  <c r="R189" i="12"/>
  <c r="S189" i="12"/>
  <c r="T189" i="12"/>
  <c r="E190" i="12"/>
  <c r="F190" i="12"/>
  <c r="G190" i="12"/>
  <c r="H190" i="12"/>
  <c r="I190" i="12"/>
  <c r="J190" i="12"/>
  <c r="K190" i="12"/>
  <c r="L190" i="12"/>
  <c r="M190" i="12"/>
  <c r="N190" i="12"/>
  <c r="O190" i="12"/>
  <c r="P190" i="12"/>
  <c r="Q190" i="12"/>
  <c r="R190" i="12"/>
  <c r="S190" i="12"/>
  <c r="T190" i="12"/>
  <c r="E191" i="12"/>
  <c r="F191" i="12"/>
  <c r="G191" i="12"/>
  <c r="H191" i="12"/>
  <c r="I191" i="12"/>
  <c r="J191" i="12"/>
  <c r="K191" i="12"/>
  <c r="L191" i="12"/>
  <c r="M191" i="12"/>
  <c r="N191" i="12"/>
  <c r="O191" i="12"/>
  <c r="P191" i="12"/>
  <c r="Q191" i="12"/>
  <c r="R191" i="12"/>
  <c r="S191" i="12"/>
  <c r="T191" i="12"/>
  <c r="E192" i="12"/>
  <c r="F192" i="12"/>
  <c r="G192" i="12"/>
  <c r="H192" i="12"/>
  <c r="I192" i="12"/>
  <c r="J192" i="12"/>
  <c r="K192" i="12"/>
  <c r="L192" i="12"/>
  <c r="M192" i="12"/>
  <c r="N192" i="12"/>
  <c r="O192" i="12"/>
  <c r="P192" i="12"/>
  <c r="Q192" i="12"/>
  <c r="R192" i="12"/>
  <c r="S192" i="12"/>
  <c r="T192" i="12"/>
  <c r="E193" i="12"/>
  <c r="F193" i="12"/>
  <c r="G193" i="12"/>
  <c r="H193" i="12"/>
  <c r="I193" i="12"/>
  <c r="J193" i="12"/>
  <c r="K193" i="12"/>
  <c r="L193" i="12"/>
  <c r="M193" i="12"/>
  <c r="N193" i="12"/>
  <c r="O193" i="12"/>
  <c r="P193" i="12"/>
  <c r="Q193" i="12"/>
  <c r="R193" i="12"/>
  <c r="S193" i="12"/>
  <c r="T193" i="12"/>
  <c r="E194" i="12"/>
  <c r="F194" i="12"/>
  <c r="G194" i="12"/>
  <c r="H194" i="12"/>
  <c r="I194" i="12"/>
  <c r="J194" i="12"/>
  <c r="K194" i="12"/>
  <c r="L194" i="12"/>
  <c r="M194" i="12"/>
  <c r="N194" i="12"/>
  <c r="O194" i="12"/>
  <c r="P194" i="12"/>
  <c r="Q194" i="12"/>
  <c r="R194" i="12"/>
  <c r="S194" i="12"/>
  <c r="T194" i="12"/>
  <c r="E195" i="12"/>
  <c r="F195" i="12"/>
  <c r="G195" i="12"/>
  <c r="H195" i="12"/>
  <c r="I195" i="12"/>
  <c r="J195" i="12"/>
  <c r="K195" i="12"/>
  <c r="L195" i="12"/>
  <c r="M195" i="12"/>
  <c r="N195" i="12"/>
  <c r="O195" i="12"/>
  <c r="P195" i="12"/>
  <c r="Q195" i="12"/>
  <c r="R195" i="12"/>
  <c r="S195" i="12"/>
  <c r="T195" i="12"/>
  <c r="E196" i="12"/>
  <c r="F196" i="12"/>
  <c r="G196" i="12"/>
  <c r="H196" i="12"/>
  <c r="I196" i="12"/>
  <c r="J196" i="12"/>
  <c r="K196" i="12"/>
  <c r="L196" i="12"/>
  <c r="M196" i="12"/>
  <c r="N196" i="12"/>
  <c r="O196" i="12"/>
  <c r="P196" i="12"/>
  <c r="Q196" i="12"/>
  <c r="R196" i="12"/>
  <c r="S196" i="12"/>
  <c r="T196" i="12"/>
  <c r="E197" i="12"/>
  <c r="F197" i="12"/>
  <c r="G197" i="12"/>
  <c r="H197" i="12"/>
  <c r="I197" i="12"/>
  <c r="J197" i="12"/>
  <c r="K197" i="12"/>
  <c r="L197" i="12"/>
  <c r="M197" i="12"/>
  <c r="N197" i="12"/>
  <c r="O197" i="12"/>
  <c r="P197" i="12"/>
  <c r="Q197" i="12"/>
  <c r="R197" i="12"/>
  <c r="S197" i="12"/>
  <c r="T197" i="12"/>
  <c r="T97" i="12"/>
  <c r="R97" i="12"/>
  <c r="P97" i="12"/>
  <c r="N97" i="12"/>
  <c r="L97" i="12"/>
  <c r="J97" i="12"/>
  <c r="H97" i="12"/>
  <c r="F97" i="12"/>
  <c r="S97" i="12"/>
  <c r="Q97" i="12"/>
  <c r="O97" i="12"/>
  <c r="M97" i="12"/>
  <c r="K97" i="12"/>
  <c r="I97" i="12"/>
  <c r="G97" i="12"/>
  <c r="E97" i="12"/>
  <c r="C98" i="12"/>
  <c r="D98" i="12"/>
  <c r="C99" i="12"/>
  <c r="D99" i="12"/>
  <c r="C100" i="12"/>
  <c r="D100" i="12"/>
  <c r="C101" i="12"/>
  <c r="D101" i="12"/>
  <c r="C102" i="12"/>
  <c r="D102" i="12"/>
  <c r="C103" i="12"/>
  <c r="D103" i="12"/>
  <c r="C104" i="12"/>
  <c r="D104" i="12"/>
  <c r="C105" i="12"/>
  <c r="D105" i="12"/>
  <c r="C106" i="12"/>
  <c r="D106" i="12"/>
  <c r="C107" i="12"/>
  <c r="D107" i="12"/>
  <c r="C108" i="12"/>
  <c r="D108" i="12"/>
  <c r="C109" i="12"/>
  <c r="D109" i="12"/>
  <c r="C110" i="12"/>
  <c r="D110" i="12"/>
  <c r="C111" i="12"/>
  <c r="D111" i="12"/>
  <c r="C112" i="12"/>
  <c r="D112" i="12"/>
  <c r="C113" i="12"/>
  <c r="D113" i="12"/>
  <c r="C114" i="12"/>
  <c r="D114" i="12"/>
  <c r="C115" i="12"/>
  <c r="D115" i="12"/>
  <c r="C116" i="12"/>
  <c r="D116" i="12"/>
  <c r="C117" i="12"/>
  <c r="D117" i="12"/>
  <c r="C118" i="12"/>
  <c r="D118" i="12"/>
  <c r="C119" i="12"/>
  <c r="D119" i="12"/>
  <c r="C120" i="12"/>
  <c r="D120" i="12"/>
  <c r="C121" i="12"/>
  <c r="D121" i="12"/>
  <c r="C122" i="12"/>
  <c r="D122" i="12"/>
  <c r="C123" i="12"/>
  <c r="D123" i="12"/>
  <c r="C124" i="12"/>
  <c r="D124" i="12"/>
  <c r="C125" i="12"/>
  <c r="D125" i="12"/>
  <c r="C126" i="12"/>
  <c r="D126" i="12"/>
  <c r="C127" i="12"/>
  <c r="D127" i="12"/>
  <c r="C128" i="12"/>
  <c r="D128" i="12"/>
  <c r="C129" i="12"/>
  <c r="D129" i="12"/>
  <c r="C130" i="12"/>
  <c r="D130" i="12"/>
  <c r="C131" i="12"/>
  <c r="D131" i="12"/>
  <c r="C132" i="12"/>
  <c r="D132" i="12"/>
  <c r="C133" i="12"/>
  <c r="D133" i="12"/>
  <c r="C134" i="12"/>
  <c r="D134" i="12"/>
  <c r="C135" i="12"/>
  <c r="D135" i="12"/>
  <c r="C136" i="12"/>
  <c r="D136" i="12"/>
  <c r="C137" i="12"/>
  <c r="D137" i="12"/>
  <c r="C138" i="12"/>
  <c r="D138" i="12"/>
  <c r="C139" i="12"/>
  <c r="D139" i="12"/>
  <c r="C140" i="12"/>
  <c r="D140" i="12"/>
  <c r="C141" i="12"/>
  <c r="D141" i="12"/>
  <c r="C142" i="12"/>
  <c r="D142" i="12"/>
  <c r="C143" i="12"/>
  <c r="D143" i="12"/>
  <c r="C144" i="12"/>
  <c r="D144" i="12"/>
  <c r="C145" i="12"/>
  <c r="D145" i="12"/>
  <c r="C146" i="12"/>
  <c r="D146" i="12"/>
  <c r="C147" i="12"/>
  <c r="D147" i="12"/>
  <c r="C148" i="12"/>
  <c r="D148" i="12"/>
  <c r="C149" i="12"/>
  <c r="D149" i="12"/>
  <c r="C150" i="12"/>
  <c r="D150" i="12"/>
  <c r="C151" i="12"/>
  <c r="D151" i="12"/>
  <c r="C152" i="12"/>
  <c r="D152" i="12"/>
  <c r="C153" i="12"/>
  <c r="D153" i="12"/>
  <c r="C154" i="12"/>
  <c r="D154" i="12"/>
  <c r="C155" i="12"/>
  <c r="D155" i="12"/>
  <c r="C156" i="12"/>
  <c r="D156" i="12"/>
  <c r="C157" i="12"/>
  <c r="D157" i="12"/>
  <c r="C158" i="12"/>
  <c r="D158" i="12"/>
  <c r="C159" i="12"/>
  <c r="D159" i="12"/>
  <c r="C160" i="12"/>
  <c r="D160" i="12"/>
  <c r="C161" i="12"/>
  <c r="D161" i="12"/>
  <c r="C162" i="12"/>
  <c r="D162" i="12"/>
  <c r="C163" i="12"/>
  <c r="D163" i="12"/>
  <c r="C164" i="12"/>
  <c r="D164" i="12"/>
  <c r="C165" i="12"/>
  <c r="D165" i="12"/>
  <c r="C166" i="12"/>
  <c r="D166" i="12"/>
  <c r="C167" i="12"/>
  <c r="D167" i="12"/>
  <c r="C168" i="12"/>
  <c r="D168" i="12"/>
  <c r="C169" i="12"/>
  <c r="D169" i="12"/>
  <c r="C170" i="12"/>
  <c r="D170" i="12"/>
  <c r="C171" i="12"/>
  <c r="D171" i="12"/>
  <c r="C172" i="12"/>
  <c r="D172" i="12"/>
  <c r="C173" i="12"/>
  <c r="D173" i="12"/>
  <c r="C174" i="12"/>
  <c r="D174" i="12"/>
  <c r="C175" i="12"/>
  <c r="D175" i="12"/>
  <c r="C176" i="12"/>
  <c r="D176" i="12"/>
  <c r="C177" i="12"/>
  <c r="D177" i="12"/>
  <c r="C178" i="12"/>
  <c r="D178" i="12"/>
  <c r="C179" i="12"/>
  <c r="D179" i="12"/>
  <c r="C180" i="12"/>
  <c r="D180" i="12"/>
  <c r="C181" i="12"/>
  <c r="D181" i="12"/>
  <c r="C182" i="12"/>
  <c r="D182" i="12"/>
  <c r="C183" i="12"/>
  <c r="D183" i="12"/>
  <c r="C184" i="12"/>
  <c r="D184" i="12"/>
  <c r="C185" i="12"/>
  <c r="D185" i="12"/>
  <c r="C186" i="12"/>
  <c r="D186" i="12"/>
  <c r="C187" i="12"/>
  <c r="D187" i="12"/>
  <c r="C188" i="12"/>
  <c r="D188" i="12"/>
  <c r="C189" i="12"/>
  <c r="D189" i="12"/>
  <c r="C190" i="12"/>
  <c r="D190" i="12"/>
  <c r="C191" i="12"/>
  <c r="D191" i="12"/>
  <c r="C192" i="12"/>
  <c r="D192" i="12"/>
  <c r="C193" i="12"/>
  <c r="D193" i="12"/>
  <c r="C194" i="12"/>
  <c r="D194" i="12"/>
  <c r="C195" i="12"/>
  <c r="D195" i="12"/>
  <c r="C196" i="12"/>
  <c r="D196" i="12"/>
  <c r="C197" i="12"/>
  <c r="D197" i="12"/>
  <c r="C97" i="12"/>
  <c r="D97" i="12"/>
  <c r="H34" i="20"/>
  <c r="M30" i="20"/>
  <c r="N29" i="20"/>
  <c r="I34" i="20"/>
  <c r="T20" i="20"/>
  <c r="M34" i="20"/>
  <c r="O20" i="20"/>
  <c r="J20" i="20"/>
  <c r="E20" i="20"/>
  <c r="E50" i="20" s="1"/>
  <c r="E66" i="20" s="1"/>
  <c r="R34" i="20"/>
  <c r="Y19" i="20"/>
  <c r="C33" i="20"/>
  <c r="O19" i="20"/>
  <c r="J19" i="20"/>
  <c r="S33" i="20"/>
  <c r="Y18" i="20"/>
  <c r="T18" i="20"/>
  <c r="O18" i="20"/>
  <c r="J18" i="20"/>
  <c r="M32" i="20"/>
  <c r="S31" i="20"/>
  <c r="Y17" i="20"/>
  <c r="T17" i="20"/>
  <c r="O17" i="20"/>
  <c r="J17" i="20"/>
  <c r="S30" i="20"/>
  <c r="Y16" i="20"/>
  <c r="T16" i="20"/>
  <c r="I30" i="20"/>
  <c r="O16" i="20"/>
  <c r="J16" i="20"/>
  <c r="Y15" i="20"/>
  <c r="T15" i="20"/>
  <c r="C29" i="20"/>
  <c r="O15" i="20"/>
  <c r="J15" i="20"/>
  <c r="E15" i="20"/>
  <c r="E45" i="20" s="1"/>
  <c r="O61" i="20" s="1"/>
  <c r="S29" i="20"/>
  <c r="Y14" i="20"/>
  <c r="T14" i="20"/>
  <c r="O14" i="20"/>
  <c r="J14" i="20"/>
  <c r="E14" i="20"/>
  <c r="E44" i="20" s="1"/>
  <c r="S28" i="20"/>
  <c r="M28" i="20"/>
  <c r="Y13" i="20"/>
  <c r="T13" i="20"/>
  <c r="O13" i="20"/>
  <c r="J13" i="20"/>
  <c r="S27" i="20"/>
  <c r="M27" i="20"/>
  <c r="Y12" i="20"/>
  <c r="T12" i="20"/>
  <c r="O12" i="20"/>
  <c r="I26" i="20"/>
  <c r="J12" i="20"/>
  <c r="M26" i="20"/>
  <c r="N34" i="19"/>
  <c r="D32" i="19"/>
  <c r="H28" i="19"/>
  <c r="H27" i="19"/>
  <c r="Y20" i="19"/>
  <c r="T20" i="19"/>
  <c r="O20" i="19"/>
  <c r="J20" i="19"/>
  <c r="D34" i="19"/>
  <c r="Y19" i="19"/>
  <c r="T19" i="19"/>
  <c r="O19" i="19"/>
  <c r="J19" i="19"/>
  <c r="E19" i="19"/>
  <c r="E49" i="19" s="1"/>
  <c r="Y18" i="19"/>
  <c r="T18" i="19"/>
  <c r="O18" i="19"/>
  <c r="J18" i="19"/>
  <c r="N32" i="19"/>
  <c r="H32" i="19"/>
  <c r="Y17" i="19"/>
  <c r="T17" i="19"/>
  <c r="O17" i="19"/>
  <c r="J17" i="19"/>
  <c r="E17" i="19"/>
  <c r="E47" i="19" s="1"/>
  <c r="N31" i="19"/>
  <c r="Y16" i="19"/>
  <c r="T16" i="19"/>
  <c r="O16" i="19"/>
  <c r="J16" i="19"/>
  <c r="N30" i="19"/>
  <c r="R30" i="19"/>
  <c r="Y15" i="19"/>
  <c r="T15" i="19"/>
  <c r="O15" i="19"/>
  <c r="N29" i="19"/>
  <c r="M29" i="19"/>
  <c r="Y14" i="19"/>
  <c r="N28" i="19"/>
  <c r="O14" i="19"/>
  <c r="J14" i="19"/>
  <c r="E14" i="19"/>
  <c r="E44" i="19" s="1"/>
  <c r="E60" i="19" s="1"/>
  <c r="Y13" i="19"/>
  <c r="T13" i="19"/>
  <c r="O13" i="19"/>
  <c r="J13" i="19"/>
  <c r="D27" i="19"/>
  <c r="Y12" i="19"/>
  <c r="T12" i="19"/>
  <c r="O12" i="19"/>
  <c r="J12" i="19"/>
  <c r="I26" i="19"/>
  <c r="C26" i="19"/>
  <c r="X20" i="18"/>
  <c r="W20" i="18"/>
  <c r="Y20" i="18" s="1"/>
  <c r="X19" i="18"/>
  <c r="W19" i="18"/>
  <c r="X18" i="18"/>
  <c r="W18" i="18"/>
  <c r="X17" i="18"/>
  <c r="W17" i="18"/>
  <c r="X16" i="18"/>
  <c r="W16" i="18"/>
  <c r="Y16" i="18" s="1"/>
  <c r="X15" i="18"/>
  <c r="W15" i="18"/>
  <c r="X14" i="18"/>
  <c r="W14" i="18"/>
  <c r="X13" i="18"/>
  <c r="W13" i="18"/>
  <c r="Y13" i="18" s="1"/>
  <c r="X12" i="18"/>
  <c r="W12" i="18"/>
  <c r="Y12" i="18" s="1"/>
  <c r="S20" i="18"/>
  <c r="R20" i="18"/>
  <c r="S19" i="18"/>
  <c r="R19" i="18"/>
  <c r="S18" i="18"/>
  <c r="R18" i="18"/>
  <c r="T18" i="18" s="1"/>
  <c r="S17" i="18"/>
  <c r="R17" i="18"/>
  <c r="T17" i="18" s="1"/>
  <c r="S16" i="18"/>
  <c r="R16" i="18"/>
  <c r="S15" i="18"/>
  <c r="R15" i="18"/>
  <c r="S14" i="18"/>
  <c r="R14" i="18"/>
  <c r="T14" i="18" s="1"/>
  <c r="S13" i="18"/>
  <c r="R13" i="18"/>
  <c r="S12" i="18"/>
  <c r="R12" i="18"/>
  <c r="N20" i="18"/>
  <c r="M20" i="18"/>
  <c r="N19" i="18"/>
  <c r="M19" i="18"/>
  <c r="O19" i="18" s="1"/>
  <c r="N18" i="18"/>
  <c r="M18" i="18"/>
  <c r="N17" i="18"/>
  <c r="M17" i="18"/>
  <c r="N16" i="18"/>
  <c r="M16" i="18"/>
  <c r="N15" i="18"/>
  <c r="M15" i="18"/>
  <c r="O15" i="18" s="1"/>
  <c r="N14" i="18"/>
  <c r="M14" i="18"/>
  <c r="N13" i="18"/>
  <c r="M13" i="18"/>
  <c r="N12" i="18"/>
  <c r="M12" i="18"/>
  <c r="I20" i="18"/>
  <c r="H20" i="18"/>
  <c r="J20" i="18" s="1"/>
  <c r="I19" i="18"/>
  <c r="H19" i="18"/>
  <c r="I18" i="18"/>
  <c r="H18" i="18"/>
  <c r="I17" i="18"/>
  <c r="N31" i="18" s="1"/>
  <c r="H17" i="18"/>
  <c r="I16" i="18"/>
  <c r="H16" i="18"/>
  <c r="J16" i="18" s="1"/>
  <c r="I15" i="18"/>
  <c r="H15" i="18"/>
  <c r="J15" i="18" s="1"/>
  <c r="I14" i="18"/>
  <c r="H14" i="18"/>
  <c r="I13" i="18"/>
  <c r="H13" i="18"/>
  <c r="I12" i="18"/>
  <c r="H12" i="18"/>
  <c r="D20" i="18"/>
  <c r="C20" i="18"/>
  <c r="E20" i="18" s="1"/>
  <c r="E50" i="18" s="1"/>
  <c r="D19" i="18"/>
  <c r="C19" i="18"/>
  <c r="D18" i="18"/>
  <c r="S32" i="18" s="1"/>
  <c r="C18" i="18"/>
  <c r="D17" i="18"/>
  <c r="C17" i="18"/>
  <c r="D16" i="18"/>
  <c r="C16" i="18"/>
  <c r="D15" i="18"/>
  <c r="C15" i="18"/>
  <c r="D14" i="18"/>
  <c r="C14" i="18"/>
  <c r="D13" i="18"/>
  <c r="C13" i="18"/>
  <c r="D12" i="18"/>
  <c r="C12" i="18"/>
  <c r="E12" i="18" s="1"/>
  <c r="E42" i="18" s="1"/>
  <c r="S27" i="18"/>
  <c r="J19" i="18"/>
  <c r="S34" i="17"/>
  <c r="R34" i="17"/>
  <c r="N34" i="17"/>
  <c r="M34" i="17"/>
  <c r="I34" i="17"/>
  <c r="H34" i="17"/>
  <c r="D34" i="17"/>
  <c r="C34" i="17"/>
  <c r="S33" i="17"/>
  <c r="R33" i="17"/>
  <c r="N33" i="17"/>
  <c r="M33" i="17"/>
  <c r="O33" i="17" s="1"/>
  <c r="D49" i="17" s="1"/>
  <c r="I33" i="17"/>
  <c r="H33" i="17"/>
  <c r="D33" i="17"/>
  <c r="C33" i="17"/>
  <c r="S32" i="17"/>
  <c r="R32" i="17"/>
  <c r="N32" i="17"/>
  <c r="M32" i="17"/>
  <c r="I32" i="17"/>
  <c r="H32" i="17"/>
  <c r="D32" i="17"/>
  <c r="C32" i="17"/>
  <c r="S31" i="17"/>
  <c r="R31" i="17"/>
  <c r="N31" i="17"/>
  <c r="M31" i="17"/>
  <c r="O31" i="17" s="1"/>
  <c r="D47" i="17" s="1"/>
  <c r="I31" i="17"/>
  <c r="H31" i="17"/>
  <c r="D31" i="17"/>
  <c r="C31" i="17"/>
  <c r="E31" i="17" s="1"/>
  <c r="F47" i="17" s="1"/>
  <c r="P63" i="17" s="1"/>
  <c r="S30" i="17"/>
  <c r="R30" i="17"/>
  <c r="N30" i="17"/>
  <c r="M30" i="17"/>
  <c r="I30" i="17"/>
  <c r="H30" i="17"/>
  <c r="J30" i="17" s="1"/>
  <c r="G46" i="17" s="1"/>
  <c r="D30" i="17"/>
  <c r="C30" i="17"/>
  <c r="S29" i="17"/>
  <c r="R29" i="17"/>
  <c r="N29" i="17"/>
  <c r="M29" i="17"/>
  <c r="I29" i="17"/>
  <c r="H29" i="17"/>
  <c r="D29" i="17"/>
  <c r="C29" i="17"/>
  <c r="S28" i="17"/>
  <c r="R28" i="17"/>
  <c r="N28" i="17"/>
  <c r="M28" i="17"/>
  <c r="I28" i="17"/>
  <c r="H28" i="17"/>
  <c r="D28" i="17"/>
  <c r="C28" i="17"/>
  <c r="S27" i="17"/>
  <c r="R27" i="17"/>
  <c r="N27" i="17"/>
  <c r="M27" i="17"/>
  <c r="O27" i="17" s="1"/>
  <c r="D43" i="17" s="1"/>
  <c r="I27" i="17"/>
  <c r="H27" i="17"/>
  <c r="D27" i="17"/>
  <c r="C27" i="17"/>
  <c r="E27" i="17" s="1"/>
  <c r="F43" i="17" s="1"/>
  <c r="P59" i="17" s="1"/>
  <c r="S26" i="17"/>
  <c r="R26" i="17"/>
  <c r="N26" i="17"/>
  <c r="M26" i="17"/>
  <c r="I26" i="17"/>
  <c r="H26" i="17"/>
  <c r="D26" i="17"/>
  <c r="C26" i="17"/>
  <c r="Y20" i="17"/>
  <c r="T20" i="17"/>
  <c r="O20" i="17"/>
  <c r="J20" i="17"/>
  <c r="E20" i="17"/>
  <c r="E50" i="17" s="1"/>
  <c r="Y19" i="17"/>
  <c r="T19" i="17"/>
  <c r="O19" i="17"/>
  <c r="J19" i="17"/>
  <c r="E19" i="17"/>
  <c r="E49" i="17" s="1"/>
  <c r="Y18" i="17"/>
  <c r="T18" i="17"/>
  <c r="O18" i="17"/>
  <c r="J18" i="17"/>
  <c r="E18" i="17"/>
  <c r="E48" i="17" s="1"/>
  <c r="O64" i="17" s="1"/>
  <c r="Y17" i="17"/>
  <c r="T17" i="17"/>
  <c r="O17" i="17"/>
  <c r="J17" i="17"/>
  <c r="E17" i="17"/>
  <c r="E47" i="17" s="1"/>
  <c r="Y16" i="17"/>
  <c r="T16" i="17"/>
  <c r="O16" i="17"/>
  <c r="J16" i="17"/>
  <c r="E16" i="17"/>
  <c r="E46" i="17" s="1"/>
  <c r="Y15" i="17"/>
  <c r="T15" i="17"/>
  <c r="O15" i="17"/>
  <c r="J15" i="17"/>
  <c r="E15" i="17"/>
  <c r="E45" i="17" s="1"/>
  <c r="Y14" i="17"/>
  <c r="T14" i="17"/>
  <c r="O14" i="17"/>
  <c r="J14" i="17"/>
  <c r="E14" i="17"/>
  <c r="E44" i="17" s="1"/>
  <c r="K60" i="17" s="1"/>
  <c r="Y13" i="17"/>
  <c r="T13" i="17"/>
  <c r="O13" i="17"/>
  <c r="J13" i="17"/>
  <c r="E13" i="17"/>
  <c r="E43" i="17" s="1"/>
  <c r="Y12" i="17"/>
  <c r="T12" i="17"/>
  <c r="O12" i="17"/>
  <c r="J12" i="17"/>
  <c r="E12" i="17"/>
  <c r="E42" i="17" s="1"/>
  <c r="K58" i="17" s="1"/>
  <c r="O119" i="22" l="1"/>
  <c r="W112" i="22"/>
  <c r="O112" i="22"/>
  <c r="O96" i="22"/>
  <c r="O90" i="22"/>
  <c r="O121" i="22"/>
  <c r="O103" i="22"/>
  <c r="O140" i="22"/>
  <c r="O134" i="22"/>
  <c r="O198" i="22"/>
  <c r="W104" i="22"/>
  <c r="W113" i="22"/>
  <c r="W124" i="22"/>
  <c r="W114" i="22"/>
  <c r="W99" i="22"/>
  <c r="W122" i="22"/>
  <c r="W207" i="22"/>
  <c r="W206" i="22"/>
  <c r="E121" i="22"/>
  <c r="E92" i="22"/>
  <c r="E97" i="22"/>
  <c r="E139" i="22"/>
  <c r="E114" i="22"/>
  <c r="E118" i="22"/>
  <c r="E130" i="22"/>
  <c r="E204" i="22"/>
  <c r="U214" i="22"/>
  <c r="O104" i="22"/>
  <c r="O206" i="22"/>
  <c r="W132" i="22"/>
  <c r="O93" i="22"/>
  <c r="O97" i="22"/>
  <c r="O102" i="22"/>
  <c r="O133" i="22"/>
  <c r="O115" i="22"/>
  <c r="O122" i="22"/>
  <c r="O200" i="22"/>
  <c r="W128" i="22"/>
  <c r="W97" i="22"/>
  <c r="W116" i="22"/>
  <c r="W94" i="22"/>
  <c r="W115" i="22"/>
  <c r="W111" i="22"/>
  <c r="W137" i="22"/>
  <c r="W200" i="22"/>
  <c r="E115" i="22"/>
  <c r="E104" i="22"/>
  <c r="E109" i="22"/>
  <c r="E94" i="22"/>
  <c r="E116" i="22"/>
  <c r="E135" i="22"/>
  <c r="E203" i="22"/>
  <c r="E205" i="22"/>
  <c r="O118" i="22"/>
  <c r="W127" i="22"/>
  <c r="O105" i="22"/>
  <c r="O120" i="22"/>
  <c r="O106" i="22"/>
  <c r="O208" i="22"/>
  <c r="O124" i="22"/>
  <c r="O126" i="22"/>
  <c r="O203" i="22"/>
  <c r="W101" i="22"/>
  <c r="W105" i="22"/>
  <c r="W121" i="22"/>
  <c r="W98" i="22"/>
  <c r="W135" i="22"/>
  <c r="W120" i="22"/>
  <c r="W130" i="22"/>
  <c r="W201" i="22"/>
  <c r="E91" i="22"/>
  <c r="E108" i="22"/>
  <c r="E113" i="22"/>
  <c r="E98" i="22"/>
  <c r="E120" i="22"/>
  <c r="E132" i="22"/>
  <c r="E198" i="22"/>
  <c r="O123" i="22"/>
  <c r="O199" i="22"/>
  <c r="W107" i="22"/>
  <c r="O109" i="22"/>
  <c r="O113" i="22"/>
  <c r="O125" i="22"/>
  <c r="O110" i="22"/>
  <c r="O91" i="22"/>
  <c r="O129" i="22"/>
  <c r="O131" i="22"/>
  <c r="O204" i="22"/>
  <c r="W109" i="22"/>
  <c r="W108" i="22"/>
  <c r="W140" i="22"/>
  <c r="W102" i="22"/>
  <c r="W136" i="22"/>
  <c r="W125" i="22"/>
  <c r="W134" i="22"/>
  <c r="W205" i="22"/>
  <c r="E95" i="22"/>
  <c r="E112" i="22"/>
  <c r="E117" i="22"/>
  <c r="E102" i="22"/>
  <c r="E124" i="22"/>
  <c r="E136" i="22"/>
  <c r="E202" i="22"/>
  <c r="O111" i="22"/>
  <c r="W90" i="22"/>
  <c r="O100" i="22"/>
  <c r="O117" i="22"/>
  <c r="O137" i="22"/>
  <c r="O114" i="22"/>
  <c r="O95" i="22"/>
  <c r="O132" i="22"/>
  <c r="O136" i="22"/>
  <c r="O201" i="22"/>
  <c r="W92" i="22"/>
  <c r="W119" i="22"/>
  <c r="W203" i="22"/>
  <c r="W106" i="22"/>
  <c r="W91" i="22"/>
  <c r="W131" i="22"/>
  <c r="W138" i="22"/>
  <c r="W198" i="22"/>
  <c r="E99" i="22"/>
  <c r="E107" i="22"/>
  <c r="E119" i="22"/>
  <c r="E127" i="22"/>
  <c r="E106" i="22"/>
  <c r="E128" i="22"/>
  <c r="E140" i="22"/>
  <c r="E206" i="22"/>
  <c r="O98" i="22"/>
  <c r="W133" i="22"/>
  <c r="W199" i="22"/>
  <c r="O108" i="22"/>
  <c r="O127" i="22"/>
  <c r="O128" i="22"/>
  <c r="O116" i="22"/>
  <c r="O99" i="22"/>
  <c r="O139" i="22"/>
  <c r="O130" i="22"/>
  <c r="W96" i="22"/>
  <c r="W100" i="22"/>
  <c r="W139" i="22"/>
  <c r="W110" i="22"/>
  <c r="W95" i="22"/>
  <c r="W118" i="22"/>
  <c r="W204" i="22"/>
  <c r="E129" i="22"/>
  <c r="E133" i="22"/>
  <c r="E93" i="22"/>
  <c r="E131" i="22"/>
  <c r="E110" i="22"/>
  <c r="E137" i="22"/>
  <c r="E207" i="22"/>
  <c r="U172" i="22"/>
  <c r="U146" i="22"/>
  <c r="U161" i="22"/>
  <c r="U217" i="22"/>
  <c r="U182" i="22"/>
  <c r="U177" i="22"/>
  <c r="U218" i="22"/>
  <c r="D137" i="22"/>
  <c r="D127" i="22"/>
  <c r="U148" i="22"/>
  <c r="U144" i="22"/>
  <c r="U154" i="22"/>
  <c r="U151" i="22"/>
  <c r="U158" i="22"/>
  <c r="U163" i="22"/>
  <c r="U179" i="22"/>
  <c r="U184" i="22"/>
  <c r="D116" i="22"/>
  <c r="U157" i="22"/>
  <c r="U173" i="22"/>
  <c r="U168" i="22"/>
  <c r="U164" i="22"/>
  <c r="U166" i="22"/>
  <c r="U171" i="22"/>
  <c r="U187" i="22"/>
  <c r="U211" i="22"/>
  <c r="D122" i="22"/>
  <c r="U174" i="22"/>
  <c r="U150" i="22"/>
  <c r="U189" i="22"/>
  <c r="U165" i="22"/>
  <c r="U170" i="22"/>
  <c r="U212" i="22"/>
  <c r="U210" i="22"/>
  <c r="U215" i="22"/>
  <c r="D112" i="22"/>
  <c r="H189" i="22"/>
  <c r="U169" i="22"/>
  <c r="U141" i="22"/>
  <c r="U160" i="22"/>
  <c r="U156" i="22"/>
  <c r="U175" i="22"/>
  <c r="U213" i="22"/>
  <c r="D90" i="22"/>
  <c r="D135" i="22"/>
  <c r="D108" i="22"/>
  <c r="D103" i="22"/>
  <c r="D198" i="22"/>
  <c r="D91" i="22"/>
  <c r="D136" i="22"/>
  <c r="D132" i="22"/>
  <c r="D202" i="22"/>
  <c r="H145" i="22"/>
  <c r="D199" i="22"/>
  <c r="H172" i="22"/>
  <c r="D110" i="22"/>
  <c r="D142" i="22"/>
  <c r="D174" i="22"/>
  <c r="H151" i="22"/>
  <c r="H184" i="22"/>
  <c r="D117" i="22"/>
  <c r="D109" i="22"/>
  <c r="D114" i="22"/>
  <c r="D118" i="22"/>
  <c r="D138" i="22"/>
  <c r="D102" i="22"/>
  <c r="D119" i="22"/>
  <c r="D143" i="22"/>
  <c r="D150" i="22"/>
  <c r="D176" i="22"/>
  <c r="H153" i="22"/>
  <c r="H215" i="22"/>
  <c r="D96" i="22"/>
  <c r="D131" i="22"/>
  <c r="D99" i="22"/>
  <c r="D139" i="22"/>
  <c r="D124" i="22"/>
  <c r="H158" i="22"/>
  <c r="H216" i="22"/>
  <c r="D207" i="22"/>
  <c r="D93" i="22"/>
  <c r="D100" i="22"/>
  <c r="D140" i="22"/>
  <c r="D128" i="22"/>
  <c r="D200" i="22"/>
  <c r="D98" i="22"/>
  <c r="D101" i="22"/>
  <c r="D167" i="22"/>
  <c r="D157" i="22"/>
  <c r="D190" i="22"/>
  <c r="H148" i="22"/>
  <c r="D130" i="22"/>
  <c r="D204" i="22"/>
  <c r="D92" i="22"/>
  <c r="D133" i="22"/>
  <c r="D106" i="22"/>
  <c r="D201" i="22"/>
  <c r="D121" i="22"/>
  <c r="D115" i="22"/>
  <c r="D147" i="22"/>
  <c r="D165" i="22"/>
  <c r="D217" i="22"/>
  <c r="H173" i="22"/>
  <c r="D111" i="22"/>
  <c r="D126" i="22"/>
  <c r="D206" i="22"/>
  <c r="D104" i="22"/>
  <c r="D129" i="22"/>
  <c r="D205" i="22"/>
  <c r="D123" i="22"/>
  <c r="D168" i="22"/>
  <c r="D181" i="22"/>
  <c r="D179" i="22"/>
  <c r="H171" i="22"/>
  <c r="D125" i="22"/>
  <c r="D107" i="22"/>
  <c r="D203" i="22"/>
  <c r="D105" i="22"/>
  <c r="D113" i="22"/>
  <c r="D134" i="22"/>
  <c r="D94" i="22"/>
  <c r="H179" i="22"/>
  <c r="D149" i="22"/>
  <c r="D152" i="22"/>
  <c r="D146" i="22"/>
  <c r="D161" i="22"/>
  <c r="D158" i="22"/>
  <c r="D184" i="22"/>
  <c r="D175" i="22"/>
  <c r="H166" i="22"/>
  <c r="H213" i="22"/>
  <c r="H217" i="22"/>
  <c r="H188" i="22"/>
  <c r="D148" i="22"/>
  <c r="D145" i="22"/>
  <c r="D211" i="22"/>
  <c r="D169" i="22"/>
  <c r="D166" i="22"/>
  <c r="D182" i="22"/>
  <c r="D183" i="22"/>
  <c r="H141" i="22"/>
  <c r="H152" i="22"/>
  <c r="H190" i="22"/>
  <c r="H177" i="22"/>
  <c r="D151" i="22"/>
  <c r="D164" i="22"/>
  <c r="D163" i="22"/>
  <c r="D156" i="22"/>
  <c r="D173" i="22"/>
  <c r="D170" i="22"/>
  <c r="D186" i="22"/>
  <c r="D187" i="22"/>
  <c r="H165" i="22"/>
  <c r="H214" i="22"/>
  <c r="H168" i="22"/>
  <c r="H212" i="22"/>
  <c r="P217" i="22"/>
  <c r="P212" i="22"/>
  <c r="P187" i="22"/>
  <c r="P174" i="22"/>
  <c r="P172" i="22"/>
  <c r="P142" i="22"/>
  <c r="P171" i="22"/>
  <c r="P145" i="22"/>
  <c r="P213" i="22"/>
  <c r="P189" i="22"/>
  <c r="P170" i="22"/>
  <c r="P173" i="22"/>
  <c r="P168" i="22"/>
  <c r="P163" i="22"/>
  <c r="P155" i="22"/>
  <c r="P153" i="22"/>
  <c r="P209" i="22"/>
  <c r="P185" i="22"/>
  <c r="P166" i="22"/>
  <c r="P169" i="22"/>
  <c r="P164" i="22"/>
  <c r="P159" i="22"/>
  <c r="P147" i="22"/>
  <c r="P175" i="22"/>
  <c r="P190" i="22"/>
  <c r="P181" i="22"/>
  <c r="P162" i="22"/>
  <c r="P165" i="22"/>
  <c r="P160" i="22"/>
  <c r="P152" i="22"/>
  <c r="P149" i="22"/>
  <c r="P180" i="22"/>
  <c r="P186" i="22"/>
  <c r="P177" i="22"/>
  <c r="P158" i="22"/>
  <c r="P161" i="22"/>
  <c r="P156" i="22"/>
  <c r="P148" i="22"/>
  <c r="P141" i="22"/>
  <c r="P214" i="22"/>
  <c r="P184" i="22"/>
  <c r="P143" i="22"/>
  <c r="P182" i="22"/>
  <c r="P218" i="22"/>
  <c r="P154" i="22"/>
  <c r="P157" i="22"/>
  <c r="P188" i="22"/>
  <c r="P144" i="22"/>
  <c r="P215" i="22"/>
  <c r="P178" i="22"/>
  <c r="P211" i="22"/>
  <c r="P150" i="22"/>
  <c r="P167" i="22"/>
  <c r="P216" i="22"/>
  <c r="P210" i="22"/>
  <c r="P179" i="22"/>
  <c r="P176" i="22"/>
  <c r="P146" i="22"/>
  <c r="P183" i="22"/>
  <c r="P151" i="22"/>
  <c r="D172" i="22"/>
  <c r="D171" i="22"/>
  <c r="D212" i="22"/>
  <c r="D160" i="22"/>
  <c r="D215" i="22"/>
  <c r="D188" i="22"/>
  <c r="D209" i="22"/>
  <c r="D214" i="22"/>
  <c r="H143" i="22"/>
  <c r="H183" i="22"/>
  <c r="H210" i="22"/>
  <c r="D144" i="22"/>
  <c r="D153" i="22"/>
  <c r="D155" i="22"/>
  <c r="D180" i="22"/>
  <c r="D216" i="22"/>
  <c r="D189" i="22"/>
  <c r="D213" i="22"/>
  <c r="H187" i="22"/>
  <c r="H178" i="22"/>
  <c r="H175" i="22"/>
  <c r="F205" i="22"/>
  <c r="F201" i="22"/>
  <c r="F208" i="22"/>
  <c r="F204" i="22"/>
  <c r="F200" i="22"/>
  <c r="F203" i="22"/>
  <c r="F202" i="22"/>
  <c r="F199" i="22"/>
  <c r="F198" i="22"/>
  <c r="F137" i="22"/>
  <c r="F133" i="22"/>
  <c r="F207" i="22"/>
  <c r="F130" i="22"/>
  <c r="F132" i="22"/>
  <c r="F129" i="22"/>
  <c r="F125" i="22"/>
  <c r="F121" i="22"/>
  <c r="F117" i="22"/>
  <c r="F136" i="22"/>
  <c r="F131" i="22"/>
  <c r="F118" i="22"/>
  <c r="F114" i="22"/>
  <c r="F110" i="22"/>
  <c r="F106" i="22"/>
  <c r="F102" i="22"/>
  <c r="F98" i="22"/>
  <c r="F94" i="22"/>
  <c r="F90" i="22"/>
  <c r="F139" i="22"/>
  <c r="F138" i="22"/>
  <c r="F120" i="22"/>
  <c r="F127" i="22"/>
  <c r="F113" i="22"/>
  <c r="F109" i="22"/>
  <c r="F105" i="22"/>
  <c r="F101" i="22"/>
  <c r="F97" i="22"/>
  <c r="F93" i="22"/>
  <c r="F206" i="22"/>
  <c r="F140" i="22"/>
  <c r="F122" i="22"/>
  <c r="F134" i="22"/>
  <c r="F108" i="22"/>
  <c r="F95" i="22"/>
  <c r="F128" i="22"/>
  <c r="F126" i="22"/>
  <c r="F124" i="22"/>
  <c r="F115" i="22"/>
  <c r="F123" i="22"/>
  <c r="F91" i="22"/>
  <c r="F112" i="22"/>
  <c r="F104" i="22"/>
  <c r="F96" i="22"/>
  <c r="F92" i="22"/>
  <c r="F116" i="22"/>
  <c r="F111" i="22"/>
  <c r="F135" i="22"/>
  <c r="F107" i="22"/>
  <c r="F99" i="22"/>
  <c r="F103" i="22"/>
  <c r="F119" i="22"/>
  <c r="F100" i="22"/>
  <c r="H142" i="22"/>
  <c r="H186" i="22"/>
  <c r="H144" i="22"/>
  <c r="H174" i="22"/>
  <c r="H218" i="22"/>
  <c r="H209" i="22"/>
  <c r="H211" i="22"/>
  <c r="P205" i="22"/>
  <c r="P201" i="22"/>
  <c r="P208" i="22"/>
  <c r="P204" i="22"/>
  <c r="P200" i="22"/>
  <c r="P206" i="22"/>
  <c r="P202" i="22"/>
  <c r="P198" i="22"/>
  <c r="P199" i="22"/>
  <c r="P207" i="22"/>
  <c r="P138" i="22"/>
  <c r="P134" i="22"/>
  <c r="P130" i="22"/>
  <c r="P140" i="22"/>
  <c r="P136" i="22"/>
  <c r="P132" i="22"/>
  <c r="P131" i="22"/>
  <c r="P126" i="22"/>
  <c r="P122" i="22"/>
  <c r="P118" i="22"/>
  <c r="P133" i="22"/>
  <c r="P137" i="22"/>
  <c r="P128" i="22"/>
  <c r="P124" i="22"/>
  <c r="P120" i="22"/>
  <c r="P116" i="22"/>
  <c r="P119" i="22"/>
  <c r="P121" i="22"/>
  <c r="P114" i="22"/>
  <c r="P110" i="22"/>
  <c r="P106" i="22"/>
  <c r="P102" i="22"/>
  <c r="P98" i="22"/>
  <c r="P94" i="22"/>
  <c r="P90" i="22"/>
  <c r="P135" i="22"/>
  <c r="P123" i="22"/>
  <c r="P113" i="22"/>
  <c r="P109" i="22"/>
  <c r="P105" i="22"/>
  <c r="P101" i="22"/>
  <c r="P97" i="22"/>
  <c r="P93" i="22"/>
  <c r="P112" i="22"/>
  <c r="P108" i="22"/>
  <c r="P104" i="22"/>
  <c r="P100" i="22"/>
  <c r="P96" i="22"/>
  <c r="P92" i="22"/>
  <c r="P139" i="22"/>
  <c r="P103" i="22"/>
  <c r="P127" i="22"/>
  <c r="P117" i="22"/>
  <c r="P115" i="22"/>
  <c r="P107" i="22"/>
  <c r="P99" i="22"/>
  <c r="P91" i="22"/>
  <c r="P203" i="22"/>
  <c r="P129" i="22"/>
  <c r="P125" i="22"/>
  <c r="P95" i="22"/>
  <c r="P111" i="22"/>
  <c r="H150" i="22"/>
  <c r="H149" i="22"/>
  <c r="H155" i="22"/>
  <c r="H159" i="22"/>
  <c r="H156" i="22"/>
  <c r="H182" i="22"/>
  <c r="H181" i="22"/>
  <c r="R216" i="22"/>
  <c r="R212" i="22"/>
  <c r="R189" i="22"/>
  <c r="R185" i="22"/>
  <c r="R181" i="22"/>
  <c r="R177" i="22"/>
  <c r="R215" i="22"/>
  <c r="R211" i="22"/>
  <c r="R188" i="22"/>
  <c r="R184" i="22"/>
  <c r="R180" i="22"/>
  <c r="R176" i="22"/>
  <c r="R217" i="22"/>
  <c r="R213" i="22"/>
  <c r="R209" i="22"/>
  <c r="R190" i="22"/>
  <c r="R186" i="22"/>
  <c r="R174" i="22"/>
  <c r="R173" i="22"/>
  <c r="R169" i="22"/>
  <c r="R165" i="22"/>
  <c r="R161" i="22"/>
  <c r="R157" i="22"/>
  <c r="R153" i="22"/>
  <c r="R218" i="22"/>
  <c r="R178" i="22"/>
  <c r="R172" i="22"/>
  <c r="R168" i="22"/>
  <c r="R164" i="22"/>
  <c r="R160" i="22"/>
  <c r="R187" i="22"/>
  <c r="R183" i="22"/>
  <c r="R214" i="22"/>
  <c r="R175" i="22"/>
  <c r="R171" i="22"/>
  <c r="R167" i="22"/>
  <c r="R163" i="22"/>
  <c r="R159" i="22"/>
  <c r="R155" i="22"/>
  <c r="R154" i="22"/>
  <c r="R149" i="22"/>
  <c r="R145" i="22"/>
  <c r="R141" i="22"/>
  <c r="R170" i="22"/>
  <c r="R156" i="22"/>
  <c r="R166" i="22"/>
  <c r="R151" i="22"/>
  <c r="R147" i="22"/>
  <c r="R143" i="22"/>
  <c r="R150" i="22"/>
  <c r="R179" i="22"/>
  <c r="R144" i="22"/>
  <c r="R158" i="22"/>
  <c r="R142" i="22"/>
  <c r="R152" i="22"/>
  <c r="R182" i="22"/>
  <c r="R146" i="22"/>
  <c r="R148" i="22"/>
  <c r="R210" i="22"/>
  <c r="R162" i="22"/>
  <c r="H146" i="22"/>
  <c r="H154" i="22"/>
  <c r="H170" i="22"/>
  <c r="H161" i="22"/>
  <c r="H163" i="22"/>
  <c r="H160" i="22"/>
  <c r="H176" i="22"/>
  <c r="H185" i="22"/>
  <c r="V218" i="22"/>
  <c r="V214" i="22"/>
  <c r="V210" i="22"/>
  <c r="V187" i="22"/>
  <c r="V183" i="22"/>
  <c r="V179" i="22"/>
  <c r="V175" i="22"/>
  <c r="V217" i="22"/>
  <c r="V213" i="22"/>
  <c r="V209" i="22"/>
  <c r="V190" i="22"/>
  <c r="V186" i="22"/>
  <c r="V182" i="22"/>
  <c r="V178" i="22"/>
  <c r="V174" i="22"/>
  <c r="V215" i="22"/>
  <c r="V211" i="22"/>
  <c r="V188" i="22"/>
  <c r="V212" i="22"/>
  <c r="V171" i="22"/>
  <c r="V167" i="22"/>
  <c r="V163" i="22"/>
  <c r="V159" i="22"/>
  <c r="V155" i="22"/>
  <c r="V184" i="22"/>
  <c r="V176" i="22"/>
  <c r="V170" i="22"/>
  <c r="V166" i="22"/>
  <c r="V162" i="22"/>
  <c r="V158" i="22"/>
  <c r="V181" i="22"/>
  <c r="V189" i="22"/>
  <c r="V173" i="22"/>
  <c r="V169" i="22"/>
  <c r="V165" i="22"/>
  <c r="V161" i="22"/>
  <c r="V157" i="22"/>
  <c r="V185" i="22"/>
  <c r="V180" i="22"/>
  <c r="V164" i="22"/>
  <c r="V152" i="22"/>
  <c r="V151" i="22"/>
  <c r="V147" i="22"/>
  <c r="V143" i="22"/>
  <c r="V149" i="22"/>
  <c r="V145" i="22"/>
  <c r="V141" i="22"/>
  <c r="V216" i="22"/>
  <c r="V177" i="22"/>
  <c r="V154" i="22"/>
  <c r="V153" i="22"/>
  <c r="V142" i="22"/>
  <c r="V160" i="22"/>
  <c r="V144" i="22"/>
  <c r="V146" i="22"/>
  <c r="V172" i="22"/>
  <c r="V148" i="22"/>
  <c r="V150" i="22"/>
  <c r="V156" i="22"/>
  <c r="V168" i="22"/>
  <c r="J207" i="22"/>
  <c r="J203" i="22"/>
  <c r="J199" i="22"/>
  <c r="J206" i="22"/>
  <c r="J202" i="22"/>
  <c r="J198" i="22"/>
  <c r="J205" i="22"/>
  <c r="J204" i="22"/>
  <c r="J208" i="22"/>
  <c r="J201" i="22"/>
  <c r="J139" i="22"/>
  <c r="J135" i="22"/>
  <c r="J131" i="22"/>
  <c r="J200" i="22"/>
  <c r="J134" i="22"/>
  <c r="J127" i="22"/>
  <c r="J123" i="22"/>
  <c r="J119" i="22"/>
  <c r="J122" i="22"/>
  <c r="J117" i="22"/>
  <c r="J112" i="22"/>
  <c r="J108" i="22"/>
  <c r="J104" i="22"/>
  <c r="J100" i="22"/>
  <c r="J96" i="22"/>
  <c r="J92" i="22"/>
  <c r="J140" i="22"/>
  <c r="J129" i="22"/>
  <c r="J133" i="22"/>
  <c r="J132" i="22"/>
  <c r="J124" i="22"/>
  <c r="J115" i="22"/>
  <c r="J111" i="22"/>
  <c r="J107" i="22"/>
  <c r="J103" i="22"/>
  <c r="J99" i="22"/>
  <c r="J95" i="22"/>
  <c r="J91" i="22"/>
  <c r="J126" i="22"/>
  <c r="J121" i="22"/>
  <c r="J136" i="22"/>
  <c r="J128" i="22"/>
  <c r="J118" i="22"/>
  <c r="J130" i="22"/>
  <c r="J109" i="22"/>
  <c r="J90" i="22"/>
  <c r="J110" i="22"/>
  <c r="J97" i="22"/>
  <c r="J125" i="22"/>
  <c r="J120" i="22"/>
  <c r="J101" i="22"/>
  <c r="J138" i="22"/>
  <c r="J114" i="22"/>
  <c r="J137" i="22"/>
  <c r="J113" i="22"/>
  <c r="J105" i="22"/>
  <c r="J102" i="22"/>
  <c r="J93" i="22"/>
  <c r="J106" i="22"/>
  <c r="J98" i="22"/>
  <c r="J116" i="22"/>
  <c r="J94" i="22"/>
  <c r="H169" i="22"/>
  <c r="H147" i="22"/>
  <c r="H157" i="22"/>
  <c r="H162" i="22"/>
  <c r="H167" i="22"/>
  <c r="H164" i="22"/>
  <c r="H180" i="22"/>
  <c r="T207" i="22"/>
  <c r="T203" i="22"/>
  <c r="T199" i="22"/>
  <c r="T206" i="22"/>
  <c r="T202" i="22"/>
  <c r="T198" i="22"/>
  <c r="T208" i="22"/>
  <c r="T204" i="22"/>
  <c r="T200" i="22"/>
  <c r="T205" i="22"/>
  <c r="T201" i="22"/>
  <c r="T140" i="22"/>
  <c r="T136" i="22"/>
  <c r="T132" i="22"/>
  <c r="T138" i="22"/>
  <c r="T134" i="22"/>
  <c r="T130" i="22"/>
  <c r="T135" i="22"/>
  <c r="T128" i="22"/>
  <c r="T124" i="22"/>
  <c r="T120" i="22"/>
  <c r="T116" i="22"/>
  <c r="T126" i="22"/>
  <c r="T122" i="22"/>
  <c r="T118" i="22"/>
  <c r="T133" i="22"/>
  <c r="T123" i="22"/>
  <c r="T112" i="22"/>
  <c r="T108" i="22"/>
  <c r="T104" i="22"/>
  <c r="T100" i="22"/>
  <c r="T96" i="22"/>
  <c r="T92" i="22"/>
  <c r="T125" i="22"/>
  <c r="T137" i="22"/>
  <c r="T127" i="22"/>
  <c r="T115" i="22"/>
  <c r="T111" i="22"/>
  <c r="T107" i="22"/>
  <c r="T103" i="22"/>
  <c r="T99" i="22"/>
  <c r="T95" i="22"/>
  <c r="T91" i="22"/>
  <c r="T139" i="22"/>
  <c r="T131" i="22"/>
  <c r="T129" i="22"/>
  <c r="T119" i="22"/>
  <c r="T114" i="22"/>
  <c r="T110" i="22"/>
  <c r="T106" i="22"/>
  <c r="T102" i="22"/>
  <c r="T98" i="22"/>
  <c r="T94" i="22"/>
  <c r="T90" i="22"/>
  <c r="T105" i="22"/>
  <c r="T117" i="22"/>
  <c r="T113" i="22"/>
  <c r="T93" i="22"/>
  <c r="T101" i="22"/>
  <c r="T97" i="22"/>
  <c r="T109" i="22"/>
  <c r="T121" i="22"/>
  <c r="S26" i="18"/>
  <c r="E14" i="18"/>
  <c r="E44" i="18" s="1"/>
  <c r="E18" i="18"/>
  <c r="E48" i="18" s="1"/>
  <c r="J13" i="18"/>
  <c r="J17" i="18"/>
  <c r="O12" i="18"/>
  <c r="O16" i="18"/>
  <c r="T15" i="18"/>
  <c r="T19" i="18"/>
  <c r="Y14" i="18"/>
  <c r="Y18" i="18"/>
  <c r="I27" i="18"/>
  <c r="S31" i="18"/>
  <c r="N26" i="18"/>
  <c r="I26" i="18"/>
  <c r="I30" i="18"/>
  <c r="S34" i="18"/>
  <c r="M29" i="18"/>
  <c r="J14" i="18"/>
  <c r="O13" i="18"/>
  <c r="T16" i="18"/>
  <c r="Y19" i="18"/>
  <c r="E13" i="18"/>
  <c r="E43" i="18" s="1"/>
  <c r="K59" i="18" s="1"/>
  <c r="C26" i="18"/>
  <c r="I31" i="18"/>
  <c r="N34" i="18"/>
  <c r="C29" i="18"/>
  <c r="R30" i="18"/>
  <c r="H26" i="18"/>
  <c r="C30" i="18"/>
  <c r="R34" i="18"/>
  <c r="T34" i="18" s="1"/>
  <c r="C50" i="18" s="1"/>
  <c r="M33" i="18"/>
  <c r="H28" i="18"/>
  <c r="R32" i="18"/>
  <c r="T32" i="18" s="1"/>
  <c r="C48" i="18" s="1"/>
  <c r="W64" i="18" s="1"/>
  <c r="T13" i="18"/>
  <c r="C33" i="18"/>
  <c r="R31" i="18"/>
  <c r="T31" i="18" s="1"/>
  <c r="C47" i="18" s="1"/>
  <c r="C63" i="18" s="1"/>
  <c r="R29" i="18"/>
  <c r="O17" i="18"/>
  <c r="I28" i="18"/>
  <c r="I32" i="18"/>
  <c r="N27" i="18"/>
  <c r="D31" i="18"/>
  <c r="M31" i="18"/>
  <c r="H27" i="18"/>
  <c r="Y17" i="18"/>
  <c r="I34" i="18"/>
  <c r="R33" i="18"/>
  <c r="E15" i="18"/>
  <c r="E45" i="18" s="1"/>
  <c r="N33" i="18"/>
  <c r="D28" i="18"/>
  <c r="D32" i="18"/>
  <c r="D26" i="18"/>
  <c r="D30" i="18"/>
  <c r="D34" i="18"/>
  <c r="O34" i="20"/>
  <c r="D50" i="20" s="1"/>
  <c r="U60" i="20"/>
  <c r="O60" i="20"/>
  <c r="K60" i="20"/>
  <c r="D26" i="20"/>
  <c r="N26" i="20"/>
  <c r="O26" i="20" s="1"/>
  <c r="D42" i="20" s="1"/>
  <c r="E13" i="20"/>
  <c r="E43" i="20" s="1"/>
  <c r="H33" i="20"/>
  <c r="J33" i="20" s="1"/>
  <c r="G49" i="20" s="1"/>
  <c r="R33" i="20"/>
  <c r="T33" i="20" s="1"/>
  <c r="C49" i="20" s="1"/>
  <c r="D34" i="20"/>
  <c r="N34" i="20"/>
  <c r="S26" i="20"/>
  <c r="M29" i="20"/>
  <c r="O29" i="20" s="1"/>
  <c r="D45" i="20" s="1"/>
  <c r="M33" i="20"/>
  <c r="S34" i="20"/>
  <c r="T34" i="20" s="1"/>
  <c r="C50" i="20" s="1"/>
  <c r="R26" i="20"/>
  <c r="T26" i="20" s="1"/>
  <c r="C42" i="20" s="1"/>
  <c r="C26" i="20"/>
  <c r="E26" i="20" s="1"/>
  <c r="F42" i="20" s="1"/>
  <c r="U66" i="20"/>
  <c r="O66" i="20"/>
  <c r="K66" i="20"/>
  <c r="H28" i="20"/>
  <c r="H31" i="20"/>
  <c r="R31" i="20"/>
  <c r="T31" i="20" s="1"/>
  <c r="C47" i="20" s="1"/>
  <c r="D32" i="20"/>
  <c r="N32" i="20"/>
  <c r="O32" i="20" s="1"/>
  <c r="D48" i="20" s="1"/>
  <c r="E19" i="20"/>
  <c r="E49" i="20" s="1"/>
  <c r="Y20" i="20"/>
  <c r="C27" i="20"/>
  <c r="I28" i="20"/>
  <c r="C31" i="20"/>
  <c r="I32" i="20"/>
  <c r="E12" i="20"/>
  <c r="E42" i="20" s="1"/>
  <c r="R32" i="20"/>
  <c r="C32" i="20"/>
  <c r="H32" i="20"/>
  <c r="R30" i="20"/>
  <c r="T30" i="20" s="1"/>
  <c r="C46" i="20" s="1"/>
  <c r="C30" i="20"/>
  <c r="I31" i="20"/>
  <c r="D31" i="20"/>
  <c r="E18" i="20"/>
  <c r="E48" i="20" s="1"/>
  <c r="T19" i="20"/>
  <c r="H29" i="20"/>
  <c r="R29" i="20"/>
  <c r="T29" i="20" s="1"/>
  <c r="C45" i="20" s="1"/>
  <c r="D30" i="20"/>
  <c r="N30" i="20"/>
  <c r="O30" i="20" s="1"/>
  <c r="D46" i="20" s="1"/>
  <c r="E17" i="20"/>
  <c r="E47" i="20" s="1"/>
  <c r="M31" i="20"/>
  <c r="S32" i="20"/>
  <c r="I27" i="20"/>
  <c r="D27" i="20"/>
  <c r="I33" i="20"/>
  <c r="D33" i="20"/>
  <c r="E33" i="20" s="1"/>
  <c r="F49" i="20" s="1"/>
  <c r="N33" i="20"/>
  <c r="R28" i="20"/>
  <c r="T28" i="20" s="1"/>
  <c r="C44" i="20" s="1"/>
  <c r="C28" i="20"/>
  <c r="I29" i="20"/>
  <c r="D29" i="20"/>
  <c r="E29" i="20" s="1"/>
  <c r="F45" i="20" s="1"/>
  <c r="E16" i="20"/>
  <c r="E46" i="20" s="1"/>
  <c r="H26" i="20"/>
  <c r="J26" i="20" s="1"/>
  <c r="G42" i="20" s="1"/>
  <c r="N27" i="20"/>
  <c r="O27" i="20" s="1"/>
  <c r="D43" i="20" s="1"/>
  <c r="H30" i="20"/>
  <c r="J30" i="20" s="1"/>
  <c r="G46" i="20" s="1"/>
  <c r="N31" i="20"/>
  <c r="J34" i="20"/>
  <c r="G50" i="20" s="1"/>
  <c r="E60" i="20"/>
  <c r="H27" i="20"/>
  <c r="J27" i="20" s="1"/>
  <c r="G43" i="20" s="1"/>
  <c r="R27" i="20"/>
  <c r="T27" i="20" s="1"/>
  <c r="C43" i="20" s="1"/>
  <c r="D28" i="20"/>
  <c r="N28" i="20"/>
  <c r="O28" i="20" s="1"/>
  <c r="D44" i="20" s="1"/>
  <c r="K61" i="20"/>
  <c r="E61" i="20"/>
  <c r="U61" i="20"/>
  <c r="C34" i="20"/>
  <c r="U63" i="19"/>
  <c r="K63" i="19"/>
  <c r="O63" i="19"/>
  <c r="E63" i="19"/>
  <c r="O29" i="19"/>
  <c r="D45" i="19" s="1"/>
  <c r="U65" i="19"/>
  <c r="K65" i="19"/>
  <c r="E65" i="19"/>
  <c r="O65" i="19"/>
  <c r="C34" i="19"/>
  <c r="E34" i="19" s="1"/>
  <c r="F50" i="19" s="1"/>
  <c r="M34" i="19"/>
  <c r="O34" i="19" s="1"/>
  <c r="D50" i="19" s="1"/>
  <c r="R32" i="19"/>
  <c r="I29" i="19"/>
  <c r="S29" i="19"/>
  <c r="E16" i="19"/>
  <c r="E46" i="19" s="1"/>
  <c r="D26" i="19"/>
  <c r="E26" i="19" s="1"/>
  <c r="F42" i="19" s="1"/>
  <c r="D28" i="19"/>
  <c r="D29" i="19"/>
  <c r="O60" i="19"/>
  <c r="E13" i="19"/>
  <c r="E43" i="19" s="1"/>
  <c r="R34" i="19"/>
  <c r="R29" i="19"/>
  <c r="T29" i="19" s="1"/>
  <c r="C45" i="19" s="1"/>
  <c r="C29" i="19"/>
  <c r="I30" i="19"/>
  <c r="S30" i="19"/>
  <c r="T30" i="19" s="1"/>
  <c r="C46" i="19" s="1"/>
  <c r="S26" i="19"/>
  <c r="H30" i="19"/>
  <c r="C28" i="19"/>
  <c r="M28" i="19"/>
  <c r="O28" i="19" s="1"/>
  <c r="D44" i="19" s="1"/>
  <c r="C27" i="19"/>
  <c r="E27" i="19" s="1"/>
  <c r="F43" i="19" s="1"/>
  <c r="I28" i="19"/>
  <c r="J28" i="19" s="1"/>
  <c r="G44" i="19" s="1"/>
  <c r="E15" i="19"/>
  <c r="E45" i="19" s="1"/>
  <c r="H29" i="19"/>
  <c r="H34" i="19"/>
  <c r="I27" i="19"/>
  <c r="J27" i="19" s="1"/>
  <c r="G43" i="19" s="1"/>
  <c r="S27" i="19"/>
  <c r="T14" i="19"/>
  <c r="I34" i="19"/>
  <c r="S34" i="19"/>
  <c r="H31" i="19"/>
  <c r="E12" i="19"/>
  <c r="E42" i="19" s="1"/>
  <c r="J15" i="19"/>
  <c r="C32" i="19"/>
  <c r="E32" i="19" s="1"/>
  <c r="F48" i="19" s="1"/>
  <c r="M32" i="19"/>
  <c r="O32" i="19" s="1"/>
  <c r="D48" i="19" s="1"/>
  <c r="I33" i="19"/>
  <c r="S33" i="19"/>
  <c r="D33" i="19"/>
  <c r="E20" i="19"/>
  <c r="E50" i="19" s="1"/>
  <c r="M26" i="19"/>
  <c r="M27" i="19"/>
  <c r="R31" i="19"/>
  <c r="C31" i="19"/>
  <c r="M31" i="19"/>
  <c r="O31" i="19" s="1"/>
  <c r="D47" i="19" s="1"/>
  <c r="I32" i="19"/>
  <c r="J32" i="19" s="1"/>
  <c r="G48" i="19" s="1"/>
  <c r="S32" i="19"/>
  <c r="N26" i="19"/>
  <c r="N27" i="19"/>
  <c r="R28" i="19"/>
  <c r="K60" i="19"/>
  <c r="U60" i="19"/>
  <c r="H26" i="19"/>
  <c r="J26" i="19" s="1"/>
  <c r="G42" i="19" s="1"/>
  <c r="R33" i="19"/>
  <c r="T33" i="19" s="1"/>
  <c r="C49" i="19" s="1"/>
  <c r="C33" i="19"/>
  <c r="M33" i="19"/>
  <c r="H33" i="19"/>
  <c r="C30" i="19"/>
  <c r="M30" i="19"/>
  <c r="O30" i="19" s="1"/>
  <c r="D46" i="19" s="1"/>
  <c r="I31" i="19"/>
  <c r="S31" i="19"/>
  <c r="D31" i="19"/>
  <c r="E18" i="19"/>
  <c r="E48" i="19" s="1"/>
  <c r="R26" i="19"/>
  <c r="R27" i="19"/>
  <c r="T27" i="19" s="1"/>
  <c r="C43" i="19" s="1"/>
  <c r="S28" i="19"/>
  <c r="D30" i="19"/>
  <c r="N33" i="19"/>
  <c r="H29" i="18"/>
  <c r="H33" i="18"/>
  <c r="Y15" i="18"/>
  <c r="T12" i="18"/>
  <c r="C27" i="18"/>
  <c r="T20" i="18"/>
  <c r="N30" i="18"/>
  <c r="D27" i="18"/>
  <c r="M32" i="18"/>
  <c r="H32" i="18"/>
  <c r="S28" i="18"/>
  <c r="R28" i="18"/>
  <c r="O18" i="18"/>
  <c r="O20" i="18"/>
  <c r="J27" i="18"/>
  <c r="G43" i="18" s="1"/>
  <c r="I59" i="18" s="1"/>
  <c r="S30" i="18"/>
  <c r="T30" i="18" s="1"/>
  <c r="C46" i="18" s="1"/>
  <c r="W62" i="18" s="1"/>
  <c r="R27" i="18"/>
  <c r="T27" i="18" s="1"/>
  <c r="C43" i="18" s="1"/>
  <c r="C59" i="18" s="1"/>
  <c r="O14" i="18"/>
  <c r="M28" i="18"/>
  <c r="N32" i="18"/>
  <c r="J12" i="18"/>
  <c r="N28" i="18"/>
  <c r="M34" i="18"/>
  <c r="O34" i="18" s="1"/>
  <c r="D50" i="18" s="1"/>
  <c r="D66" i="18" s="1"/>
  <c r="C32" i="18"/>
  <c r="E32" i="18" s="1"/>
  <c r="F48" i="18" s="1"/>
  <c r="P64" i="18" s="1"/>
  <c r="J18" i="18"/>
  <c r="C28" i="18"/>
  <c r="C31" i="18"/>
  <c r="E31" i="18" s="1"/>
  <c r="F47" i="18" s="1"/>
  <c r="P63" i="18" s="1"/>
  <c r="O59" i="18"/>
  <c r="E17" i="18"/>
  <c r="E47" i="18" s="1"/>
  <c r="U63" i="18" s="1"/>
  <c r="M26" i="18"/>
  <c r="O26" i="18" s="1"/>
  <c r="D42" i="18" s="1"/>
  <c r="H30" i="18"/>
  <c r="C34" i="18"/>
  <c r="O31" i="18"/>
  <c r="D47" i="18" s="1"/>
  <c r="D63" i="18" s="1"/>
  <c r="M27" i="18"/>
  <c r="I29" i="18"/>
  <c r="J29" i="18" s="1"/>
  <c r="G45" i="18" s="1"/>
  <c r="H31" i="18"/>
  <c r="J31" i="18" s="1"/>
  <c r="G47" i="18" s="1"/>
  <c r="Q63" i="18" s="1"/>
  <c r="J32" i="18"/>
  <c r="G48" i="18" s="1"/>
  <c r="Q64" i="18" s="1"/>
  <c r="D33" i="18"/>
  <c r="E33" i="18" s="1"/>
  <c r="F49" i="18" s="1"/>
  <c r="E19" i="18"/>
  <c r="E49" i="18" s="1"/>
  <c r="U65" i="18" s="1"/>
  <c r="R26" i="18"/>
  <c r="T26" i="18" s="1"/>
  <c r="C42" i="18" s="1"/>
  <c r="C58" i="18" s="1"/>
  <c r="M30" i="18"/>
  <c r="H34" i="18"/>
  <c r="D29" i="18"/>
  <c r="S33" i="18"/>
  <c r="E16" i="18"/>
  <c r="E46" i="18" s="1"/>
  <c r="K62" i="18" s="1"/>
  <c r="N29" i="18"/>
  <c r="O29" i="18" s="1"/>
  <c r="D45" i="18" s="1"/>
  <c r="V61" i="18" s="1"/>
  <c r="I33" i="18"/>
  <c r="S29" i="18"/>
  <c r="J64" i="18"/>
  <c r="K66" i="18"/>
  <c r="E66" i="18"/>
  <c r="U66" i="18"/>
  <c r="O66" i="18"/>
  <c r="W59" i="18"/>
  <c r="U58" i="18"/>
  <c r="O58" i="18"/>
  <c r="K58" i="18"/>
  <c r="E58" i="18"/>
  <c r="U60" i="18"/>
  <c r="O60" i="18"/>
  <c r="K60" i="18"/>
  <c r="E60" i="18"/>
  <c r="K64" i="18"/>
  <c r="E64" i="18"/>
  <c r="U64" i="18"/>
  <c r="U61" i="18"/>
  <c r="K61" i="18"/>
  <c r="E61" i="18"/>
  <c r="O64" i="18"/>
  <c r="O61" i="18"/>
  <c r="J33" i="17"/>
  <c r="G49" i="17" s="1"/>
  <c r="Q65" i="17" s="1"/>
  <c r="J31" i="17"/>
  <c r="G47" i="17" s="1"/>
  <c r="I63" i="17" s="1"/>
  <c r="J34" i="17"/>
  <c r="G50" i="17" s="1"/>
  <c r="I66" i="17" s="1"/>
  <c r="J27" i="17"/>
  <c r="G43" i="17" s="1"/>
  <c r="T27" i="17"/>
  <c r="C43" i="17" s="1"/>
  <c r="W59" i="17" s="1"/>
  <c r="T28" i="17"/>
  <c r="C44" i="17" s="1"/>
  <c r="W60" i="17" s="1"/>
  <c r="T29" i="17"/>
  <c r="C45" i="17" s="1"/>
  <c r="W61" i="17" s="1"/>
  <c r="T31" i="17"/>
  <c r="C47" i="17" s="1"/>
  <c r="W63" i="17" s="1"/>
  <c r="T33" i="17"/>
  <c r="C49" i="17" s="1"/>
  <c r="W65" i="17" s="1"/>
  <c r="E34" i="17"/>
  <c r="F50" i="17" s="1"/>
  <c r="E28" i="17"/>
  <c r="F44" i="17" s="1"/>
  <c r="P60" i="17" s="1"/>
  <c r="E32" i="17"/>
  <c r="F48" i="17" s="1"/>
  <c r="O26" i="17"/>
  <c r="D42" i="17" s="1"/>
  <c r="O28" i="17"/>
  <c r="D44" i="17" s="1"/>
  <c r="D60" i="17" s="1"/>
  <c r="E26" i="17"/>
  <c r="F42" i="17" s="1"/>
  <c r="J58" i="17" s="1"/>
  <c r="O32" i="17"/>
  <c r="D48" i="17" s="1"/>
  <c r="J26" i="17"/>
  <c r="G42" i="17" s="1"/>
  <c r="E29" i="17"/>
  <c r="F45" i="17" s="1"/>
  <c r="P61" i="17" s="1"/>
  <c r="T32" i="17"/>
  <c r="C48" i="17" s="1"/>
  <c r="W64" i="17" s="1"/>
  <c r="J28" i="17"/>
  <c r="G44" i="17" s="1"/>
  <c r="I60" i="17" s="1"/>
  <c r="J29" i="17"/>
  <c r="G45" i="17" s="1"/>
  <c r="I61" i="17" s="1"/>
  <c r="E30" i="17"/>
  <c r="F46" i="17" s="1"/>
  <c r="P62" i="17" s="1"/>
  <c r="E33" i="17"/>
  <c r="F49" i="17" s="1"/>
  <c r="J65" i="17" s="1"/>
  <c r="O34" i="17"/>
  <c r="D50" i="17" s="1"/>
  <c r="D66" i="17" s="1"/>
  <c r="T26" i="17"/>
  <c r="C42" i="17" s="1"/>
  <c r="W58" i="17" s="1"/>
  <c r="O29" i="17"/>
  <c r="D45" i="17" s="1"/>
  <c r="D61" i="17" s="1"/>
  <c r="J32" i="17"/>
  <c r="G48" i="17" s="1"/>
  <c r="Q64" i="17" s="1"/>
  <c r="E64" i="17"/>
  <c r="O30" i="17"/>
  <c r="D46" i="17" s="1"/>
  <c r="D62" i="17" s="1"/>
  <c r="K61" i="17"/>
  <c r="U61" i="17"/>
  <c r="O61" i="17"/>
  <c r="E61" i="17"/>
  <c r="C61" i="17"/>
  <c r="J64" i="17"/>
  <c r="P64" i="17"/>
  <c r="P78" i="17" s="1"/>
  <c r="U62" i="17"/>
  <c r="K62" i="17"/>
  <c r="E62" i="17"/>
  <c r="O62" i="17"/>
  <c r="D63" i="17"/>
  <c r="V63" i="17"/>
  <c r="D59" i="17"/>
  <c r="V59" i="17"/>
  <c r="P66" i="17"/>
  <c r="J66" i="17"/>
  <c r="K63" i="17"/>
  <c r="U63" i="17"/>
  <c r="J63" i="17"/>
  <c r="U60" i="17"/>
  <c r="O60" i="17"/>
  <c r="E60" i="17"/>
  <c r="Q59" i="17"/>
  <c r="I59" i="17"/>
  <c r="T30" i="17"/>
  <c r="C46" i="17" s="1"/>
  <c r="O63" i="17"/>
  <c r="V58" i="17"/>
  <c r="D58" i="17"/>
  <c r="J59" i="17"/>
  <c r="K65" i="17"/>
  <c r="U65" i="17"/>
  <c r="E65" i="17"/>
  <c r="D65" i="17"/>
  <c r="V65" i="17"/>
  <c r="K59" i="17"/>
  <c r="U59" i="17"/>
  <c r="J61" i="17"/>
  <c r="I62" i="17"/>
  <c r="Q62" i="17"/>
  <c r="O59" i="17"/>
  <c r="I65" i="17"/>
  <c r="D64" i="17"/>
  <c r="V64" i="17"/>
  <c r="O65" i="17"/>
  <c r="E59" i="17"/>
  <c r="U64" i="17"/>
  <c r="K64" i="17"/>
  <c r="E58" i="17"/>
  <c r="U58" i="17"/>
  <c r="O58" i="17"/>
  <c r="U66" i="17"/>
  <c r="K66" i="17"/>
  <c r="E66" i="17"/>
  <c r="O66" i="17"/>
  <c r="T34" i="17"/>
  <c r="C50" i="17" s="1"/>
  <c r="E63" i="17"/>
  <c r="S69" i="12"/>
  <c r="U69" i="12" s="1"/>
  <c r="V69" i="12" s="1"/>
  <c r="H69" i="12"/>
  <c r="J69" i="12" s="1"/>
  <c r="K69" i="12" s="1"/>
  <c r="U68" i="12"/>
  <c r="V68" i="12" s="1"/>
  <c r="J68" i="12"/>
  <c r="K68" i="12" s="1"/>
  <c r="V67" i="12"/>
  <c r="U67" i="12"/>
  <c r="T67" i="12"/>
  <c r="S67" i="12"/>
  <c r="R67" i="12"/>
  <c r="Q67" i="12"/>
  <c r="P67" i="12"/>
  <c r="O67" i="12"/>
  <c r="N67" i="12"/>
  <c r="K67" i="12"/>
  <c r="J67" i="12"/>
  <c r="I67" i="12"/>
  <c r="H67" i="12"/>
  <c r="G67" i="12"/>
  <c r="F67" i="12"/>
  <c r="E67" i="12"/>
  <c r="D67" i="12"/>
  <c r="C67" i="12"/>
  <c r="N42" i="12"/>
  <c r="O42" i="12"/>
  <c r="P42" i="12"/>
  <c r="R42" i="12"/>
  <c r="S42" i="12"/>
  <c r="T42" i="12"/>
  <c r="U42" i="12"/>
  <c r="V42" i="12"/>
  <c r="N43" i="12"/>
  <c r="O43" i="12"/>
  <c r="P43" i="12"/>
  <c r="R43" i="12"/>
  <c r="S43" i="12"/>
  <c r="T43" i="12"/>
  <c r="U43" i="12"/>
  <c r="V43" i="12"/>
  <c r="N44" i="12"/>
  <c r="O44" i="12"/>
  <c r="P44" i="12"/>
  <c r="R44" i="12"/>
  <c r="S44" i="12"/>
  <c r="T44" i="12"/>
  <c r="U44" i="12"/>
  <c r="V44" i="12"/>
  <c r="N45" i="12"/>
  <c r="O45" i="12"/>
  <c r="P45" i="12"/>
  <c r="R45" i="12"/>
  <c r="S45" i="12"/>
  <c r="T45" i="12"/>
  <c r="U45" i="12"/>
  <c r="V45" i="12"/>
  <c r="N46" i="12"/>
  <c r="O46" i="12"/>
  <c r="P46" i="12"/>
  <c r="R46" i="12"/>
  <c r="S46" i="12"/>
  <c r="T46" i="12"/>
  <c r="U46" i="12"/>
  <c r="V46" i="12"/>
  <c r="N47" i="12"/>
  <c r="O47" i="12"/>
  <c r="P47" i="12"/>
  <c r="R47" i="12"/>
  <c r="S47" i="12"/>
  <c r="T47" i="12"/>
  <c r="U47" i="12"/>
  <c r="V47" i="12"/>
  <c r="N48" i="12"/>
  <c r="O48" i="12"/>
  <c r="P48" i="12"/>
  <c r="R48" i="12"/>
  <c r="S48" i="12"/>
  <c r="T48" i="12"/>
  <c r="U48" i="12"/>
  <c r="V48" i="12"/>
  <c r="N49" i="12"/>
  <c r="O49" i="12"/>
  <c r="P49" i="12"/>
  <c r="R49" i="12"/>
  <c r="S49" i="12"/>
  <c r="T49" i="12"/>
  <c r="U49" i="12"/>
  <c r="V49" i="12"/>
  <c r="N50" i="12"/>
  <c r="O50" i="12"/>
  <c r="P50" i="12"/>
  <c r="R50" i="12"/>
  <c r="S50" i="12"/>
  <c r="T50" i="12"/>
  <c r="U50" i="12"/>
  <c r="V50" i="12"/>
  <c r="N51" i="12"/>
  <c r="O51" i="12"/>
  <c r="P51" i="12"/>
  <c r="R51" i="12"/>
  <c r="S51" i="12"/>
  <c r="T51" i="12"/>
  <c r="U51" i="12"/>
  <c r="V51" i="12"/>
  <c r="N52" i="12"/>
  <c r="O52" i="12"/>
  <c r="P52" i="12"/>
  <c r="R52" i="12"/>
  <c r="S52" i="12"/>
  <c r="T52" i="12"/>
  <c r="U52" i="12"/>
  <c r="V52" i="12"/>
  <c r="N53" i="12"/>
  <c r="O53" i="12"/>
  <c r="P53" i="12"/>
  <c r="R53" i="12"/>
  <c r="S53" i="12"/>
  <c r="T53" i="12"/>
  <c r="U53" i="12"/>
  <c r="V53" i="12"/>
  <c r="N54" i="12"/>
  <c r="O54" i="12"/>
  <c r="P54" i="12"/>
  <c r="R54" i="12"/>
  <c r="S54" i="12"/>
  <c r="T54" i="12"/>
  <c r="U54" i="12"/>
  <c r="V54" i="12"/>
  <c r="N55" i="12"/>
  <c r="O55" i="12"/>
  <c r="P55" i="12"/>
  <c r="R55" i="12"/>
  <c r="S55" i="12"/>
  <c r="T55" i="12"/>
  <c r="U55" i="12"/>
  <c r="V55" i="12"/>
  <c r="N56" i="12"/>
  <c r="O56" i="12"/>
  <c r="P56" i="12"/>
  <c r="R56" i="12"/>
  <c r="S56" i="12"/>
  <c r="T56" i="12"/>
  <c r="U56" i="12"/>
  <c r="V56" i="12"/>
  <c r="N57" i="12"/>
  <c r="O57" i="12"/>
  <c r="P57" i="12"/>
  <c r="R57" i="12"/>
  <c r="S57" i="12"/>
  <c r="T57" i="12"/>
  <c r="U57" i="12"/>
  <c r="V57" i="12"/>
  <c r="N58" i="12"/>
  <c r="O58" i="12"/>
  <c r="P58" i="12"/>
  <c r="R58" i="12"/>
  <c r="S58" i="12"/>
  <c r="T58" i="12"/>
  <c r="U58" i="12"/>
  <c r="V58" i="12"/>
  <c r="N59" i="12"/>
  <c r="O59" i="12"/>
  <c r="P59" i="12"/>
  <c r="R59" i="12"/>
  <c r="S59" i="12"/>
  <c r="T59" i="12"/>
  <c r="U59" i="12"/>
  <c r="V59" i="12"/>
  <c r="N60" i="12"/>
  <c r="O60" i="12"/>
  <c r="P60" i="12"/>
  <c r="R60" i="12"/>
  <c r="S60" i="12"/>
  <c r="T60" i="12"/>
  <c r="U60" i="12"/>
  <c r="V60" i="12"/>
  <c r="N61" i="12"/>
  <c r="O61" i="12"/>
  <c r="P61" i="12"/>
  <c r="R61" i="12"/>
  <c r="S61" i="12"/>
  <c r="T61" i="12"/>
  <c r="U61" i="12"/>
  <c r="V61" i="12"/>
  <c r="R41" i="12"/>
  <c r="S41" i="12"/>
  <c r="T41" i="12"/>
  <c r="U41" i="12"/>
  <c r="V41" i="12"/>
  <c r="S38" i="12"/>
  <c r="U38" i="12" s="1"/>
  <c r="V38" i="12" s="1"/>
  <c r="H38" i="12"/>
  <c r="J38" i="12" s="1"/>
  <c r="K38" i="12" s="1"/>
  <c r="U37" i="12"/>
  <c r="V37" i="12" s="1"/>
  <c r="J37" i="12"/>
  <c r="K37" i="12" s="1"/>
  <c r="V36" i="12"/>
  <c r="U36" i="12"/>
  <c r="T36" i="12"/>
  <c r="S36" i="12"/>
  <c r="R36" i="12"/>
  <c r="Q36" i="12"/>
  <c r="P36" i="12"/>
  <c r="O36" i="12"/>
  <c r="N36" i="12"/>
  <c r="K36" i="12"/>
  <c r="J36" i="12"/>
  <c r="I36" i="12"/>
  <c r="H36" i="12"/>
  <c r="G36" i="12"/>
  <c r="F36" i="12"/>
  <c r="E36" i="12"/>
  <c r="D36" i="12"/>
  <c r="C36" i="12"/>
  <c r="C64" i="16"/>
  <c r="D64" i="16"/>
  <c r="E64" i="16"/>
  <c r="F64" i="16"/>
  <c r="G64" i="16"/>
  <c r="H64" i="16"/>
  <c r="I64" i="16"/>
  <c r="J64" i="16"/>
  <c r="K64" i="16"/>
  <c r="C65" i="16"/>
  <c r="D65" i="16"/>
  <c r="E65" i="16"/>
  <c r="F65" i="16"/>
  <c r="G65" i="16"/>
  <c r="H65" i="16"/>
  <c r="I65" i="16"/>
  <c r="J65" i="16"/>
  <c r="K65" i="16"/>
  <c r="C66" i="16"/>
  <c r="D66" i="16"/>
  <c r="E66" i="16"/>
  <c r="F66" i="16"/>
  <c r="G66" i="16"/>
  <c r="H66" i="16"/>
  <c r="I66" i="16"/>
  <c r="J66" i="16"/>
  <c r="K66" i="16"/>
  <c r="C67" i="16"/>
  <c r="D67" i="16"/>
  <c r="E67" i="16"/>
  <c r="F67" i="16"/>
  <c r="G67" i="16"/>
  <c r="H67" i="16"/>
  <c r="I67" i="16"/>
  <c r="J67" i="16"/>
  <c r="K67" i="16"/>
  <c r="C68" i="16"/>
  <c r="D68" i="16"/>
  <c r="E68" i="16"/>
  <c r="F68" i="16"/>
  <c r="G68" i="16"/>
  <c r="H68" i="16"/>
  <c r="I68" i="16"/>
  <c r="J68" i="16"/>
  <c r="K68" i="16"/>
  <c r="C69" i="16"/>
  <c r="D69" i="16"/>
  <c r="E69" i="16"/>
  <c r="F69" i="16"/>
  <c r="G69" i="16"/>
  <c r="H69" i="16"/>
  <c r="I69" i="16"/>
  <c r="J69" i="16"/>
  <c r="K69" i="16"/>
  <c r="C70" i="16"/>
  <c r="D70" i="16"/>
  <c r="E70" i="16"/>
  <c r="F70" i="16"/>
  <c r="G70" i="16"/>
  <c r="H70" i="16"/>
  <c r="I70" i="16"/>
  <c r="J70" i="16"/>
  <c r="K70" i="16"/>
  <c r="C71" i="16"/>
  <c r="D71" i="16"/>
  <c r="E71" i="16"/>
  <c r="F71" i="16"/>
  <c r="G71" i="16"/>
  <c r="H71" i="16"/>
  <c r="I71" i="16"/>
  <c r="J71" i="16"/>
  <c r="K71" i="16"/>
  <c r="C72" i="16"/>
  <c r="D72" i="16"/>
  <c r="E72" i="16"/>
  <c r="F72" i="16"/>
  <c r="G72" i="16"/>
  <c r="H72" i="16"/>
  <c r="I72" i="16"/>
  <c r="J72" i="16"/>
  <c r="K72" i="16"/>
  <c r="C73" i="16"/>
  <c r="D73" i="16"/>
  <c r="E73" i="16"/>
  <c r="F73" i="16"/>
  <c r="G73" i="16"/>
  <c r="H73" i="16"/>
  <c r="I73" i="16"/>
  <c r="J73" i="16"/>
  <c r="K73" i="16"/>
  <c r="C74" i="16"/>
  <c r="D74" i="16"/>
  <c r="E74" i="16"/>
  <c r="F74" i="16"/>
  <c r="G74" i="16"/>
  <c r="H74" i="16"/>
  <c r="I74" i="16"/>
  <c r="J74" i="16"/>
  <c r="K74" i="16"/>
  <c r="C75" i="16"/>
  <c r="D75" i="16"/>
  <c r="E75" i="16"/>
  <c r="F75" i="16"/>
  <c r="G75" i="16"/>
  <c r="H75" i="16"/>
  <c r="I75" i="16"/>
  <c r="J75" i="16"/>
  <c r="K75" i="16"/>
  <c r="C76" i="16"/>
  <c r="D76" i="16"/>
  <c r="E76" i="16"/>
  <c r="F76" i="16"/>
  <c r="G76" i="16"/>
  <c r="H76" i="16"/>
  <c r="I76" i="16"/>
  <c r="J76" i="16"/>
  <c r="K76" i="16"/>
  <c r="C77" i="16"/>
  <c r="D77" i="16"/>
  <c r="E77" i="16"/>
  <c r="F77" i="16"/>
  <c r="G77" i="16"/>
  <c r="H77" i="16"/>
  <c r="I77" i="16"/>
  <c r="J77" i="16"/>
  <c r="K77" i="16"/>
  <c r="C78" i="16"/>
  <c r="D78" i="16"/>
  <c r="E78" i="16"/>
  <c r="F78" i="16"/>
  <c r="G78" i="16"/>
  <c r="H78" i="16"/>
  <c r="I78" i="16"/>
  <c r="J78" i="16"/>
  <c r="K78" i="16"/>
  <c r="C79" i="16"/>
  <c r="D79" i="16"/>
  <c r="E79" i="16"/>
  <c r="F79" i="16"/>
  <c r="G79" i="16"/>
  <c r="H79" i="16"/>
  <c r="I79" i="16"/>
  <c r="J79" i="16"/>
  <c r="K79" i="16"/>
  <c r="C80" i="16"/>
  <c r="D80" i="16"/>
  <c r="E80" i="16"/>
  <c r="F80" i="16"/>
  <c r="G80" i="16"/>
  <c r="H80" i="16"/>
  <c r="I80" i="16"/>
  <c r="J80" i="16"/>
  <c r="K80" i="16"/>
  <c r="C81" i="16"/>
  <c r="D81" i="16"/>
  <c r="E81" i="16"/>
  <c r="F81" i="16"/>
  <c r="G81" i="16"/>
  <c r="H81" i="16"/>
  <c r="I81" i="16"/>
  <c r="J81" i="16"/>
  <c r="K81" i="16"/>
  <c r="C82" i="16"/>
  <c r="D82" i="16"/>
  <c r="E82" i="16"/>
  <c r="F82" i="16"/>
  <c r="G82" i="16"/>
  <c r="H82" i="16"/>
  <c r="I82" i="16"/>
  <c r="J82" i="16"/>
  <c r="K82" i="16"/>
  <c r="C83" i="16"/>
  <c r="D83" i="16"/>
  <c r="E83" i="16"/>
  <c r="F83" i="16"/>
  <c r="G83" i="16"/>
  <c r="H83" i="16"/>
  <c r="I83" i="16"/>
  <c r="J83" i="16"/>
  <c r="K83" i="16"/>
  <c r="C84" i="16"/>
  <c r="D84" i="16"/>
  <c r="E84" i="16"/>
  <c r="F84" i="16"/>
  <c r="G84" i="16"/>
  <c r="H84" i="16"/>
  <c r="I84" i="16"/>
  <c r="J84" i="16"/>
  <c r="K84" i="16"/>
  <c r="C85" i="16"/>
  <c r="D85" i="16"/>
  <c r="E85" i="16"/>
  <c r="F85" i="16"/>
  <c r="G85" i="16"/>
  <c r="H85" i="16"/>
  <c r="I85" i="16"/>
  <c r="J85" i="16"/>
  <c r="K85" i="16"/>
  <c r="C86" i="16"/>
  <c r="D86" i="16"/>
  <c r="E86" i="16"/>
  <c r="F86" i="16"/>
  <c r="G86" i="16"/>
  <c r="H86" i="16"/>
  <c r="I86" i="16"/>
  <c r="J86" i="16"/>
  <c r="K86" i="16"/>
  <c r="C87" i="16"/>
  <c r="D87" i="16"/>
  <c r="E87" i="16"/>
  <c r="F87" i="16"/>
  <c r="G87" i="16"/>
  <c r="H87" i="16"/>
  <c r="I87" i="16"/>
  <c r="J87" i="16"/>
  <c r="K87" i="16"/>
  <c r="C88" i="16"/>
  <c r="D88" i="16"/>
  <c r="E88" i="16"/>
  <c r="F88" i="16"/>
  <c r="G88" i="16"/>
  <c r="H88" i="16"/>
  <c r="I88" i="16"/>
  <c r="J88" i="16"/>
  <c r="K88" i="16"/>
  <c r="C89" i="16"/>
  <c r="D89" i="16"/>
  <c r="E89" i="16"/>
  <c r="F89" i="16"/>
  <c r="G89" i="16"/>
  <c r="H89" i="16"/>
  <c r="I89" i="16"/>
  <c r="J89" i="16"/>
  <c r="K89" i="16"/>
  <c r="C90" i="16"/>
  <c r="D90" i="16"/>
  <c r="E90" i="16"/>
  <c r="F90" i="16"/>
  <c r="G90" i="16"/>
  <c r="H90" i="16"/>
  <c r="I90" i="16"/>
  <c r="J90" i="16"/>
  <c r="K90" i="16"/>
  <c r="C91" i="16"/>
  <c r="D91" i="16"/>
  <c r="E91" i="16"/>
  <c r="F91" i="16"/>
  <c r="G91" i="16"/>
  <c r="H91" i="16"/>
  <c r="I91" i="16"/>
  <c r="J91" i="16"/>
  <c r="K91" i="16"/>
  <c r="C92" i="16"/>
  <c r="D92" i="16"/>
  <c r="E92" i="16"/>
  <c r="F92" i="16"/>
  <c r="G92" i="16"/>
  <c r="H92" i="16"/>
  <c r="I92" i="16"/>
  <c r="J92" i="16"/>
  <c r="K92" i="16"/>
  <c r="C93" i="16"/>
  <c r="D93" i="16"/>
  <c r="E93" i="16"/>
  <c r="F93" i="16"/>
  <c r="G93" i="16"/>
  <c r="H93" i="16"/>
  <c r="I93" i="16"/>
  <c r="J93" i="16"/>
  <c r="K93" i="16"/>
  <c r="C94" i="16"/>
  <c r="D94" i="16"/>
  <c r="E94" i="16"/>
  <c r="F94" i="16"/>
  <c r="G94" i="16"/>
  <c r="H94" i="16"/>
  <c r="I94" i="16"/>
  <c r="J94" i="16"/>
  <c r="K94" i="16"/>
  <c r="C95" i="16"/>
  <c r="D95" i="16"/>
  <c r="E95" i="16"/>
  <c r="F95" i="16"/>
  <c r="G95" i="16"/>
  <c r="H95" i="16"/>
  <c r="I95" i="16"/>
  <c r="J95" i="16"/>
  <c r="K95" i="16"/>
  <c r="C96" i="16"/>
  <c r="D96" i="16"/>
  <c r="E96" i="16"/>
  <c r="F96" i="16"/>
  <c r="G96" i="16"/>
  <c r="H96" i="16"/>
  <c r="I96" i="16"/>
  <c r="J96" i="16"/>
  <c r="K96" i="16"/>
  <c r="C97" i="16"/>
  <c r="D97" i="16"/>
  <c r="E97" i="16"/>
  <c r="F97" i="16"/>
  <c r="G97" i="16"/>
  <c r="H97" i="16"/>
  <c r="I97" i="16"/>
  <c r="J97" i="16"/>
  <c r="K97" i="16"/>
  <c r="C98" i="16"/>
  <c r="D98" i="16"/>
  <c r="E98" i="16"/>
  <c r="F98" i="16"/>
  <c r="G98" i="16"/>
  <c r="H98" i="16"/>
  <c r="I98" i="16"/>
  <c r="J98" i="16"/>
  <c r="K98" i="16"/>
  <c r="C99" i="16"/>
  <c r="D99" i="16"/>
  <c r="E99" i="16"/>
  <c r="F99" i="16"/>
  <c r="G99" i="16"/>
  <c r="H99" i="16"/>
  <c r="I99" i="16"/>
  <c r="J99" i="16"/>
  <c r="K99" i="16"/>
  <c r="C100" i="16"/>
  <c r="D100" i="16"/>
  <c r="E100" i="16"/>
  <c r="F100" i="16"/>
  <c r="G100" i="16"/>
  <c r="H100" i="16"/>
  <c r="I100" i="16"/>
  <c r="J100" i="16"/>
  <c r="K100" i="16"/>
  <c r="C101" i="16"/>
  <c r="D101" i="16"/>
  <c r="E101" i="16"/>
  <c r="F101" i="16"/>
  <c r="G101" i="16"/>
  <c r="H101" i="16"/>
  <c r="I101" i="16"/>
  <c r="J101" i="16"/>
  <c r="K101" i="16"/>
  <c r="C102" i="16"/>
  <c r="D102" i="16"/>
  <c r="E102" i="16"/>
  <c r="F102" i="16"/>
  <c r="G102" i="16"/>
  <c r="H102" i="16"/>
  <c r="I102" i="16"/>
  <c r="J102" i="16"/>
  <c r="K102" i="16"/>
  <c r="C103" i="16"/>
  <c r="D103" i="16"/>
  <c r="E103" i="16"/>
  <c r="F103" i="16"/>
  <c r="G103" i="16"/>
  <c r="H103" i="16"/>
  <c r="I103" i="16"/>
  <c r="J103" i="16"/>
  <c r="K103" i="16"/>
  <c r="C104" i="16"/>
  <c r="D104" i="16"/>
  <c r="E104" i="16"/>
  <c r="F104" i="16"/>
  <c r="G104" i="16"/>
  <c r="H104" i="16"/>
  <c r="I104" i="16"/>
  <c r="J104" i="16"/>
  <c r="K104" i="16"/>
  <c r="C105" i="16"/>
  <c r="D105" i="16"/>
  <c r="E105" i="16"/>
  <c r="F105" i="16"/>
  <c r="G105" i="16"/>
  <c r="H105" i="16"/>
  <c r="I105" i="16"/>
  <c r="J105" i="16"/>
  <c r="K105" i="16"/>
  <c r="C106" i="16"/>
  <c r="D106" i="16"/>
  <c r="E106" i="16"/>
  <c r="F106" i="16"/>
  <c r="G106" i="16"/>
  <c r="H106" i="16"/>
  <c r="I106" i="16"/>
  <c r="J106" i="16"/>
  <c r="K106" i="16"/>
  <c r="C107" i="16"/>
  <c r="D107" i="16"/>
  <c r="E107" i="16"/>
  <c r="F107" i="16"/>
  <c r="G107" i="16"/>
  <c r="H107" i="16"/>
  <c r="I107" i="16"/>
  <c r="J107" i="16"/>
  <c r="K107" i="16"/>
  <c r="C108" i="16"/>
  <c r="D108" i="16"/>
  <c r="E108" i="16"/>
  <c r="F108" i="16"/>
  <c r="G108" i="16"/>
  <c r="H108" i="16"/>
  <c r="I108" i="16"/>
  <c r="J108" i="16"/>
  <c r="K108" i="16"/>
  <c r="C109" i="16"/>
  <c r="D109" i="16"/>
  <c r="E109" i="16"/>
  <c r="F109" i="16"/>
  <c r="G109" i="16"/>
  <c r="H109" i="16"/>
  <c r="I109" i="16"/>
  <c r="J109" i="16"/>
  <c r="K109" i="16"/>
  <c r="C110" i="16"/>
  <c r="D110" i="16"/>
  <c r="E110" i="16"/>
  <c r="F110" i="16"/>
  <c r="G110" i="16"/>
  <c r="H110" i="16"/>
  <c r="I110" i="16"/>
  <c r="J110" i="16"/>
  <c r="K110" i="16"/>
  <c r="C111" i="16"/>
  <c r="D111" i="16"/>
  <c r="E111" i="16"/>
  <c r="F111" i="16"/>
  <c r="G111" i="16"/>
  <c r="H111" i="16"/>
  <c r="I111" i="16"/>
  <c r="J111" i="16"/>
  <c r="K111" i="16"/>
  <c r="C112" i="16"/>
  <c r="D112" i="16"/>
  <c r="E112" i="16"/>
  <c r="F112" i="16"/>
  <c r="G112" i="16"/>
  <c r="H112" i="16"/>
  <c r="I112" i="16"/>
  <c r="J112" i="16"/>
  <c r="K112" i="16"/>
  <c r="C63" i="16"/>
  <c r="D63" i="16"/>
  <c r="E63" i="16"/>
  <c r="F63" i="16"/>
  <c r="G63" i="16"/>
  <c r="H63" i="16"/>
  <c r="I63" i="16"/>
  <c r="J63" i="16"/>
  <c r="K63" i="16"/>
  <c r="C13" i="16"/>
  <c r="D13" i="16"/>
  <c r="E13" i="16"/>
  <c r="F13" i="16"/>
  <c r="G13" i="16"/>
  <c r="H13" i="16"/>
  <c r="I13" i="16"/>
  <c r="J13" i="16"/>
  <c r="K13" i="16"/>
  <c r="C14" i="16"/>
  <c r="D14" i="16"/>
  <c r="E14" i="16"/>
  <c r="F14" i="16"/>
  <c r="G14" i="16"/>
  <c r="H14" i="16"/>
  <c r="I14" i="16"/>
  <c r="J14" i="16"/>
  <c r="K14" i="16"/>
  <c r="C15" i="16"/>
  <c r="D15" i="16"/>
  <c r="E15" i="16"/>
  <c r="F15" i="16"/>
  <c r="G15" i="16"/>
  <c r="H15" i="16"/>
  <c r="I15" i="16"/>
  <c r="J15" i="16"/>
  <c r="K15" i="16"/>
  <c r="C16" i="16"/>
  <c r="D16" i="16"/>
  <c r="E16" i="16"/>
  <c r="F16" i="16"/>
  <c r="G16" i="16"/>
  <c r="H16" i="16"/>
  <c r="I16" i="16"/>
  <c r="J16" i="16"/>
  <c r="K16" i="16"/>
  <c r="C17" i="16"/>
  <c r="D17" i="16"/>
  <c r="E17" i="16"/>
  <c r="F17" i="16"/>
  <c r="G17" i="16"/>
  <c r="H17" i="16"/>
  <c r="I17" i="16"/>
  <c r="J17" i="16"/>
  <c r="K17" i="16"/>
  <c r="C18" i="16"/>
  <c r="D18" i="16"/>
  <c r="E18" i="16"/>
  <c r="F18" i="16"/>
  <c r="G18" i="16"/>
  <c r="H18" i="16"/>
  <c r="I18" i="16"/>
  <c r="J18" i="16"/>
  <c r="K18" i="16"/>
  <c r="C19" i="16"/>
  <c r="D19" i="16"/>
  <c r="E19" i="16"/>
  <c r="F19" i="16"/>
  <c r="G19" i="16"/>
  <c r="H19" i="16"/>
  <c r="I19" i="16"/>
  <c r="J19" i="16"/>
  <c r="K19" i="16"/>
  <c r="C20" i="16"/>
  <c r="D20" i="16"/>
  <c r="E20" i="16"/>
  <c r="F20" i="16"/>
  <c r="G20" i="16"/>
  <c r="H20" i="16"/>
  <c r="I20" i="16"/>
  <c r="J20" i="16"/>
  <c r="K20" i="16"/>
  <c r="C21" i="16"/>
  <c r="D21" i="16"/>
  <c r="E21" i="16"/>
  <c r="F21" i="16"/>
  <c r="G21" i="16"/>
  <c r="H21" i="16"/>
  <c r="I21" i="16"/>
  <c r="J21" i="16"/>
  <c r="K21" i="16"/>
  <c r="C22" i="16"/>
  <c r="D22" i="16"/>
  <c r="E22" i="16"/>
  <c r="F22" i="16"/>
  <c r="G22" i="16"/>
  <c r="H22" i="16"/>
  <c r="I22" i="16"/>
  <c r="J22" i="16"/>
  <c r="K22" i="16"/>
  <c r="C23" i="16"/>
  <c r="D23" i="16"/>
  <c r="E23" i="16"/>
  <c r="F23" i="16"/>
  <c r="G23" i="16"/>
  <c r="H23" i="16"/>
  <c r="I23" i="16"/>
  <c r="J23" i="16"/>
  <c r="K23" i="16"/>
  <c r="C24" i="16"/>
  <c r="D24" i="16"/>
  <c r="E24" i="16"/>
  <c r="F24" i="16"/>
  <c r="G24" i="16"/>
  <c r="H24" i="16"/>
  <c r="I24" i="16"/>
  <c r="J24" i="16"/>
  <c r="K24" i="16"/>
  <c r="C25" i="16"/>
  <c r="D25" i="16"/>
  <c r="E25" i="16"/>
  <c r="F25" i="16"/>
  <c r="G25" i="16"/>
  <c r="H25" i="16"/>
  <c r="I25" i="16"/>
  <c r="J25" i="16"/>
  <c r="K25" i="16"/>
  <c r="C26" i="16"/>
  <c r="D26" i="16"/>
  <c r="E26" i="16"/>
  <c r="F26" i="16"/>
  <c r="G26" i="16"/>
  <c r="H26" i="16"/>
  <c r="I26" i="16"/>
  <c r="J26" i="16"/>
  <c r="K26" i="16"/>
  <c r="C27" i="16"/>
  <c r="D27" i="16"/>
  <c r="E27" i="16"/>
  <c r="F27" i="16"/>
  <c r="G27" i="16"/>
  <c r="H27" i="16"/>
  <c r="I27" i="16"/>
  <c r="J27" i="16"/>
  <c r="K27" i="16"/>
  <c r="C28" i="16"/>
  <c r="D28" i="16"/>
  <c r="E28" i="16"/>
  <c r="F28" i="16"/>
  <c r="G28" i="16"/>
  <c r="H28" i="16"/>
  <c r="I28" i="16"/>
  <c r="J28" i="16"/>
  <c r="K28" i="16"/>
  <c r="C29" i="16"/>
  <c r="D29" i="16"/>
  <c r="E29" i="16"/>
  <c r="F29" i="16"/>
  <c r="G29" i="16"/>
  <c r="H29" i="16"/>
  <c r="I29" i="16"/>
  <c r="J29" i="16"/>
  <c r="K29" i="16"/>
  <c r="C30" i="16"/>
  <c r="D30" i="16"/>
  <c r="E30" i="16"/>
  <c r="F30" i="16"/>
  <c r="G30" i="16"/>
  <c r="H30" i="16"/>
  <c r="I30" i="16"/>
  <c r="J30" i="16"/>
  <c r="K30" i="16"/>
  <c r="C31" i="16"/>
  <c r="D31" i="16"/>
  <c r="E31" i="16"/>
  <c r="F31" i="16"/>
  <c r="G31" i="16"/>
  <c r="H31" i="16"/>
  <c r="I31" i="16"/>
  <c r="J31" i="16"/>
  <c r="K31" i="16"/>
  <c r="C32" i="16"/>
  <c r="D32" i="16"/>
  <c r="E32" i="16"/>
  <c r="F32" i="16"/>
  <c r="G32" i="16"/>
  <c r="H32" i="16"/>
  <c r="I32" i="16"/>
  <c r="J32" i="16"/>
  <c r="K32" i="16"/>
  <c r="C33" i="16"/>
  <c r="D33" i="16"/>
  <c r="E33" i="16"/>
  <c r="F33" i="16"/>
  <c r="G33" i="16"/>
  <c r="H33" i="16"/>
  <c r="I33" i="16"/>
  <c r="J33" i="16"/>
  <c r="K33" i="16"/>
  <c r="C34" i="16"/>
  <c r="D34" i="16"/>
  <c r="E34" i="16"/>
  <c r="F34" i="16"/>
  <c r="G34" i="16"/>
  <c r="H34" i="16"/>
  <c r="I34" i="16"/>
  <c r="J34" i="16"/>
  <c r="K34" i="16"/>
  <c r="C35" i="16"/>
  <c r="D35" i="16"/>
  <c r="E35" i="16"/>
  <c r="F35" i="16"/>
  <c r="G35" i="16"/>
  <c r="H35" i="16"/>
  <c r="I35" i="16"/>
  <c r="J35" i="16"/>
  <c r="K35" i="16"/>
  <c r="C36" i="16"/>
  <c r="D36" i="16"/>
  <c r="E36" i="16"/>
  <c r="F36" i="16"/>
  <c r="G36" i="16"/>
  <c r="H36" i="16"/>
  <c r="I36" i="16"/>
  <c r="J36" i="16"/>
  <c r="K36" i="16"/>
  <c r="C37" i="16"/>
  <c r="D37" i="16"/>
  <c r="E37" i="16"/>
  <c r="F37" i="16"/>
  <c r="G37" i="16"/>
  <c r="H37" i="16"/>
  <c r="I37" i="16"/>
  <c r="J37" i="16"/>
  <c r="K37" i="16"/>
  <c r="C38" i="16"/>
  <c r="D38" i="16"/>
  <c r="E38" i="16"/>
  <c r="F38" i="16"/>
  <c r="G38" i="16"/>
  <c r="H38" i="16"/>
  <c r="I38" i="16"/>
  <c r="J38" i="16"/>
  <c r="K38" i="16"/>
  <c r="C39" i="16"/>
  <c r="D39" i="16"/>
  <c r="E39" i="16"/>
  <c r="F39" i="16"/>
  <c r="G39" i="16"/>
  <c r="H39" i="16"/>
  <c r="I39" i="16"/>
  <c r="J39" i="16"/>
  <c r="K39" i="16"/>
  <c r="C40" i="16"/>
  <c r="D40" i="16"/>
  <c r="E40" i="16"/>
  <c r="F40" i="16"/>
  <c r="G40" i="16"/>
  <c r="H40" i="16"/>
  <c r="I40" i="16"/>
  <c r="J40" i="16"/>
  <c r="K40" i="16"/>
  <c r="C41" i="16"/>
  <c r="D41" i="16"/>
  <c r="E41" i="16"/>
  <c r="F41" i="16"/>
  <c r="G41" i="16"/>
  <c r="H41" i="16"/>
  <c r="I41" i="16"/>
  <c r="J41" i="16"/>
  <c r="K41" i="16"/>
  <c r="C42" i="16"/>
  <c r="D42" i="16"/>
  <c r="E42" i="16"/>
  <c r="F42" i="16"/>
  <c r="G42" i="16"/>
  <c r="H42" i="16"/>
  <c r="I42" i="16"/>
  <c r="J42" i="16"/>
  <c r="K42" i="16"/>
  <c r="C43" i="16"/>
  <c r="D43" i="16"/>
  <c r="E43" i="16"/>
  <c r="F43" i="16"/>
  <c r="G43" i="16"/>
  <c r="H43" i="16"/>
  <c r="I43" i="16"/>
  <c r="J43" i="16"/>
  <c r="K43" i="16"/>
  <c r="C44" i="16"/>
  <c r="D44" i="16"/>
  <c r="E44" i="16"/>
  <c r="F44" i="16"/>
  <c r="G44" i="16"/>
  <c r="H44" i="16"/>
  <c r="I44" i="16"/>
  <c r="J44" i="16"/>
  <c r="K44" i="16"/>
  <c r="C45" i="16"/>
  <c r="D45" i="16"/>
  <c r="E45" i="16"/>
  <c r="F45" i="16"/>
  <c r="G45" i="16"/>
  <c r="H45" i="16"/>
  <c r="I45" i="16"/>
  <c r="J45" i="16"/>
  <c r="K45" i="16"/>
  <c r="C46" i="16"/>
  <c r="D46" i="16"/>
  <c r="E46" i="16"/>
  <c r="F46" i="16"/>
  <c r="G46" i="16"/>
  <c r="H46" i="16"/>
  <c r="I46" i="16"/>
  <c r="J46" i="16"/>
  <c r="K46" i="16"/>
  <c r="C47" i="16"/>
  <c r="D47" i="16"/>
  <c r="E47" i="16"/>
  <c r="F47" i="16"/>
  <c r="G47" i="16"/>
  <c r="H47" i="16"/>
  <c r="I47" i="16"/>
  <c r="J47" i="16"/>
  <c r="K47" i="16"/>
  <c r="C48" i="16"/>
  <c r="D48" i="16"/>
  <c r="E48" i="16"/>
  <c r="F48" i="16"/>
  <c r="G48" i="16"/>
  <c r="H48" i="16"/>
  <c r="I48" i="16"/>
  <c r="J48" i="16"/>
  <c r="K48" i="16"/>
  <c r="C49" i="16"/>
  <c r="D49" i="16"/>
  <c r="E49" i="16"/>
  <c r="F49" i="16"/>
  <c r="G49" i="16"/>
  <c r="H49" i="16"/>
  <c r="I49" i="16"/>
  <c r="J49" i="16"/>
  <c r="K49" i="16"/>
  <c r="C50" i="16"/>
  <c r="D50" i="16"/>
  <c r="E50" i="16"/>
  <c r="F50" i="16"/>
  <c r="G50" i="16"/>
  <c r="H50" i="16"/>
  <c r="I50" i="16"/>
  <c r="J50" i="16"/>
  <c r="K50" i="16"/>
  <c r="C51" i="16"/>
  <c r="D51" i="16"/>
  <c r="E51" i="16"/>
  <c r="F51" i="16"/>
  <c r="G51" i="16"/>
  <c r="H51" i="16"/>
  <c r="I51" i="16"/>
  <c r="J51" i="16"/>
  <c r="K51" i="16"/>
  <c r="C52" i="16"/>
  <c r="D52" i="16"/>
  <c r="E52" i="16"/>
  <c r="F52" i="16"/>
  <c r="G52" i="16"/>
  <c r="H52" i="16"/>
  <c r="I52" i="16"/>
  <c r="J52" i="16"/>
  <c r="K52" i="16"/>
  <c r="C53" i="16"/>
  <c r="D53" i="16"/>
  <c r="E53" i="16"/>
  <c r="F53" i="16"/>
  <c r="G53" i="16"/>
  <c r="H53" i="16"/>
  <c r="I53" i="16"/>
  <c r="J53" i="16"/>
  <c r="K53" i="16"/>
  <c r="C54" i="16"/>
  <c r="D54" i="16"/>
  <c r="E54" i="16"/>
  <c r="F54" i="16"/>
  <c r="G54" i="16"/>
  <c r="H54" i="16"/>
  <c r="I54" i="16"/>
  <c r="J54" i="16"/>
  <c r="K54" i="16"/>
  <c r="C55" i="16"/>
  <c r="D55" i="16"/>
  <c r="E55" i="16"/>
  <c r="F55" i="16"/>
  <c r="G55" i="16"/>
  <c r="H55" i="16"/>
  <c r="I55" i="16"/>
  <c r="J55" i="16"/>
  <c r="K55" i="16"/>
  <c r="C56" i="16"/>
  <c r="D56" i="16"/>
  <c r="E56" i="16"/>
  <c r="F56" i="16"/>
  <c r="G56" i="16"/>
  <c r="H56" i="16"/>
  <c r="I56" i="16"/>
  <c r="J56" i="16"/>
  <c r="K56" i="16"/>
  <c r="C57" i="16"/>
  <c r="D57" i="16"/>
  <c r="E57" i="16"/>
  <c r="F57" i="16"/>
  <c r="G57" i="16"/>
  <c r="H57" i="16"/>
  <c r="I57" i="16"/>
  <c r="J57" i="16"/>
  <c r="K57" i="16"/>
  <c r="C58" i="16"/>
  <c r="D58" i="16"/>
  <c r="E58" i="16"/>
  <c r="F58" i="16"/>
  <c r="G58" i="16"/>
  <c r="H58" i="16"/>
  <c r="I58" i="16"/>
  <c r="J58" i="16"/>
  <c r="K58" i="16"/>
  <c r="C59" i="16"/>
  <c r="D59" i="16"/>
  <c r="E59" i="16"/>
  <c r="F59" i="16"/>
  <c r="G59" i="16"/>
  <c r="H59" i="16"/>
  <c r="I59" i="16"/>
  <c r="J59" i="16"/>
  <c r="K59" i="16"/>
  <c r="C60" i="16"/>
  <c r="D60" i="16"/>
  <c r="E60" i="16"/>
  <c r="F60" i="16"/>
  <c r="G60" i="16"/>
  <c r="H60" i="16"/>
  <c r="I60" i="16"/>
  <c r="J60" i="16"/>
  <c r="K60" i="16"/>
  <c r="C61" i="16"/>
  <c r="D61" i="16"/>
  <c r="E61" i="16"/>
  <c r="F61" i="16"/>
  <c r="G61" i="16"/>
  <c r="H61" i="16"/>
  <c r="I61" i="16"/>
  <c r="J61" i="16"/>
  <c r="K61" i="16"/>
  <c r="C62" i="16"/>
  <c r="D62" i="16"/>
  <c r="E62" i="16"/>
  <c r="F62" i="16"/>
  <c r="G62" i="16"/>
  <c r="H62" i="16"/>
  <c r="I62" i="16"/>
  <c r="J62" i="16"/>
  <c r="K62" i="16"/>
  <c r="D12" i="16"/>
  <c r="E12" i="16"/>
  <c r="F12" i="16"/>
  <c r="G12" i="16"/>
  <c r="H12" i="16"/>
  <c r="I12" i="16"/>
  <c r="J12" i="16"/>
  <c r="K12" i="16"/>
  <c r="C12" i="16"/>
  <c r="S18" i="16"/>
  <c r="S14" i="16"/>
  <c r="AD14" i="16"/>
  <c r="AO9" i="16"/>
  <c r="AQ9" i="16" s="1"/>
  <c r="AR9" i="16" s="1"/>
  <c r="AD9" i="16"/>
  <c r="S9" i="16"/>
  <c r="AQ8" i="16"/>
  <c r="AR8" i="16" s="1"/>
  <c r="AF8" i="16"/>
  <c r="AG8" i="16" s="1"/>
  <c r="U8" i="16"/>
  <c r="V8" i="16" s="1"/>
  <c r="AR7" i="16"/>
  <c r="AQ7" i="16"/>
  <c r="AP7" i="16"/>
  <c r="AO7" i="16"/>
  <c r="AN7" i="16"/>
  <c r="AM7" i="16"/>
  <c r="AL7" i="16"/>
  <c r="AK7" i="16"/>
  <c r="AJ7" i="16"/>
  <c r="AG7" i="16"/>
  <c r="AF7" i="16"/>
  <c r="AE7" i="16"/>
  <c r="AD7" i="16"/>
  <c r="AC7" i="16"/>
  <c r="AB7" i="16"/>
  <c r="AA7" i="16"/>
  <c r="Z7" i="16"/>
  <c r="Y7" i="16"/>
  <c r="V7" i="16"/>
  <c r="U7" i="16"/>
  <c r="T7" i="16"/>
  <c r="T17" i="16" s="1"/>
  <c r="S7" i="16"/>
  <c r="R7" i="16"/>
  <c r="R15" i="16" s="1"/>
  <c r="Q7" i="16"/>
  <c r="Q35" i="16" s="1"/>
  <c r="P7" i="16"/>
  <c r="O7" i="16"/>
  <c r="O17" i="16" s="1"/>
  <c r="N7" i="16"/>
  <c r="N58" i="16" s="1"/>
  <c r="AJ109" i="9"/>
  <c r="AJ108" i="9"/>
  <c r="AJ106" i="9"/>
  <c r="C64" i="15"/>
  <c r="D64" i="15"/>
  <c r="E64" i="15"/>
  <c r="F64" i="15"/>
  <c r="G64" i="15"/>
  <c r="H64" i="15"/>
  <c r="I64" i="15"/>
  <c r="J64" i="15"/>
  <c r="K64" i="15"/>
  <c r="C65" i="15"/>
  <c r="D65" i="15"/>
  <c r="E65" i="15"/>
  <c r="F65" i="15"/>
  <c r="G65" i="15"/>
  <c r="H65" i="15"/>
  <c r="I65" i="15"/>
  <c r="J65" i="15"/>
  <c r="K65" i="15"/>
  <c r="C66" i="15"/>
  <c r="D66" i="15"/>
  <c r="E66" i="15"/>
  <c r="F66" i="15"/>
  <c r="G66" i="15"/>
  <c r="H66" i="15"/>
  <c r="I66" i="15"/>
  <c r="J66" i="15"/>
  <c r="K66" i="15"/>
  <c r="C67" i="15"/>
  <c r="D67" i="15"/>
  <c r="E67" i="15"/>
  <c r="F67" i="15"/>
  <c r="G67" i="15"/>
  <c r="H67" i="15"/>
  <c r="I67" i="15"/>
  <c r="J67" i="15"/>
  <c r="K67" i="15"/>
  <c r="C68" i="15"/>
  <c r="D68" i="15"/>
  <c r="E68" i="15"/>
  <c r="F68" i="15"/>
  <c r="G68" i="15"/>
  <c r="H68" i="15"/>
  <c r="I68" i="15"/>
  <c r="J68" i="15"/>
  <c r="K68" i="15"/>
  <c r="C69" i="15"/>
  <c r="D69" i="15"/>
  <c r="E69" i="15"/>
  <c r="F69" i="15"/>
  <c r="G69" i="15"/>
  <c r="H69" i="15"/>
  <c r="I69" i="15"/>
  <c r="J69" i="15"/>
  <c r="K69" i="15"/>
  <c r="C70" i="15"/>
  <c r="D70" i="15"/>
  <c r="E70" i="15"/>
  <c r="F70" i="15"/>
  <c r="G70" i="15"/>
  <c r="H70" i="15"/>
  <c r="I70" i="15"/>
  <c r="J70" i="15"/>
  <c r="K70" i="15"/>
  <c r="C71" i="15"/>
  <c r="D71" i="15"/>
  <c r="E71" i="15"/>
  <c r="F71" i="15"/>
  <c r="G71" i="15"/>
  <c r="H71" i="15"/>
  <c r="I71" i="15"/>
  <c r="J71" i="15"/>
  <c r="K71" i="15"/>
  <c r="C72" i="15"/>
  <c r="D72" i="15"/>
  <c r="E72" i="15"/>
  <c r="F72" i="15"/>
  <c r="G72" i="15"/>
  <c r="H72" i="15"/>
  <c r="I72" i="15"/>
  <c r="J72" i="15"/>
  <c r="K72" i="15"/>
  <c r="C73" i="15"/>
  <c r="D73" i="15"/>
  <c r="E73" i="15"/>
  <c r="F73" i="15"/>
  <c r="G73" i="15"/>
  <c r="H73" i="15"/>
  <c r="I73" i="15"/>
  <c r="J73" i="15"/>
  <c r="K73" i="15"/>
  <c r="C74" i="15"/>
  <c r="D74" i="15"/>
  <c r="E74" i="15"/>
  <c r="F74" i="15"/>
  <c r="G74" i="15"/>
  <c r="H74" i="15"/>
  <c r="I74" i="15"/>
  <c r="J74" i="15"/>
  <c r="K74" i="15"/>
  <c r="C75" i="15"/>
  <c r="D75" i="15"/>
  <c r="E75" i="15"/>
  <c r="F75" i="15"/>
  <c r="G75" i="15"/>
  <c r="H75" i="15"/>
  <c r="I75" i="15"/>
  <c r="J75" i="15"/>
  <c r="K75" i="15"/>
  <c r="C76" i="15"/>
  <c r="D76" i="15"/>
  <c r="E76" i="15"/>
  <c r="F76" i="15"/>
  <c r="G76" i="15"/>
  <c r="H76" i="15"/>
  <c r="I76" i="15"/>
  <c r="J76" i="15"/>
  <c r="K76" i="15"/>
  <c r="C77" i="15"/>
  <c r="D77" i="15"/>
  <c r="E77" i="15"/>
  <c r="F77" i="15"/>
  <c r="G77" i="15"/>
  <c r="H77" i="15"/>
  <c r="I77" i="15"/>
  <c r="J77" i="15"/>
  <c r="K77" i="15"/>
  <c r="C78" i="15"/>
  <c r="D78" i="15"/>
  <c r="E78" i="15"/>
  <c r="F78" i="15"/>
  <c r="G78" i="15"/>
  <c r="H78" i="15"/>
  <c r="I78" i="15"/>
  <c r="J78" i="15"/>
  <c r="K78" i="15"/>
  <c r="C79" i="15"/>
  <c r="D79" i="15"/>
  <c r="E79" i="15"/>
  <c r="F79" i="15"/>
  <c r="G79" i="15"/>
  <c r="H79" i="15"/>
  <c r="I79" i="15"/>
  <c r="J79" i="15"/>
  <c r="K79" i="15"/>
  <c r="C80" i="15"/>
  <c r="D80" i="15"/>
  <c r="E80" i="15"/>
  <c r="F80" i="15"/>
  <c r="G80" i="15"/>
  <c r="H80" i="15"/>
  <c r="I80" i="15"/>
  <c r="J80" i="15"/>
  <c r="K80" i="15"/>
  <c r="C81" i="15"/>
  <c r="D81" i="15"/>
  <c r="E81" i="15"/>
  <c r="F81" i="15"/>
  <c r="G81" i="15"/>
  <c r="H81" i="15"/>
  <c r="I81" i="15"/>
  <c r="J81" i="15"/>
  <c r="K81" i="15"/>
  <c r="C82" i="15"/>
  <c r="D82" i="15"/>
  <c r="E82" i="15"/>
  <c r="F82" i="15"/>
  <c r="G82" i="15"/>
  <c r="H82" i="15"/>
  <c r="I82" i="15"/>
  <c r="J82" i="15"/>
  <c r="K82" i="15"/>
  <c r="C83" i="15"/>
  <c r="D83" i="15"/>
  <c r="E83" i="15"/>
  <c r="F83" i="15"/>
  <c r="G83" i="15"/>
  <c r="H83" i="15"/>
  <c r="I83" i="15"/>
  <c r="J83" i="15"/>
  <c r="K83" i="15"/>
  <c r="C84" i="15"/>
  <c r="D84" i="15"/>
  <c r="E84" i="15"/>
  <c r="F84" i="15"/>
  <c r="G84" i="15"/>
  <c r="H84" i="15"/>
  <c r="I84" i="15"/>
  <c r="J84" i="15"/>
  <c r="K84" i="15"/>
  <c r="C85" i="15"/>
  <c r="D85" i="15"/>
  <c r="E85" i="15"/>
  <c r="F85" i="15"/>
  <c r="G85" i="15"/>
  <c r="H85" i="15"/>
  <c r="I85" i="15"/>
  <c r="J85" i="15"/>
  <c r="K85" i="15"/>
  <c r="C86" i="15"/>
  <c r="D86" i="15"/>
  <c r="E86" i="15"/>
  <c r="F86" i="15"/>
  <c r="G86" i="15"/>
  <c r="H86" i="15"/>
  <c r="I86" i="15"/>
  <c r="J86" i="15"/>
  <c r="K86" i="15"/>
  <c r="C87" i="15"/>
  <c r="D87" i="15"/>
  <c r="E87" i="15"/>
  <c r="F87" i="15"/>
  <c r="G87" i="15"/>
  <c r="H87" i="15"/>
  <c r="I87" i="15"/>
  <c r="J87" i="15"/>
  <c r="K87" i="15"/>
  <c r="C88" i="15"/>
  <c r="D88" i="15"/>
  <c r="E88" i="15"/>
  <c r="F88" i="15"/>
  <c r="G88" i="15"/>
  <c r="H88" i="15"/>
  <c r="I88" i="15"/>
  <c r="J88" i="15"/>
  <c r="K88" i="15"/>
  <c r="C89" i="15"/>
  <c r="D89" i="15"/>
  <c r="E89" i="15"/>
  <c r="F89" i="15"/>
  <c r="G89" i="15"/>
  <c r="H89" i="15"/>
  <c r="I89" i="15"/>
  <c r="J89" i="15"/>
  <c r="K89" i="15"/>
  <c r="C90" i="15"/>
  <c r="D90" i="15"/>
  <c r="E90" i="15"/>
  <c r="F90" i="15"/>
  <c r="G90" i="15"/>
  <c r="H90" i="15"/>
  <c r="I90" i="15"/>
  <c r="J90" i="15"/>
  <c r="K90" i="15"/>
  <c r="C91" i="15"/>
  <c r="D91" i="15"/>
  <c r="E91" i="15"/>
  <c r="F91" i="15"/>
  <c r="G91" i="15"/>
  <c r="H91" i="15"/>
  <c r="I91" i="15"/>
  <c r="J91" i="15"/>
  <c r="K91" i="15"/>
  <c r="C92" i="15"/>
  <c r="D92" i="15"/>
  <c r="E92" i="15"/>
  <c r="F92" i="15"/>
  <c r="G92" i="15"/>
  <c r="H92" i="15"/>
  <c r="I92" i="15"/>
  <c r="J92" i="15"/>
  <c r="K92" i="15"/>
  <c r="C93" i="15"/>
  <c r="D93" i="15"/>
  <c r="E93" i="15"/>
  <c r="F93" i="15"/>
  <c r="G93" i="15"/>
  <c r="H93" i="15"/>
  <c r="I93" i="15"/>
  <c r="J93" i="15"/>
  <c r="K93" i="15"/>
  <c r="C94" i="15"/>
  <c r="D94" i="15"/>
  <c r="E94" i="15"/>
  <c r="F94" i="15"/>
  <c r="G94" i="15"/>
  <c r="H94" i="15"/>
  <c r="I94" i="15"/>
  <c r="J94" i="15"/>
  <c r="K94" i="15"/>
  <c r="C95" i="15"/>
  <c r="D95" i="15"/>
  <c r="E95" i="15"/>
  <c r="F95" i="15"/>
  <c r="G95" i="15"/>
  <c r="H95" i="15"/>
  <c r="I95" i="15"/>
  <c r="J95" i="15"/>
  <c r="K95" i="15"/>
  <c r="C96" i="15"/>
  <c r="D96" i="15"/>
  <c r="E96" i="15"/>
  <c r="F96" i="15"/>
  <c r="G96" i="15"/>
  <c r="H96" i="15"/>
  <c r="I96" i="15"/>
  <c r="J96" i="15"/>
  <c r="K96" i="15"/>
  <c r="C97" i="15"/>
  <c r="D97" i="15"/>
  <c r="E97" i="15"/>
  <c r="F97" i="15"/>
  <c r="G97" i="15"/>
  <c r="H97" i="15"/>
  <c r="I97" i="15"/>
  <c r="J97" i="15"/>
  <c r="K97" i="15"/>
  <c r="C98" i="15"/>
  <c r="D98" i="15"/>
  <c r="E98" i="15"/>
  <c r="F98" i="15"/>
  <c r="G98" i="15"/>
  <c r="H98" i="15"/>
  <c r="I98" i="15"/>
  <c r="J98" i="15"/>
  <c r="K98" i="15"/>
  <c r="C99" i="15"/>
  <c r="D99" i="15"/>
  <c r="E99" i="15"/>
  <c r="F99" i="15"/>
  <c r="G99" i="15"/>
  <c r="H99" i="15"/>
  <c r="I99" i="15"/>
  <c r="J99" i="15"/>
  <c r="K99" i="15"/>
  <c r="C100" i="15"/>
  <c r="D100" i="15"/>
  <c r="E100" i="15"/>
  <c r="F100" i="15"/>
  <c r="G100" i="15"/>
  <c r="H100" i="15"/>
  <c r="I100" i="15"/>
  <c r="J100" i="15"/>
  <c r="K100" i="15"/>
  <c r="C101" i="15"/>
  <c r="D101" i="15"/>
  <c r="E101" i="15"/>
  <c r="F101" i="15"/>
  <c r="G101" i="15"/>
  <c r="H101" i="15"/>
  <c r="I101" i="15"/>
  <c r="J101" i="15"/>
  <c r="K101" i="15"/>
  <c r="C102" i="15"/>
  <c r="D102" i="15"/>
  <c r="E102" i="15"/>
  <c r="F102" i="15"/>
  <c r="G102" i="15"/>
  <c r="H102" i="15"/>
  <c r="I102" i="15"/>
  <c r="J102" i="15"/>
  <c r="K102" i="15"/>
  <c r="C103" i="15"/>
  <c r="D103" i="15"/>
  <c r="E103" i="15"/>
  <c r="F103" i="15"/>
  <c r="G103" i="15"/>
  <c r="H103" i="15"/>
  <c r="I103" i="15"/>
  <c r="J103" i="15"/>
  <c r="K103" i="15"/>
  <c r="C104" i="15"/>
  <c r="D104" i="15"/>
  <c r="E104" i="15"/>
  <c r="F104" i="15"/>
  <c r="G104" i="15"/>
  <c r="H104" i="15"/>
  <c r="I104" i="15"/>
  <c r="J104" i="15"/>
  <c r="K104" i="15"/>
  <c r="C105" i="15"/>
  <c r="D105" i="15"/>
  <c r="E105" i="15"/>
  <c r="F105" i="15"/>
  <c r="G105" i="15"/>
  <c r="H105" i="15"/>
  <c r="I105" i="15"/>
  <c r="J105" i="15"/>
  <c r="K105" i="15"/>
  <c r="C106" i="15"/>
  <c r="D106" i="15"/>
  <c r="E106" i="15"/>
  <c r="F106" i="15"/>
  <c r="G106" i="15"/>
  <c r="H106" i="15"/>
  <c r="I106" i="15"/>
  <c r="J106" i="15"/>
  <c r="K106" i="15"/>
  <c r="C107" i="15"/>
  <c r="D107" i="15"/>
  <c r="E107" i="15"/>
  <c r="F107" i="15"/>
  <c r="G107" i="15"/>
  <c r="H107" i="15"/>
  <c r="I107" i="15"/>
  <c r="J107" i="15"/>
  <c r="K107" i="15"/>
  <c r="C108" i="15"/>
  <c r="D108" i="15"/>
  <c r="E108" i="15"/>
  <c r="F108" i="15"/>
  <c r="G108" i="15"/>
  <c r="H108" i="15"/>
  <c r="I108" i="15"/>
  <c r="J108" i="15"/>
  <c r="K108" i="15"/>
  <c r="C109" i="15"/>
  <c r="D109" i="15"/>
  <c r="E109" i="15"/>
  <c r="F109" i="15"/>
  <c r="G109" i="15"/>
  <c r="H109" i="15"/>
  <c r="I109" i="15"/>
  <c r="J109" i="15"/>
  <c r="K109" i="15"/>
  <c r="C110" i="15"/>
  <c r="D110" i="15"/>
  <c r="E110" i="15"/>
  <c r="F110" i="15"/>
  <c r="G110" i="15"/>
  <c r="H110" i="15"/>
  <c r="I110" i="15"/>
  <c r="J110" i="15"/>
  <c r="K110" i="15"/>
  <c r="C111" i="15"/>
  <c r="D111" i="15"/>
  <c r="E111" i="15"/>
  <c r="F111" i="15"/>
  <c r="G111" i="15"/>
  <c r="H111" i="15"/>
  <c r="I111" i="15"/>
  <c r="J111" i="15"/>
  <c r="K111" i="15"/>
  <c r="C112" i="15"/>
  <c r="D112" i="15"/>
  <c r="E112" i="15"/>
  <c r="F112" i="15"/>
  <c r="G112" i="15"/>
  <c r="H112" i="15"/>
  <c r="I112" i="15"/>
  <c r="J112" i="15"/>
  <c r="K112" i="15"/>
  <c r="C63" i="15"/>
  <c r="D63" i="15"/>
  <c r="E63" i="15"/>
  <c r="F63" i="15"/>
  <c r="G63" i="15"/>
  <c r="H63" i="15"/>
  <c r="I63" i="15"/>
  <c r="J63" i="15"/>
  <c r="K63" i="15"/>
  <c r="C13" i="15"/>
  <c r="D13" i="15"/>
  <c r="E13" i="15"/>
  <c r="F13" i="15"/>
  <c r="G13" i="15"/>
  <c r="H13" i="15"/>
  <c r="I13" i="15"/>
  <c r="J13" i="15"/>
  <c r="K13" i="15"/>
  <c r="C14" i="15"/>
  <c r="D14" i="15"/>
  <c r="E14" i="15"/>
  <c r="F14" i="15"/>
  <c r="G14" i="15"/>
  <c r="H14" i="15"/>
  <c r="I14" i="15"/>
  <c r="J14" i="15"/>
  <c r="K14" i="15"/>
  <c r="C15" i="15"/>
  <c r="D15" i="15"/>
  <c r="E15" i="15"/>
  <c r="F15" i="15"/>
  <c r="G15" i="15"/>
  <c r="H15" i="15"/>
  <c r="I15" i="15"/>
  <c r="J15" i="15"/>
  <c r="K15" i="15"/>
  <c r="C16" i="15"/>
  <c r="D16" i="15"/>
  <c r="E16" i="15"/>
  <c r="F16" i="15"/>
  <c r="G16" i="15"/>
  <c r="H16" i="15"/>
  <c r="I16" i="15"/>
  <c r="J16" i="15"/>
  <c r="K16" i="15"/>
  <c r="C17" i="15"/>
  <c r="D17" i="15"/>
  <c r="E17" i="15"/>
  <c r="F17" i="15"/>
  <c r="G17" i="15"/>
  <c r="H17" i="15"/>
  <c r="I17" i="15"/>
  <c r="J17" i="15"/>
  <c r="K17" i="15"/>
  <c r="C18" i="15"/>
  <c r="D18" i="15"/>
  <c r="E18" i="15"/>
  <c r="F18" i="15"/>
  <c r="G18" i="15"/>
  <c r="H18" i="15"/>
  <c r="I18" i="15"/>
  <c r="J18" i="15"/>
  <c r="K18" i="15"/>
  <c r="C19" i="15"/>
  <c r="D19" i="15"/>
  <c r="E19" i="15"/>
  <c r="F19" i="15"/>
  <c r="G19" i="15"/>
  <c r="H19" i="15"/>
  <c r="I19" i="15"/>
  <c r="J19" i="15"/>
  <c r="K19" i="15"/>
  <c r="C20" i="15"/>
  <c r="D20" i="15"/>
  <c r="E20" i="15"/>
  <c r="F20" i="15"/>
  <c r="G20" i="15"/>
  <c r="H20" i="15"/>
  <c r="I20" i="15"/>
  <c r="J20" i="15"/>
  <c r="K20" i="15"/>
  <c r="C21" i="15"/>
  <c r="D21" i="15"/>
  <c r="E21" i="15"/>
  <c r="F21" i="15"/>
  <c r="G21" i="15"/>
  <c r="H21" i="15"/>
  <c r="I21" i="15"/>
  <c r="J21" i="15"/>
  <c r="K21" i="15"/>
  <c r="C22" i="15"/>
  <c r="D22" i="15"/>
  <c r="E22" i="15"/>
  <c r="F22" i="15"/>
  <c r="G22" i="15"/>
  <c r="H22" i="15"/>
  <c r="I22" i="15"/>
  <c r="J22" i="15"/>
  <c r="K22" i="15"/>
  <c r="C23" i="15"/>
  <c r="D23" i="15"/>
  <c r="E23" i="15"/>
  <c r="F23" i="15"/>
  <c r="G23" i="15"/>
  <c r="H23" i="15"/>
  <c r="I23" i="15"/>
  <c r="J23" i="15"/>
  <c r="K23" i="15"/>
  <c r="C24" i="15"/>
  <c r="D24" i="15"/>
  <c r="E24" i="15"/>
  <c r="F24" i="15"/>
  <c r="G24" i="15"/>
  <c r="H24" i="15"/>
  <c r="I24" i="15"/>
  <c r="J24" i="15"/>
  <c r="K24" i="15"/>
  <c r="C25" i="15"/>
  <c r="D25" i="15"/>
  <c r="E25" i="15"/>
  <c r="F25" i="15"/>
  <c r="G25" i="15"/>
  <c r="H25" i="15"/>
  <c r="I25" i="15"/>
  <c r="J25" i="15"/>
  <c r="K25" i="15"/>
  <c r="C26" i="15"/>
  <c r="D26" i="15"/>
  <c r="E26" i="15"/>
  <c r="F26" i="15"/>
  <c r="G26" i="15"/>
  <c r="H26" i="15"/>
  <c r="I26" i="15"/>
  <c r="J26" i="15"/>
  <c r="K26" i="15"/>
  <c r="C27" i="15"/>
  <c r="D27" i="15"/>
  <c r="E27" i="15"/>
  <c r="F27" i="15"/>
  <c r="G27" i="15"/>
  <c r="H27" i="15"/>
  <c r="I27" i="15"/>
  <c r="J27" i="15"/>
  <c r="K27" i="15"/>
  <c r="C28" i="15"/>
  <c r="D28" i="15"/>
  <c r="E28" i="15"/>
  <c r="F28" i="15"/>
  <c r="G28" i="15"/>
  <c r="H28" i="15"/>
  <c r="I28" i="15"/>
  <c r="J28" i="15"/>
  <c r="K28" i="15"/>
  <c r="C29" i="15"/>
  <c r="D29" i="15"/>
  <c r="E29" i="15"/>
  <c r="F29" i="15"/>
  <c r="G29" i="15"/>
  <c r="H29" i="15"/>
  <c r="I29" i="15"/>
  <c r="J29" i="15"/>
  <c r="K29" i="15"/>
  <c r="C30" i="15"/>
  <c r="D30" i="15"/>
  <c r="E30" i="15"/>
  <c r="F30" i="15"/>
  <c r="G30" i="15"/>
  <c r="H30" i="15"/>
  <c r="I30" i="15"/>
  <c r="J30" i="15"/>
  <c r="K30" i="15"/>
  <c r="C31" i="15"/>
  <c r="D31" i="15"/>
  <c r="E31" i="15"/>
  <c r="F31" i="15"/>
  <c r="G31" i="15"/>
  <c r="H31" i="15"/>
  <c r="I31" i="15"/>
  <c r="J31" i="15"/>
  <c r="K31" i="15"/>
  <c r="C32" i="15"/>
  <c r="D32" i="15"/>
  <c r="E32" i="15"/>
  <c r="F32" i="15"/>
  <c r="G32" i="15"/>
  <c r="H32" i="15"/>
  <c r="I32" i="15"/>
  <c r="J32" i="15"/>
  <c r="K32" i="15"/>
  <c r="C33" i="15"/>
  <c r="D33" i="15"/>
  <c r="E33" i="15"/>
  <c r="F33" i="15"/>
  <c r="G33" i="15"/>
  <c r="H33" i="15"/>
  <c r="I33" i="15"/>
  <c r="J33" i="15"/>
  <c r="K33" i="15"/>
  <c r="C34" i="15"/>
  <c r="D34" i="15"/>
  <c r="E34" i="15"/>
  <c r="F34" i="15"/>
  <c r="G34" i="15"/>
  <c r="H34" i="15"/>
  <c r="I34" i="15"/>
  <c r="J34" i="15"/>
  <c r="K34" i="15"/>
  <c r="C35" i="15"/>
  <c r="D35" i="15"/>
  <c r="E35" i="15"/>
  <c r="F35" i="15"/>
  <c r="G35" i="15"/>
  <c r="H35" i="15"/>
  <c r="I35" i="15"/>
  <c r="J35" i="15"/>
  <c r="K35" i="15"/>
  <c r="C36" i="15"/>
  <c r="D36" i="15"/>
  <c r="E36" i="15"/>
  <c r="F36" i="15"/>
  <c r="G36" i="15"/>
  <c r="H36" i="15"/>
  <c r="I36" i="15"/>
  <c r="J36" i="15"/>
  <c r="K36" i="15"/>
  <c r="C37" i="15"/>
  <c r="D37" i="15"/>
  <c r="E37" i="15"/>
  <c r="F37" i="15"/>
  <c r="G37" i="15"/>
  <c r="H37" i="15"/>
  <c r="I37" i="15"/>
  <c r="J37" i="15"/>
  <c r="K37" i="15"/>
  <c r="C38" i="15"/>
  <c r="D38" i="15"/>
  <c r="E38" i="15"/>
  <c r="F38" i="15"/>
  <c r="G38" i="15"/>
  <c r="H38" i="15"/>
  <c r="I38" i="15"/>
  <c r="J38" i="15"/>
  <c r="K38" i="15"/>
  <c r="C39" i="15"/>
  <c r="D39" i="15"/>
  <c r="E39" i="15"/>
  <c r="F39" i="15"/>
  <c r="G39" i="15"/>
  <c r="H39" i="15"/>
  <c r="I39" i="15"/>
  <c r="J39" i="15"/>
  <c r="K39" i="15"/>
  <c r="C40" i="15"/>
  <c r="D40" i="15"/>
  <c r="E40" i="15"/>
  <c r="F40" i="15"/>
  <c r="G40" i="15"/>
  <c r="H40" i="15"/>
  <c r="I40" i="15"/>
  <c r="J40" i="15"/>
  <c r="K40" i="15"/>
  <c r="C41" i="15"/>
  <c r="D41" i="15"/>
  <c r="E41" i="15"/>
  <c r="F41" i="15"/>
  <c r="G41" i="15"/>
  <c r="H41" i="15"/>
  <c r="I41" i="15"/>
  <c r="J41" i="15"/>
  <c r="K41" i="15"/>
  <c r="C42" i="15"/>
  <c r="D42" i="15"/>
  <c r="E42" i="15"/>
  <c r="F42" i="15"/>
  <c r="G42" i="15"/>
  <c r="H42" i="15"/>
  <c r="I42" i="15"/>
  <c r="J42" i="15"/>
  <c r="K42" i="15"/>
  <c r="C43" i="15"/>
  <c r="D43" i="15"/>
  <c r="E43" i="15"/>
  <c r="F43" i="15"/>
  <c r="G43" i="15"/>
  <c r="H43" i="15"/>
  <c r="I43" i="15"/>
  <c r="J43" i="15"/>
  <c r="K43" i="15"/>
  <c r="C44" i="15"/>
  <c r="D44" i="15"/>
  <c r="E44" i="15"/>
  <c r="F44" i="15"/>
  <c r="G44" i="15"/>
  <c r="H44" i="15"/>
  <c r="I44" i="15"/>
  <c r="J44" i="15"/>
  <c r="K44" i="15"/>
  <c r="C45" i="15"/>
  <c r="D45" i="15"/>
  <c r="E45" i="15"/>
  <c r="F45" i="15"/>
  <c r="G45" i="15"/>
  <c r="H45" i="15"/>
  <c r="I45" i="15"/>
  <c r="J45" i="15"/>
  <c r="K45" i="15"/>
  <c r="C46" i="15"/>
  <c r="D46" i="15"/>
  <c r="E46" i="15"/>
  <c r="F46" i="15"/>
  <c r="G46" i="15"/>
  <c r="H46" i="15"/>
  <c r="I46" i="15"/>
  <c r="J46" i="15"/>
  <c r="K46" i="15"/>
  <c r="C47" i="15"/>
  <c r="D47" i="15"/>
  <c r="E47" i="15"/>
  <c r="F47" i="15"/>
  <c r="G47" i="15"/>
  <c r="H47" i="15"/>
  <c r="I47" i="15"/>
  <c r="J47" i="15"/>
  <c r="K47" i="15"/>
  <c r="C48" i="15"/>
  <c r="D48" i="15"/>
  <c r="E48" i="15"/>
  <c r="F48" i="15"/>
  <c r="G48" i="15"/>
  <c r="H48" i="15"/>
  <c r="I48" i="15"/>
  <c r="J48" i="15"/>
  <c r="K48" i="15"/>
  <c r="C49" i="15"/>
  <c r="D49" i="15"/>
  <c r="E49" i="15"/>
  <c r="F49" i="15"/>
  <c r="G49" i="15"/>
  <c r="H49" i="15"/>
  <c r="I49" i="15"/>
  <c r="J49" i="15"/>
  <c r="K49" i="15"/>
  <c r="C50" i="15"/>
  <c r="D50" i="15"/>
  <c r="E50" i="15"/>
  <c r="F50" i="15"/>
  <c r="G50" i="15"/>
  <c r="H50" i="15"/>
  <c r="I50" i="15"/>
  <c r="J50" i="15"/>
  <c r="K50" i="15"/>
  <c r="C51" i="15"/>
  <c r="D51" i="15"/>
  <c r="E51" i="15"/>
  <c r="F51" i="15"/>
  <c r="G51" i="15"/>
  <c r="H51" i="15"/>
  <c r="I51" i="15"/>
  <c r="J51" i="15"/>
  <c r="K51" i="15"/>
  <c r="C52" i="15"/>
  <c r="D52" i="15"/>
  <c r="E52" i="15"/>
  <c r="F52" i="15"/>
  <c r="G52" i="15"/>
  <c r="H52" i="15"/>
  <c r="I52" i="15"/>
  <c r="J52" i="15"/>
  <c r="K52" i="15"/>
  <c r="C53" i="15"/>
  <c r="D53" i="15"/>
  <c r="E53" i="15"/>
  <c r="F53" i="15"/>
  <c r="G53" i="15"/>
  <c r="H53" i="15"/>
  <c r="I53" i="15"/>
  <c r="J53" i="15"/>
  <c r="K53" i="15"/>
  <c r="C54" i="15"/>
  <c r="D54" i="15"/>
  <c r="E54" i="15"/>
  <c r="F54" i="15"/>
  <c r="G54" i="15"/>
  <c r="H54" i="15"/>
  <c r="I54" i="15"/>
  <c r="J54" i="15"/>
  <c r="K54" i="15"/>
  <c r="C55" i="15"/>
  <c r="D55" i="15"/>
  <c r="E55" i="15"/>
  <c r="F55" i="15"/>
  <c r="G55" i="15"/>
  <c r="H55" i="15"/>
  <c r="I55" i="15"/>
  <c r="J55" i="15"/>
  <c r="K55" i="15"/>
  <c r="C56" i="15"/>
  <c r="D56" i="15"/>
  <c r="E56" i="15"/>
  <c r="F56" i="15"/>
  <c r="G56" i="15"/>
  <c r="H56" i="15"/>
  <c r="I56" i="15"/>
  <c r="J56" i="15"/>
  <c r="K56" i="15"/>
  <c r="C57" i="15"/>
  <c r="D57" i="15"/>
  <c r="E57" i="15"/>
  <c r="F57" i="15"/>
  <c r="G57" i="15"/>
  <c r="H57" i="15"/>
  <c r="I57" i="15"/>
  <c r="J57" i="15"/>
  <c r="K57" i="15"/>
  <c r="C58" i="15"/>
  <c r="D58" i="15"/>
  <c r="E58" i="15"/>
  <c r="F58" i="15"/>
  <c r="G58" i="15"/>
  <c r="H58" i="15"/>
  <c r="I58" i="15"/>
  <c r="J58" i="15"/>
  <c r="K58" i="15"/>
  <c r="C59" i="15"/>
  <c r="D59" i="15"/>
  <c r="E59" i="15"/>
  <c r="F59" i="15"/>
  <c r="G59" i="15"/>
  <c r="H59" i="15"/>
  <c r="I59" i="15"/>
  <c r="J59" i="15"/>
  <c r="K59" i="15"/>
  <c r="C60" i="15"/>
  <c r="D60" i="15"/>
  <c r="E60" i="15"/>
  <c r="F60" i="15"/>
  <c r="G60" i="15"/>
  <c r="H60" i="15"/>
  <c r="I60" i="15"/>
  <c r="J60" i="15"/>
  <c r="K60" i="15"/>
  <c r="C61" i="15"/>
  <c r="D61" i="15"/>
  <c r="E61" i="15"/>
  <c r="F61" i="15"/>
  <c r="G61" i="15"/>
  <c r="H61" i="15"/>
  <c r="I61" i="15"/>
  <c r="J61" i="15"/>
  <c r="K61" i="15"/>
  <c r="C62" i="15"/>
  <c r="D62" i="15"/>
  <c r="E62" i="15"/>
  <c r="F62" i="15"/>
  <c r="G62" i="15"/>
  <c r="H62" i="15"/>
  <c r="I62" i="15"/>
  <c r="J62" i="15"/>
  <c r="K62" i="15"/>
  <c r="D12" i="15"/>
  <c r="E12" i="15"/>
  <c r="F12" i="15"/>
  <c r="G12" i="15"/>
  <c r="H12" i="15"/>
  <c r="I12" i="15"/>
  <c r="J12" i="15"/>
  <c r="K12" i="15"/>
  <c r="C64" i="9"/>
  <c r="D64" i="9"/>
  <c r="E64" i="9"/>
  <c r="F64" i="9"/>
  <c r="G64" i="9"/>
  <c r="H64" i="9"/>
  <c r="I64" i="9"/>
  <c r="J64" i="9"/>
  <c r="K64" i="9"/>
  <c r="C63" i="9"/>
  <c r="D63" i="9"/>
  <c r="E63" i="9"/>
  <c r="F63" i="9"/>
  <c r="G63" i="9"/>
  <c r="H63" i="9"/>
  <c r="I63" i="9"/>
  <c r="J63" i="9"/>
  <c r="K63" i="9"/>
  <c r="C13" i="9"/>
  <c r="D13" i="9"/>
  <c r="E13" i="9"/>
  <c r="F13" i="9"/>
  <c r="G13" i="9"/>
  <c r="H13" i="9"/>
  <c r="I13" i="9"/>
  <c r="J13" i="9"/>
  <c r="K13" i="9"/>
  <c r="C14" i="9"/>
  <c r="D14" i="9"/>
  <c r="E14" i="9"/>
  <c r="F14" i="9"/>
  <c r="G14" i="9"/>
  <c r="H14" i="9"/>
  <c r="I14" i="9"/>
  <c r="J14" i="9"/>
  <c r="K14" i="9"/>
  <c r="C15" i="9"/>
  <c r="D15" i="9"/>
  <c r="E15" i="9"/>
  <c r="F15" i="9"/>
  <c r="G15" i="9"/>
  <c r="H15" i="9"/>
  <c r="I15" i="9"/>
  <c r="J15" i="9"/>
  <c r="K15" i="9"/>
  <c r="C16" i="9"/>
  <c r="D16" i="9"/>
  <c r="E16" i="9"/>
  <c r="F16" i="9"/>
  <c r="G16" i="9"/>
  <c r="H16" i="9"/>
  <c r="I16" i="9"/>
  <c r="J16" i="9"/>
  <c r="K16" i="9"/>
  <c r="C17" i="9"/>
  <c r="D17" i="9"/>
  <c r="E17" i="9"/>
  <c r="F17" i="9"/>
  <c r="G17" i="9"/>
  <c r="H17" i="9"/>
  <c r="I17" i="9"/>
  <c r="J17" i="9"/>
  <c r="K17" i="9"/>
  <c r="C18" i="9"/>
  <c r="D18" i="9"/>
  <c r="E18" i="9"/>
  <c r="F18" i="9"/>
  <c r="G18" i="9"/>
  <c r="H18" i="9"/>
  <c r="I18" i="9"/>
  <c r="J18" i="9"/>
  <c r="K18" i="9"/>
  <c r="C19" i="9"/>
  <c r="D19" i="9"/>
  <c r="E19" i="9"/>
  <c r="F19" i="9"/>
  <c r="G19" i="9"/>
  <c r="H19" i="9"/>
  <c r="I19" i="9"/>
  <c r="J19" i="9"/>
  <c r="K19" i="9"/>
  <c r="C20" i="9"/>
  <c r="D20" i="9"/>
  <c r="E20" i="9"/>
  <c r="F20" i="9"/>
  <c r="G20" i="9"/>
  <c r="H20" i="9"/>
  <c r="I20" i="9"/>
  <c r="J20" i="9"/>
  <c r="K20" i="9"/>
  <c r="C21" i="9"/>
  <c r="D21" i="9"/>
  <c r="E21" i="9"/>
  <c r="F21" i="9"/>
  <c r="G21" i="9"/>
  <c r="H21" i="9"/>
  <c r="I21" i="9"/>
  <c r="J21" i="9"/>
  <c r="K21" i="9"/>
  <c r="C22" i="9"/>
  <c r="D22" i="9"/>
  <c r="E22" i="9"/>
  <c r="F22" i="9"/>
  <c r="G22" i="9"/>
  <c r="H22" i="9"/>
  <c r="I22" i="9"/>
  <c r="J22" i="9"/>
  <c r="K22" i="9"/>
  <c r="C23" i="9"/>
  <c r="D23" i="9"/>
  <c r="E23" i="9"/>
  <c r="F23" i="9"/>
  <c r="G23" i="9"/>
  <c r="H23" i="9"/>
  <c r="I23" i="9"/>
  <c r="J23" i="9"/>
  <c r="K23" i="9"/>
  <c r="C24" i="9"/>
  <c r="D24" i="9"/>
  <c r="E24" i="9"/>
  <c r="F24" i="9"/>
  <c r="G24" i="9"/>
  <c r="H24" i="9"/>
  <c r="I24" i="9"/>
  <c r="J24" i="9"/>
  <c r="K24" i="9"/>
  <c r="C25" i="9"/>
  <c r="D25" i="9"/>
  <c r="E25" i="9"/>
  <c r="F25" i="9"/>
  <c r="G25" i="9"/>
  <c r="H25" i="9"/>
  <c r="I25" i="9"/>
  <c r="J25" i="9"/>
  <c r="K25" i="9"/>
  <c r="C26" i="9"/>
  <c r="D26" i="9"/>
  <c r="E26" i="9"/>
  <c r="F26" i="9"/>
  <c r="G26" i="9"/>
  <c r="H26" i="9"/>
  <c r="I26" i="9"/>
  <c r="J26" i="9"/>
  <c r="K26" i="9"/>
  <c r="C27" i="9"/>
  <c r="D27" i="9"/>
  <c r="E27" i="9"/>
  <c r="F27" i="9"/>
  <c r="G27" i="9"/>
  <c r="H27" i="9"/>
  <c r="I27" i="9"/>
  <c r="J27" i="9"/>
  <c r="K27" i="9"/>
  <c r="C28" i="9"/>
  <c r="D28" i="9"/>
  <c r="E28" i="9"/>
  <c r="F28" i="9"/>
  <c r="G28" i="9"/>
  <c r="H28" i="9"/>
  <c r="I28" i="9"/>
  <c r="J28" i="9"/>
  <c r="K28" i="9"/>
  <c r="C29" i="9"/>
  <c r="D29" i="9"/>
  <c r="E29" i="9"/>
  <c r="F29" i="9"/>
  <c r="G29" i="9"/>
  <c r="H29" i="9"/>
  <c r="I29" i="9"/>
  <c r="J29" i="9"/>
  <c r="K29" i="9"/>
  <c r="C30" i="9"/>
  <c r="D30" i="9"/>
  <c r="E30" i="9"/>
  <c r="F30" i="9"/>
  <c r="G30" i="9"/>
  <c r="H30" i="9"/>
  <c r="I30" i="9"/>
  <c r="J30" i="9"/>
  <c r="K30" i="9"/>
  <c r="C31" i="9"/>
  <c r="D31" i="9"/>
  <c r="E31" i="9"/>
  <c r="F31" i="9"/>
  <c r="G31" i="9"/>
  <c r="H31" i="9"/>
  <c r="I31" i="9"/>
  <c r="J31" i="9"/>
  <c r="K31" i="9"/>
  <c r="C32" i="9"/>
  <c r="D32" i="9"/>
  <c r="E32" i="9"/>
  <c r="F32" i="9"/>
  <c r="G32" i="9"/>
  <c r="H32" i="9"/>
  <c r="I32" i="9"/>
  <c r="J32" i="9"/>
  <c r="K32" i="9"/>
  <c r="C33" i="9"/>
  <c r="D33" i="9"/>
  <c r="E33" i="9"/>
  <c r="F33" i="9"/>
  <c r="G33" i="9"/>
  <c r="H33" i="9"/>
  <c r="I33" i="9"/>
  <c r="J33" i="9"/>
  <c r="K33" i="9"/>
  <c r="C34" i="9"/>
  <c r="D34" i="9"/>
  <c r="E34" i="9"/>
  <c r="F34" i="9"/>
  <c r="G34" i="9"/>
  <c r="H34" i="9"/>
  <c r="I34" i="9"/>
  <c r="J34" i="9"/>
  <c r="K34" i="9"/>
  <c r="C35" i="9"/>
  <c r="D35" i="9"/>
  <c r="E35" i="9"/>
  <c r="F35" i="9"/>
  <c r="G35" i="9"/>
  <c r="H35" i="9"/>
  <c r="I35" i="9"/>
  <c r="J35" i="9"/>
  <c r="K35" i="9"/>
  <c r="C36" i="9"/>
  <c r="D36" i="9"/>
  <c r="E36" i="9"/>
  <c r="F36" i="9"/>
  <c r="G36" i="9"/>
  <c r="H36" i="9"/>
  <c r="I36" i="9"/>
  <c r="J36" i="9"/>
  <c r="K36" i="9"/>
  <c r="C37" i="9"/>
  <c r="D37" i="9"/>
  <c r="E37" i="9"/>
  <c r="F37" i="9"/>
  <c r="G37" i="9"/>
  <c r="H37" i="9"/>
  <c r="I37" i="9"/>
  <c r="J37" i="9"/>
  <c r="K37" i="9"/>
  <c r="C38" i="9"/>
  <c r="D38" i="9"/>
  <c r="E38" i="9"/>
  <c r="F38" i="9"/>
  <c r="G38" i="9"/>
  <c r="H38" i="9"/>
  <c r="I38" i="9"/>
  <c r="J38" i="9"/>
  <c r="K38" i="9"/>
  <c r="C39" i="9"/>
  <c r="D39" i="9"/>
  <c r="E39" i="9"/>
  <c r="F39" i="9"/>
  <c r="G39" i="9"/>
  <c r="H39" i="9"/>
  <c r="I39" i="9"/>
  <c r="J39" i="9"/>
  <c r="K39" i="9"/>
  <c r="C40" i="9"/>
  <c r="D40" i="9"/>
  <c r="E40" i="9"/>
  <c r="F40" i="9"/>
  <c r="G40" i="9"/>
  <c r="H40" i="9"/>
  <c r="I40" i="9"/>
  <c r="J40" i="9"/>
  <c r="K40" i="9"/>
  <c r="C41" i="9"/>
  <c r="D41" i="9"/>
  <c r="E41" i="9"/>
  <c r="F41" i="9"/>
  <c r="G41" i="9"/>
  <c r="H41" i="9"/>
  <c r="I41" i="9"/>
  <c r="J41" i="9"/>
  <c r="K41" i="9"/>
  <c r="C42" i="9"/>
  <c r="D42" i="9"/>
  <c r="E42" i="9"/>
  <c r="F42" i="9"/>
  <c r="G42" i="9"/>
  <c r="H42" i="9"/>
  <c r="I42" i="9"/>
  <c r="J42" i="9"/>
  <c r="K42" i="9"/>
  <c r="C43" i="9"/>
  <c r="D43" i="9"/>
  <c r="E43" i="9"/>
  <c r="F43" i="9"/>
  <c r="G43" i="9"/>
  <c r="H43" i="9"/>
  <c r="I43" i="9"/>
  <c r="J43" i="9"/>
  <c r="K43" i="9"/>
  <c r="C44" i="9"/>
  <c r="D44" i="9"/>
  <c r="E44" i="9"/>
  <c r="F44" i="9"/>
  <c r="G44" i="9"/>
  <c r="H44" i="9"/>
  <c r="I44" i="9"/>
  <c r="J44" i="9"/>
  <c r="K44" i="9"/>
  <c r="C45" i="9"/>
  <c r="D45" i="9"/>
  <c r="E45" i="9"/>
  <c r="F45" i="9"/>
  <c r="G45" i="9"/>
  <c r="H45" i="9"/>
  <c r="I45" i="9"/>
  <c r="J45" i="9"/>
  <c r="K45" i="9"/>
  <c r="C46" i="9"/>
  <c r="D46" i="9"/>
  <c r="E46" i="9"/>
  <c r="F46" i="9"/>
  <c r="G46" i="9"/>
  <c r="H46" i="9"/>
  <c r="I46" i="9"/>
  <c r="J46" i="9"/>
  <c r="K46" i="9"/>
  <c r="C47" i="9"/>
  <c r="D47" i="9"/>
  <c r="E47" i="9"/>
  <c r="F47" i="9"/>
  <c r="G47" i="9"/>
  <c r="H47" i="9"/>
  <c r="I47" i="9"/>
  <c r="J47" i="9"/>
  <c r="K47" i="9"/>
  <c r="C48" i="9"/>
  <c r="D48" i="9"/>
  <c r="E48" i="9"/>
  <c r="F48" i="9"/>
  <c r="G48" i="9"/>
  <c r="H48" i="9"/>
  <c r="I48" i="9"/>
  <c r="J48" i="9"/>
  <c r="K48" i="9"/>
  <c r="C49" i="9"/>
  <c r="D49" i="9"/>
  <c r="E49" i="9"/>
  <c r="F49" i="9"/>
  <c r="G49" i="9"/>
  <c r="H49" i="9"/>
  <c r="I49" i="9"/>
  <c r="J49" i="9"/>
  <c r="K49" i="9"/>
  <c r="C50" i="9"/>
  <c r="D50" i="9"/>
  <c r="E50" i="9"/>
  <c r="F50" i="9"/>
  <c r="G50" i="9"/>
  <c r="H50" i="9"/>
  <c r="I50" i="9"/>
  <c r="J50" i="9"/>
  <c r="K50" i="9"/>
  <c r="C51" i="9"/>
  <c r="D51" i="9"/>
  <c r="E51" i="9"/>
  <c r="F51" i="9"/>
  <c r="G51" i="9"/>
  <c r="H51" i="9"/>
  <c r="I51" i="9"/>
  <c r="J51" i="9"/>
  <c r="K51" i="9"/>
  <c r="C52" i="9"/>
  <c r="D52" i="9"/>
  <c r="E52" i="9"/>
  <c r="F52" i="9"/>
  <c r="G52" i="9"/>
  <c r="H52" i="9"/>
  <c r="I52" i="9"/>
  <c r="J52" i="9"/>
  <c r="K52" i="9"/>
  <c r="C53" i="9"/>
  <c r="D53" i="9"/>
  <c r="E53" i="9"/>
  <c r="F53" i="9"/>
  <c r="G53" i="9"/>
  <c r="H53" i="9"/>
  <c r="I53" i="9"/>
  <c r="J53" i="9"/>
  <c r="K53" i="9"/>
  <c r="C54" i="9"/>
  <c r="D54" i="9"/>
  <c r="E54" i="9"/>
  <c r="F54" i="9"/>
  <c r="G54" i="9"/>
  <c r="H54" i="9"/>
  <c r="I54" i="9"/>
  <c r="J54" i="9"/>
  <c r="K54" i="9"/>
  <c r="C55" i="9"/>
  <c r="D55" i="9"/>
  <c r="E55" i="9"/>
  <c r="F55" i="9"/>
  <c r="G55" i="9"/>
  <c r="H55" i="9"/>
  <c r="I55" i="9"/>
  <c r="J55" i="9"/>
  <c r="K55" i="9"/>
  <c r="C56" i="9"/>
  <c r="D56" i="9"/>
  <c r="E56" i="9"/>
  <c r="F56" i="9"/>
  <c r="G56" i="9"/>
  <c r="H56" i="9"/>
  <c r="I56" i="9"/>
  <c r="J56" i="9"/>
  <c r="K56" i="9"/>
  <c r="C57" i="9"/>
  <c r="D57" i="9"/>
  <c r="E57" i="9"/>
  <c r="F57" i="9"/>
  <c r="G57" i="9"/>
  <c r="H57" i="9"/>
  <c r="I57" i="9"/>
  <c r="J57" i="9"/>
  <c r="K57" i="9"/>
  <c r="C58" i="9"/>
  <c r="D58" i="9"/>
  <c r="E58" i="9"/>
  <c r="F58" i="9"/>
  <c r="G58" i="9"/>
  <c r="H58" i="9"/>
  <c r="I58" i="9"/>
  <c r="J58" i="9"/>
  <c r="K58" i="9"/>
  <c r="C59" i="9"/>
  <c r="D59" i="9"/>
  <c r="E59" i="9"/>
  <c r="F59" i="9"/>
  <c r="G59" i="9"/>
  <c r="H59" i="9"/>
  <c r="I59" i="9"/>
  <c r="J59" i="9"/>
  <c r="K59" i="9"/>
  <c r="C60" i="9"/>
  <c r="D60" i="9"/>
  <c r="E60" i="9"/>
  <c r="F60" i="9"/>
  <c r="G60" i="9"/>
  <c r="H60" i="9"/>
  <c r="I60" i="9"/>
  <c r="J60" i="9"/>
  <c r="K60" i="9"/>
  <c r="C61" i="9"/>
  <c r="D61" i="9"/>
  <c r="E61" i="9"/>
  <c r="F61" i="9"/>
  <c r="G61" i="9"/>
  <c r="H61" i="9"/>
  <c r="I61" i="9"/>
  <c r="J61" i="9"/>
  <c r="K61" i="9"/>
  <c r="C62" i="9"/>
  <c r="D62" i="9"/>
  <c r="E62" i="9"/>
  <c r="F62" i="9"/>
  <c r="G62" i="9"/>
  <c r="H62" i="9"/>
  <c r="I62" i="9"/>
  <c r="J62" i="9"/>
  <c r="K62" i="9"/>
  <c r="C12" i="15"/>
  <c r="Q29" i="15"/>
  <c r="N28" i="15"/>
  <c r="Q19" i="15"/>
  <c r="N19" i="15"/>
  <c r="Q15" i="15"/>
  <c r="P15" i="15"/>
  <c r="AO9" i="15"/>
  <c r="AF9" i="15"/>
  <c r="AG9" i="15" s="1"/>
  <c r="AD9" i="15"/>
  <c r="S9" i="15"/>
  <c r="AQ8" i="15"/>
  <c r="AR8" i="15" s="1"/>
  <c r="AF8" i="15"/>
  <c r="V8" i="15"/>
  <c r="U8" i="15"/>
  <c r="AR7" i="15"/>
  <c r="AQ7" i="15"/>
  <c r="AP7" i="15"/>
  <c r="AO7" i="15"/>
  <c r="AN7" i="15"/>
  <c r="AM7" i="15"/>
  <c r="AL7" i="15"/>
  <c r="AK7" i="15"/>
  <c r="AJ7" i="15"/>
  <c r="AG7" i="15"/>
  <c r="AF7" i="15"/>
  <c r="AE7" i="15"/>
  <c r="AD7" i="15"/>
  <c r="AC7" i="15"/>
  <c r="AB7" i="15"/>
  <c r="AA7" i="15"/>
  <c r="AA15" i="15" s="1"/>
  <c r="E13" i="21" s="1"/>
  <c r="Z7" i="15"/>
  <c r="Y7" i="15"/>
  <c r="Y19" i="15" s="1"/>
  <c r="C17" i="21" s="1"/>
  <c r="V7" i="15"/>
  <c r="U7" i="15"/>
  <c r="T7" i="15"/>
  <c r="T15" i="15" s="1"/>
  <c r="S7" i="15"/>
  <c r="S73" i="15" s="1"/>
  <c r="R7" i="15"/>
  <c r="R51" i="15" s="1"/>
  <c r="Q7" i="15"/>
  <c r="Q71" i="15" s="1"/>
  <c r="P7" i="15"/>
  <c r="P14" i="15" s="1"/>
  <c r="O7" i="15"/>
  <c r="O16" i="15" s="1"/>
  <c r="N7" i="15"/>
  <c r="N13" i="15" s="1"/>
  <c r="P26" i="16" l="1"/>
  <c r="P16" i="16"/>
  <c r="P13" i="16"/>
  <c r="P28" i="16"/>
  <c r="AB36" i="16"/>
  <c r="Q34" i="21" s="1"/>
  <c r="AB73" i="16"/>
  <c r="AB72" i="16"/>
  <c r="N14" i="16"/>
  <c r="AB49" i="16"/>
  <c r="AB86" i="16"/>
  <c r="Q84" i="21" s="1"/>
  <c r="AB40" i="16"/>
  <c r="Q38" i="21" s="1"/>
  <c r="AB77" i="16"/>
  <c r="S16" i="16"/>
  <c r="N15" i="16"/>
  <c r="Y15" i="16" s="1"/>
  <c r="AB31" i="16"/>
  <c r="Q29" i="21" s="1"/>
  <c r="AO14" i="16"/>
  <c r="S122" i="21" s="1"/>
  <c r="S12" i="21"/>
  <c r="U9" i="16"/>
  <c r="AB54" i="16"/>
  <c r="Q52" i="21" s="1"/>
  <c r="AB91" i="16"/>
  <c r="Q89" i="21" s="1"/>
  <c r="Q21" i="16"/>
  <c r="AB35" i="16"/>
  <c r="Q33" i="21" s="1"/>
  <c r="AB87" i="16"/>
  <c r="O54" i="16"/>
  <c r="AB21" i="16"/>
  <c r="N20" i="15"/>
  <c r="AJ20" i="15" s="1"/>
  <c r="C128" i="21" s="1"/>
  <c r="Q32" i="15"/>
  <c r="AB19" i="15"/>
  <c r="F17" i="21" s="1"/>
  <c r="Y13" i="15"/>
  <c r="AJ13" i="15" s="1"/>
  <c r="R23" i="15"/>
  <c r="AC23" i="15" s="1"/>
  <c r="AB71" i="15"/>
  <c r="F69" i="21" s="1"/>
  <c r="P13" i="15"/>
  <c r="AA13" i="15" s="1"/>
  <c r="O18" i="15"/>
  <c r="N24" i="15"/>
  <c r="N69" i="15"/>
  <c r="AJ69" i="15" s="1"/>
  <c r="C177" i="21" s="1"/>
  <c r="Y28" i="15"/>
  <c r="C26" i="21" s="1"/>
  <c r="Q13" i="15"/>
  <c r="Q18" i="15"/>
  <c r="AB18" i="15" s="1"/>
  <c r="F16" i="21" s="1"/>
  <c r="Q24" i="15"/>
  <c r="AB24" i="15" s="1"/>
  <c r="F22" i="21" s="1"/>
  <c r="AB32" i="15"/>
  <c r="AJ19" i="15"/>
  <c r="C127" i="21" s="1"/>
  <c r="AJ101" i="15"/>
  <c r="C209" i="21" s="1"/>
  <c r="AJ109" i="15"/>
  <c r="C217" i="21" s="1"/>
  <c r="O13" i="15"/>
  <c r="AK13" i="15" s="1"/>
  <c r="P52" i="15"/>
  <c r="R18" i="15"/>
  <c r="N26" i="15"/>
  <c r="AJ26" i="15" s="1"/>
  <c r="C134" i="21" s="1"/>
  <c r="AB15" i="15"/>
  <c r="F13" i="21" s="1"/>
  <c r="R17" i="15"/>
  <c r="AC17" i="15" s="1"/>
  <c r="O15" i="15"/>
  <c r="Q27" i="15"/>
  <c r="AB27" i="15" s="1"/>
  <c r="AB29" i="15"/>
  <c r="AB13" i="15"/>
  <c r="J26" i="18"/>
  <c r="G42" i="18" s="1"/>
  <c r="Q58" i="18" s="1"/>
  <c r="E65" i="18"/>
  <c r="K65" i="18"/>
  <c r="J34" i="18"/>
  <c r="G50" i="18" s="1"/>
  <c r="Q66" i="18" s="1"/>
  <c r="E30" i="18"/>
  <c r="F46" i="18" s="1"/>
  <c r="P62" i="18" s="1"/>
  <c r="E26" i="18"/>
  <c r="F42" i="18" s="1"/>
  <c r="J58" i="18" s="1"/>
  <c r="J30" i="18"/>
  <c r="G46" i="18" s="1"/>
  <c r="I62" i="18" s="1"/>
  <c r="E59" i="18"/>
  <c r="C66" i="18"/>
  <c r="D80" i="18" s="1"/>
  <c r="W66" i="18"/>
  <c r="U59" i="18"/>
  <c r="I58" i="18"/>
  <c r="J63" i="18"/>
  <c r="E29" i="18"/>
  <c r="F45" i="18" s="1"/>
  <c r="P61" i="18" s="1"/>
  <c r="P75" i="18" s="1"/>
  <c r="W63" i="18"/>
  <c r="U77" i="18" s="1"/>
  <c r="O32" i="18"/>
  <c r="D48" i="18" s="1"/>
  <c r="O30" i="18"/>
  <c r="D46" i="18" s="1"/>
  <c r="V62" i="18" s="1"/>
  <c r="U76" i="18" s="1"/>
  <c r="O63" i="18"/>
  <c r="O62" i="18"/>
  <c r="T29" i="18"/>
  <c r="C45" i="18" s="1"/>
  <c r="E34" i="18"/>
  <c r="F50" i="18" s="1"/>
  <c r="J66" i="18" s="1"/>
  <c r="E28" i="18"/>
  <c r="F44" i="18" s="1"/>
  <c r="J60" i="18" s="1"/>
  <c r="V66" i="18"/>
  <c r="U80" i="18" s="1"/>
  <c r="U62" i="18"/>
  <c r="E63" i="18"/>
  <c r="C77" i="18" s="1"/>
  <c r="J33" i="18"/>
  <c r="G49" i="18" s="1"/>
  <c r="O33" i="18"/>
  <c r="D49" i="18" s="1"/>
  <c r="K63" i="18"/>
  <c r="D65" i="18"/>
  <c r="V65" i="18"/>
  <c r="J28" i="18"/>
  <c r="G44" i="18" s="1"/>
  <c r="E62" i="18"/>
  <c r="O65" i="18"/>
  <c r="T33" i="18"/>
  <c r="C49" i="18" s="1"/>
  <c r="W65" i="18" s="1"/>
  <c r="C64" i="18"/>
  <c r="I64" i="18"/>
  <c r="O27" i="18"/>
  <c r="D43" i="18" s="1"/>
  <c r="D59" i="18" s="1"/>
  <c r="E27" i="18"/>
  <c r="F43" i="18" s="1"/>
  <c r="J59" i="18" s="1"/>
  <c r="E30" i="20"/>
  <c r="F46" i="20" s="1"/>
  <c r="J29" i="20"/>
  <c r="G45" i="20" s="1"/>
  <c r="Q61" i="20" s="1"/>
  <c r="T32" i="20"/>
  <c r="C48" i="20" s="1"/>
  <c r="J32" i="20"/>
  <c r="G48" i="20" s="1"/>
  <c r="I64" i="20" s="1"/>
  <c r="O33" i="19"/>
  <c r="D49" i="19" s="1"/>
  <c r="D65" i="19" s="1"/>
  <c r="J30" i="19"/>
  <c r="G46" i="19" s="1"/>
  <c r="E33" i="19"/>
  <c r="F49" i="19" s="1"/>
  <c r="P65" i="19" s="1"/>
  <c r="O26" i="19"/>
  <c r="D42" i="19" s="1"/>
  <c r="J34" i="19"/>
  <c r="G50" i="19" s="1"/>
  <c r="I66" i="19" s="1"/>
  <c r="J33" i="19"/>
  <c r="G49" i="19" s="1"/>
  <c r="Q65" i="19" s="1"/>
  <c r="J29" i="19"/>
  <c r="G45" i="19" s="1"/>
  <c r="I61" i="19" s="1"/>
  <c r="T26" i="19"/>
  <c r="C42" i="19" s="1"/>
  <c r="W58" i="19" s="1"/>
  <c r="J31" i="19"/>
  <c r="G47" i="19" s="1"/>
  <c r="Q63" i="19" s="1"/>
  <c r="T31" i="19"/>
  <c r="C47" i="19" s="1"/>
  <c r="W63" i="19" s="1"/>
  <c r="D58" i="20"/>
  <c r="V58" i="20"/>
  <c r="D62" i="20"/>
  <c r="V62" i="20"/>
  <c r="V59" i="20"/>
  <c r="D59" i="20"/>
  <c r="J65" i="20"/>
  <c r="P65" i="20"/>
  <c r="J61" i="20"/>
  <c r="P61" i="20"/>
  <c r="D64" i="20"/>
  <c r="V64" i="20"/>
  <c r="W65" i="20"/>
  <c r="C65" i="20"/>
  <c r="C62" i="20"/>
  <c r="W62" i="20"/>
  <c r="W63" i="20"/>
  <c r="C63" i="20"/>
  <c r="C66" i="20"/>
  <c r="W66" i="20"/>
  <c r="K59" i="20"/>
  <c r="E59" i="20"/>
  <c r="U59" i="20"/>
  <c r="O59" i="20"/>
  <c r="C60" i="20"/>
  <c r="W60" i="20"/>
  <c r="W74" i="20" s="1"/>
  <c r="I65" i="20"/>
  <c r="Q65" i="20"/>
  <c r="Q58" i="20"/>
  <c r="I58" i="20"/>
  <c r="W61" i="20"/>
  <c r="C61" i="20"/>
  <c r="E31" i="20"/>
  <c r="F47" i="20" s="1"/>
  <c r="J31" i="20"/>
  <c r="G47" i="20" s="1"/>
  <c r="O33" i="20"/>
  <c r="D49" i="20" s="1"/>
  <c r="D60" i="20"/>
  <c r="V60" i="20"/>
  <c r="W59" i="20"/>
  <c r="C59" i="20"/>
  <c r="U62" i="20"/>
  <c r="O62" i="20"/>
  <c r="K62" i="20"/>
  <c r="E62" i="20"/>
  <c r="I61" i="20"/>
  <c r="E32" i="20"/>
  <c r="F48" i="20" s="1"/>
  <c r="J28" i="20"/>
  <c r="G44" i="20" s="1"/>
  <c r="V61" i="20"/>
  <c r="D61" i="20"/>
  <c r="C58" i="20"/>
  <c r="W58" i="20"/>
  <c r="I59" i="20"/>
  <c r="Q59" i="20"/>
  <c r="C64" i="20"/>
  <c r="W64" i="20"/>
  <c r="E27" i="20"/>
  <c r="F43" i="20" s="1"/>
  <c r="K63" i="20"/>
  <c r="E63" i="20"/>
  <c r="U63" i="20"/>
  <c r="O63" i="20"/>
  <c r="E34" i="20"/>
  <c r="F50" i="20" s="1"/>
  <c r="U64" i="20"/>
  <c r="O64" i="20"/>
  <c r="K64" i="20"/>
  <c r="E64" i="20"/>
  <c r="U58" i="20"/>
  <c r="O58" i="20"/>
  <c r="K58" i="20"/>
  <c r="E58" i="20"/>
  <c r="P58" i="20"/>
  <c r="J58" i="20"/>
  <c r="Q62" i="20"/>
  <c r="I62" i="20"/>
  <c r="P62" i="20"/>
  <c r="J62" i="20"/>
  <c r="Q66" i="20"/>
  <c r="I66" i="20"/>
  <c r="E28" i="20"/>
  <c r="F44" i="20" s="1"/>
  <c r="O31" i="20"/>
  <c r="D47" i="20" s="1"/>
  <c r="K65" i="20"/>
  <c r="E65" i="20"/>
  <c r="U65" i="20"/>
  <c r="O65" i="20"/>
  <c r="D66" i="20"/>
  <c r="V66" i="20"/>
  <c r="I59" i="19"/>
  <c r="Q59" i="19"/>
  <c r="W62" i="19"/>
  <c r="C62" i="19"/>
  <c r="P58" i="19"/>
  <c r="J58" i="19"/>
  <c r="D62" i="19"/>
  <c r="V62" i="19"/>
  <c r="C63" i="19"/>
  <c r="P64" i="19"/>
  <c r="J64" i="19"/>
  <c r="I62" i="19"/>
  <c r="Q62" i="19"/>
  <c r="D66" i="19"/>
  <c r="V66" i="19"/>
  <c r="E30" i="19"/>
  <c r="F46" i="19" s="1"/>
  <c r="T28" i="19"/>
  <c r="C44" i="19" s="1"/>
  <c r="O27" i="19"/>
  <c r="D43" i="19" s="1"/>
  <c r="P66" i="19"/>
  <c r="J66" i="19"/>
  <c r="D58" i="19"/>
  <c r="V58" i="19"/>
  <c r="D61" i="19"/>
  <c r="V61" i="19"/>
  <c r="K64" i="19"/>
  <c r="U64" i="19"/>
  <c r="O64" i="19"/>
  <c r="E64" i="19"/>
  <c r="J65" i="19"/>
  <c r="E29" i="19"/>
  <c r="F45" i="19" s="1"/>
  <c r="K62" i="19"/>
  <c r="U62" i="19"/>
  <c r="O62" i="19"/>
  <c r="E62" i="19"/>
  <c r="W59" i="19"/>
  <c r="C59" i="19"/>
  <c r="K58" i="19"/>
  <c r="U58" i="19"/>
  <c r="E58" i="19"/>
  <c r="O58" i="19"/>
  <c r="O66" i="19"/>
  <c r="K66" i="19"/>
  <c r="U66" i="19"/>
  <c r="E66" i="19"/>
  <c r="W65" i="19"/>
  <c r="C65" i="19"/>
  <c r="P59" i="19"/>
  <c r="J59" i="19"/>
  <c r="W61" i="19"/>
  <c r="C61" i="19"/>
  <c r="I64" i="19"/>
  <c r="Q64" i="19"/>
  <c r="V65" i="19"/>
  <c r="U61" i="19"/>
  <c r="K61" i="19"/>
  <c r="O61" i="19"/>
  <c r="E61" i="19"/>
  <c r="I58" i="19"/>
  <c r="Q58" i="19"/>
  <c r="D63" i="19"/>
  <c r="V63" i="19"/>
  <c r="D60" i="19"/>
  <c r="V60" i="19"/>
  <c r="T34" i="19"/>
  <c r="C50" i="19" s="1"/>
  <c r="I60" i="19"/>
  <c r="Q60" i="19"/>
  <c r="I63" i="19"/>
  <c r="E31" i="19"/>
  <c r="F47" i="19" s="1"/>
  <c r="D64" i="19"/>
  <c r="V64" i="19"/>
  <c r="E28" i="19"/>
  <c r="F44" i="19" s="1"/>
  <c r="U59" i="19"/>
  <c r="K59" i="19"/>
  <c r="O59" i="19"/>
  <c r="E59" i="19"/>
  <c r="T32" i="19"/>
  <c r="C48" i="19" s="1"/>
  <c r="C62" i="18"/>
  <c r="P59" i="18"/>
  <c r="O73" i="18" s="1"/>
  <c r="O28" i="18"/>
  <c r="D44" i="18" s="1"/>
  <c r="V63" i="18"/>
  <c r="J62" i="18"/>
  <c r="I76" i="18" s="1"/>
  <c r="Q59" i="18"/>
  <c r="T28" i="18"/>
  <c r="C44" i="18" s="1"/>
  <c r="W58" i="18"/>
  <c r="I66" i="18"/>
  <c r="K80" i="18" s="1"/>
  <c r="D61" i="18"/>
  <c r="C61" i="18"/>
  <c r="W61" i="18"/>
  <c r="W75" i="18" s="1"/>
  <c r="Q65" i="18"/>
  <c r="I65" i="18"/>
  <c r="J65" i="18"/>
  <c r="P65" i="18"/>
  <c r="D58" i="18"/>
  <c r="D72" i="18" s="1"/>
  <c r="V58" i="18"/>
  <c r="D62" i="18"/>
  <c r="Q61" i="18"/>
  <c r="I61" i="18"/>
  <c r="I63" i="18"/>
  <c r="Q78" i="18"/>
  <c r="P78" i="18"/>
  <c r="O78" i="18"/>
  <c r="E77" i="18"/>
  <c r="D77" i="18"/>
  <c r="O77" i="18"/>
  <c r="P77" i="18"/>
  <c r="Q77" i="18"/>
  <c r="C80" i="18"/>
  <c r="K78" i="18"/>
  <c r="J78" i="18"/>
  <c r="I78" i="18"/>
  <c r="Q63" i="17"/>
  <c r="C60" i="17"/>
  <c r="C63" i="17"/>
  <c r="V60" i="17"/>
  <c r="V62" i="17"/>
  <c r="O78" i="17"/>
  <c r="I216" i="17" s="1"/>
  <c r="C58" i="17"/>
  <c r="E72" i="17" s="1"/>
  <c r="C64" i="17"/>
  <c r="D78" i="17" s="1"/>
  <c r="Q66" i="17"/>
  <c r="Q80" i="17" s="1"/>
  <c r="C65" i="17"/>
  <c r="Q61" i="17"/>
  <c r="P75" i="17" s="1"/>
  <c r="I64" i="17"/>
  <c r="C59" i="17"/>
  <c r="D73" i="17" s="1"/>
  <c r="J60" i="17"/>
  <c r="V61" i="17"/>
  <c r="P65" i="17"/>
  <c r="P58" i="17"/>
  <c r="Q60" i="17"/>
  <c r="P74" i="17" s="1"/>
  <c r="Q78" i="17"/>
  <c r="J62" i="17"/>
  <c r="K76" i="17" s="1"/>
  <c r="V66" i="17"/>
  <c r="I58" i="17"/>
  <c r="Q58" i="17"/>
  <c r="U78" i="17"/>
  <c r="W78" i="17"/>
  <c r="V78" i="17"/>
  <c r="I75" i="17"/>
  <c r="K75" i="17"/>
  <c r="J75" i="17"/>
  <c r="D75" i="17"/>
  <c r="E75" i="17"/>
  <c r="C75" i="17"/>
  <c r="K74" i="17"/>
  <c r="J74" i="17"/>
  <c r="I74" i="17"/>
  <c r="I143" i="17"/>
  <c r="I148" i="17"/>
  <c r="W62" i="17"/>
  <c r="V76" i="17" s="1"/>
  <c r="C62" i="17"/>
  <c r="D77" i="17"/>
  <c r="E77" i="17"/>
  <c r="C77" i="17"/>
  <c r="Q79" i="17"/>
  <c r="P79" i="17"/>
  <c r="O79" i="17"/>
  <c r="I73" i="17"/>
  <c r="K73" i="17"/>
  <c r="J73" i="17"/>
  <c r="U72" i="17"/>
  <c r="W72" i="17"/>
  <c r="V72" i="17"/>
  <c r="D74" i="17"/>
  <c r="E74" i="17"/>
  <c r="C74" i="17"/>
  <c r="P73" i="17"/>
  <c r="Q73" i="17"/>
  <c r="O73" i="17"/>
  <c r="W73" i="17"/>
  <c r="U73" i="17"/>
  <c r="V73" i="17"/>
  <c r="K80" i="17"/>
  <c r="J80" i="17"/>
  <c r="I80" i="17"/>
  <c r="W77" i="17"/>
  <c r="U77" i="17"/>
  <c r="V77" i="17"/>
  <c r="P72" i="17"/>
  <c r="Q72" i="17"/>
  <c r="W79" i="17"/>
  <c r="U79" i="17"/>
  <c r="V79" i="17"/>
  <c r="W66" i="17"/>
  <c r="C66" i="17"/>
  <c r="U76" i="17"/>
  <c r="K78" i="17"/>
  <c r="J78" i="17"/>
  <c r="I78" i="17"/>
  <c r="O75" i="17"/>
  <c r="Q75" i="17"/>
  <c r="I79" i="17"/>
  <c r="K79" i="17"/>
  <c r="J79" i="17"/>
  <c r="P76" i="17"/>
  <c r="O76" i="17"/>
  <c r="Q76" i="17"/>
  <c r="O80" i="17"/>
  <c r="P80" i="17"/>
  <c r="D79" i="17"/>
  <c r="E79" i="17"/>
  <c r="C79" i="17"/>
  <c r="P77" i="17"/>
  <c r="O77" i="17"/>
  <c r="Q77" i="17"/>
  <c r="U74" i="17"/>
  <c r="W74" i="17"/>
  <c r="V74" i="17"/>
  <c r="I77" i="17"/>
  <c r="K77" i="17"/>
  <c r="J77" i="17"/>
  <c r="W75" i="17"/>
  <c r="U75" i="17"/>
  <c r="V75" i="17"/>
  <c r="D72" i="17"/>
  <c r="C72" i="17"/>
  <c r="E78" i="17"/>
  <c r="V9" i="16"/>
  <c r="R110" i="16"/>
  <c r="R108" i="16"/>
  <c r="R106" i="16"/>
  <c r="AC106" i="16" s="1"/>
  <c r="R104" i="16"/>
  <c r="AC104" i="16" s="1"/>
  <c r="R102" i="16"/>
  <c r="R100" i="16"/>
  <c r="R98" i="16"/>
  <c r="R96" i="16"/>
  <c r="R94" i="16"/>
  <c r="R92" i="16"/>
  <c r="R90" i="16"/>
  <c r="AC90" i="16" s="1"/>
  <c r="R88" i="16"/>
  <c r="AC88" i="16" s="1"/>
  <c r="R111" i="16"/>
  <c r="R109" i="16"/>
  <c r="AC109" i="16" s="1"/>
  <c r="R107" i="16"/>
  <c r="R105" i="16"/>
  <c r="R103" i="16"/>
  <c r="R101" i="16"/>
  <c r="R99" i="16"/>
  <c r="R97" i="16"/>
  <c r="AC97" i="16" s="1"/>
  <c r="R95" i="16"/>
  <c r="R93" i="16"/>
  <c r="R91" i="16"/>
  <c r="R89" i="16"/>
  <c r="R86" i="16"/>
  <c r="R84" i="16"/>
  <c r="R82" i="16"/>
  <c r="AC82" i="16" s="1"/>
  <c r="R80" i="16"/>
  <c r="AC80" i="16" s="1"/>
  <c r="R78" i="16"/>
  <c r="R71" i="16"/>
  <c r="AC71" i="16" s="1"/>
  <c r="R68" i="16"/>
  <c r="R81" i="16"/>
  <c r="R83" i="16"/>
  <c r="R73" i="16"/>
  <c r="R70" i="16"/>
  <c r="AC70" i="16" s="1"/>
  <c r="R75" i="16"/>
  <c r="AC75" i="16" s="1"/>
  <c r="R72" i="16"/>
  <c r="R67" i="16"/>
  <c r="R65" i="16"/>
  <c r="R57" i="16"/>
  <c r="R55" i="16"/>
  <c r="R53" i="16"/>
  <c r="R51" i="16"/>
  <c r="AC51" i="16" s="1"/>
  <c r="R49" i="16"/>
  <c r="AC49" i="16" s="1"/>
  <c r="R47" i="16"/>
  <c r="R66" i="16"/>
  <c r="R64" i="16"/>
  <c r="R60" i="16"/>
  <c r="R77" i="16"/>
  <c r="R63" i="16"/>
  <c r="R59" i="16"/>
  <c r="AC59" i="16" s="1"/>
  <c r="R56" i="16"/>
  <c r="AC56" i="16" s="1"/>
  <c r="R54" i="16"/>
  <c r="R52" i="16"/>
  <c r="R50" i="16"/>
  <c r="R48" i="16"/>
  <c r="R79" i="16"/>
  <c r="R62" i="16"/>
  <c r="R58" i="16"/>
  <c r="AC58" i="16" s="1"/>
  <c r="R87" i="16"/>
  <c r="AC87" i="16" s="1"/>
  <c r="R69" i="16"/>
  <c r="R46" i="16"/>
  <c r="R44" i="16"/>
  <c r="R42" i="16"/>
  <c r="R40" i="16"/>
  <c r="R74" i="16"/>
  <c r="R76" i="16"/>
  <c r="AC76" i="16" s="1"/>
  <c r="R61" i="16"/>
  <c r="AC61" i="16" s="1"/>
  <c r="R33" i="16"/>
  <c r="R45" i="16"/>
  <c r="R36" i="16"/>
  <c r="R39" i="16"/>
  <c r="R31" i="16"/>
  <c r="R29" i="16"/>
  <c r="R27" i="16"/>
  <c r="AC27" i="16" s="1"/>
  <c r="R25" i="16"/>
  <c r="R23" i="16"/>
  <c r="AC23" i="16" s="1"/>
  <c r="R21" i="16"/>
  <c r="R19" i="16"/>
  <c r="R17" i="16"/>
  <c r="R43" i="16"/>
  <c r="R34" i="16"/>
  <c r="R37" i="16"/>
  <c r="AC37" i="16" s="1"/>
  <c r="R85" i="16"/>
  <c r="AC85" i="16" s="1"/>
  <c r="R41" i="16"/>
  <c r="R35" i="16"/>
  <c r="R32" i="16"/>
  <c r="R30" i="16"/>
  <c r="R28" i="16"/>
  <c r="R26" i="16"/>
  <c r="R24" i="16"/>
  <c r="AC24" i="16" s="1"/>
  <c r="R22" i="16"/>
  <c r="AC22" i="16" s="1"/>
  <c r="R20" i="16"/>
  <c r="R18" i="16"/>
  <c r="AC18" i="16" s="1"/>
  <c r="R16" i="16"/>
  <c r="AC16" i="16" s="1"/>
  <c r="AD73" i="16"/>
  <c r="N13" i="16"/>
  <c r="Y13" i="16" s="1"/>
  <c r="U14" i="16"/>
  <c r="U15" i="16"/>
  <c r="AA16" i="16"/>
  <c r="T18" i="16"/>
  <c r="AE18" i="16" s="1"/>
  <c r="AC19" i="16"/>
  <c r="U19" i="16"/>
  <c r="Q22" i="16"/>
  <c r="AB22" i="16" s="1"/>
  <c r="U23" i="16"/>
  <c r="P24" i="16"/>
  <c r="AA24" i="16" s="1"/>
  <c r="AC26" i="16"/>
  <c r="Q27" i="16"/>
  <c r="AB27" i="16" s="1"/>
  <c r="U29" i="16"/>
  <c r="U31" i="16"/>
  <c r="T33" i="16"/>
  <c r="T40" i="16"/>
  <c r="U45" i="16"/>
  <c r="U13" i="16"/>
  <c r="T14" i="16"/>
  <c r="AE14" i="16" s="1"/>
  <c r="T15" i="16"/>
  <c r="AE15" i="16" s="1"/>
  <c r="U17" i="16"/>
  <c r="P22" i="16"/>
  <c r="AC111" i="16"/>
  <c r="AC107" i="16"/>
  <c r="AC72" i="16"/>
  <c r="AC66" i="16"/>
  <c r="AC64" i="16"/>
  <c r="AC68" i="16"/>
  <c r="AC74" i="16"/>
  <c r="AC81" i="16"/>
  <c r="AC78" i="16"/>
  <c r="AC84" i="16"/>
  <c r="AC63" i="16"/>
  <c r="AC73" i="16"/>
  <c r="AC79" i="16"/>
  <c r="AC52" i="16"/>
  <c r="AC67" i="16"/>
  <c r="AC54" i="16"/>
  <c r="AC83" i="16"/>
  <c r="AC47" i="16"/>
  <c r="AC65" i="16"/>
  <c r="AC53" i="16"/>
  <c r="AC46" i="16"/>
  <c r="AC86" i="16"/>
  <c r="AC77" i="16"/>
  <c r="AC69" i="16"/>
  <c r="AC48" i="16"/>
  <c r="AC50" i="16"/>
  <c r="AF97" i="16"/>
  <c r="AF23" i="16"/>
  <c r="AF9" i="16"/>
  <c r="AF87" i="16" s="1"/>
  <c r="O13" i="16"/>
  <c r="Z13" i="16" s="1"/>
  <c r="Y14" i="16"/>
  <c r="Z17" i="16"/>
  <c r="U18" i="16"/>
  <c r="P21" i="16"/>
  <c r="T22" i="16"/>
  <c r="AE22" i="16" s="1"/>
  <c r="Q24" i="16"/>
  <c r="AB24" i="16" s="1"/>
  <c r="Q22" i="21" s="1"/>
  <c r="AA26" i="16"/>
  <c r="T27" i="16"/>
  <c r="R38" i="16"/>
  <c r="AC38" i="16" s="1"/>
  <c r="S49" i="16"/>
  <c r="AD49" i="16" s="1"/>
  <c r="AE97" i="16"/>
  <c r="AE33" i="16"/>
  <c r="AE40" i="16"/>
  <c r="Q13" i="16"/>
  <c r="AB13" i="16" s="1"/>
  <c r="AA13" i="16"/>
  <c r="P14" i="16"/>
  <c r="AA14" i="16" s="1"/>
  <c r="O15" i="16"/>
  <c r="Z15" i="16" s="1"/>
  <c r="Q16" i="16"/>
  <c r="AB16" i="16" s="1"/>
  <c r="Q14" i="21" s="1"/>
  <c r="P20" i="16"/>
  <c r="AA20" i="16" s="1"/>
  <c r="T21" i="16"/>
  <c r="AE21" i="16" s="1"/>
  <c r="Q25" i="16"/>
  <c r="AB25" i="16" s="1"/>
  <c r="Q28" i="16"/>
  <c r="AB28" i="16" s="1"/>
  <c r="Q26" i="21" s="1"/>
  <c r="AC29" i="16"/>
  <c r="AC31" i="16"/>
  <c r="AC40" i="16"/>
  <c r="Q41" i="16"/>
  <c r="AB41" i="16" s="1"/>
  <c r="AC45" i="16"/>
  <c r="S50" i="16"/>
  <c r="AD50" i="16" s="1"/>
  <c r="N111" i="16"/>
  <c r="N109" i="16"/>
  <c r="N107" i="16"/>
  <c r="N105" i="16"/>
  <c r="Y105" i="16" s="1"/>
  <c r="N103" i="16"/>
  <c r="Y103" i="16" s="1"/>
  <c r="N101" i="16"/>
  <c r="N99" i="16"/>
  <c r="N97" i="16"/>
  <c r="N95" i="16"/>
  <c r="N93" i="16"/>
  <c r="N91" i="16"/>
  <c r="N89" i="16"/>
  <c r="Y89" i="16" s="1"/>
  <c r="N110" i="16"/>
  <c r="Y110" i="16" s="1"/>
  <c r="N108" i="16"/>
  <c r="N106" i="16"/>
  <c r="N104" i="16"/>
  <c r="N102" i="16"/>
  <c r="N100" i="16"/>
  <c r="N98" i="16"/>
  <c r="N96" i="16"/>
  <c r="Y96" i="16" s="1"/>
  <c r="N94" i="16"/>
  <c r="Y94" i="16" s="1"/>
  <c r="N92" i="16"/>
  <c r="N90" i="16"/>
  <c r="N88" i="16"/>
  <c r="N87" i="16"/>
  <c r="N85" i="16"/>
  <c r="N83" i="16"/>
  <c r="Y83" i="16" s="1"/>
  <c r="N81" i="16"/>
  <c r="Y81" i="16" s="1"/>
  <c r="N79" i="16"/>
  <c r="Y79" i="16" s="1"/>
  <c r="N82" i="16"/>
  <c r="N72" i="16"/>
  <c r="N69" i="16"/>
  <c r="Y69" i="16" s="1"/>
  <c r="N86" i="16"/>
  <c r="N74" i="16"/>
  <c r="N71" i="16"/>
  <c r="Y71" i="16" s="1"/>
  <c r="N68" i="16"/>
  <c r="Y68" i="16" s="1"/>
  <c r="N78" i="16"/>
  <c r="Y78" i="16" s="1"/>
  <c r="N76" i="16"/>
  <c r="N73" i="16"/>
  <c r="N56" i="16"/>
  <c r="Y56" i="16" s="1"/>
  <c r="N54" i="16"/>
  <c r="N52" i="16"/>
  <c r="N50" i="16"/>
  <c r="Y50" i="16" s="1"/>
  <c r="N48" i="16"/>
  <c r="Y48" i="16" s="1"/>
  <c r="N46" i="16"/>
  <c r="Y46" i="16" s="1"/>
  <c r="N61" i="16"/>
  <c r="N65" i="16"/>
  <c r="N67" i="16"/>
  <c r="N57" i="16"/>
  <c r="N55" i="16"/>
  <c r="N53" i="16"/>
  <c r="Y53" i="16" s="1"/>
  <c r="N51" i="16"/>
  <c r="N49" i="16"/>
  <c r="Y49" i="16" s="1"/>
  <c r="N70" i="16"/>
  <c r="Y70" i="16" s="1"/>
  <c r="N63" i="16"/>
  <c r="N59" i="16"/>
  <c r="N77" i="16"/>
  <c r="N75" i="16"/>
  <c r="N66" i="16"/>
  <c r="Y66" i="16" s="1"/>
  <c r="N45" i="16"/>
  <c r="Y45" i="16" s="1"/>
  <c r="N43" i="16"/>
  <c r="Y43" i="16" s="1"/>
  <c r="N41" i="16"/>
  <c r="N60" i="16"/>
  <c r="N62" i="16"/>
  <c r="N84" i="16"/>
  <c r="N35" i="16"/>
  <c r="N47" i="16"/>
  <c r="Y47" i="16" s="1"/>
  <c r="N40" i="16"/>
  <c r="Y40" i="16" s="1"/>
  <c r="N38" i="16"/>
  <c r="Y38" i="16" s="1"/>
  <c r="N32" i="16"/>
  <c r="N30" i="16"/>
  <c r="Y30" i="16" s="1"/>
  <c r="N28" i="16"/>
  <c r="Y28" i="16" s="1"/>
  <c r="N26" i="16"/>
  <c r="N24" i="16"/>
  <c r="N22" i="16"/>
  <c r="Y22" i="16" s="1"/>
  <c r="N20" i="16"/>
  <c r="Y20" i="16" s="1"/>
  <c r="N18" i="16"/>
  <c r="Y18" i="16" s="1"/>
  <c r="N16" i="16"/>
  <c r="Y16" i="16" s="1"/>
  <c r="N33" i="16"/>
  <c r="N44" i="16"/>
  <c r="N36" i="16"/>
  <c r="N64" i="16"/>
  <c r="N39" i="16"/>
  <c r="N34" i="16"/>
  <c r="Y34" i="16" s="1"/>
  <c r="N31" i="16"/>
  <c r="Y31" i="16" s="1"/>
  <c r="N29" i="16"/>
  <c r="N27" i="16"/>
  <c r="N25" i="16"/>
  <c r="Y25" i="16" s="1"/>
  <c r="N23" i="16"/>
  <c r="N21" i="16"/>
  <c r="Y21" i="16" s="1"/>
  <c r="N19" i="16"/>
  <c r="N17" i="16"/>
  <c r="Y17" i="16" s="1"/>
  <c r="R13" i="16"/>
  <c r="AC13" i="16" s="1"/>
  <c r="Q14" i="16"/>
  <c r="AB14" i="16" s="1"/>
  <c r="Q12" i="21" s="1"/>
  <c r="P15" i="16"/>
  <c r="AA15" i="16" s="1"/>
  <c r="P17" i="16"/>
  <c r="AA17" i="16" s="1"/>
  <c r="AE17" i="16"/>
  <c r="Y19" i="16"/>
  <c r="Q20" i="16"/>
  <c r="AB20" i="16" s="1"/>
  <c r="Q18" i="21" s="1"/>
  <c r="AC21" i="16"/>
  <c r="U21" i="16"/>
  <c r="AF21" i="16" s="1"/>
  <c r="AA22" i="16"/>
  <c r="Y23" i="16"/>
  <c r="T25" i="16"/>
  <c r="AE25" i="16" s="1"/>
  <c r="Y26" i="16"/>
  <c r="U28" i="16"/>
  <c r="Q30" i="16"/>
  <c r="AB30" i="16" s="1"/>
  <c r="Q28" i="21" s="1"/>
  <c r="Q32" i="16"/>
  <c r="AB32" i="16" s="1"/>
  <c r="AC55" i="16"/>
  <c r="O111" i="16"/>
  <c r="O109" i="16"/>
  <c r="O107" i="16"/>
  <c r="O105" i="16"/>
  <c r="Z105" i="16" s="1"/>
  <c r="O103" i="16"/>
  <c r="Z103" i="16" s="1"/>
  <c r="O101" i="16"/>
  <c r="O99" i="16"/>
  <c r="O97" i="16"/>
  <c r="O95" i="16"/>
  <c r="O93" i="16"/>
  <c r="O91" i="16"/>
  <c r="O89" i="16"/>
  <c r="O110" i="16"/>
  <c r="Z110" i="16" s="1"/>
  <c r="O108" i="16"/>
  <c r="O106" i="16"/>
  <c r="O104" i="16"/>
  <c r="O102" i="16"/>
  <c r="Z102" i="16" s="1"/>
  <c r="O100" i="16"/>
  <c r="O98" i="16"/>
  <c r="O96" i="16"/>
  <c r="Z96" i="16" s="1"/>
  <c r="O94" i="16"/>
  <c r="Z94" i="16" s="1"/>
  <c r="O92" i="16"/>
  <c r="O90" i="16"/>
  <c r="O88" i="16"/>
  <c r="O84" i="16"/>
  <c r="O75" i="16"/>
  <c r="O67" i="16"/>
  <c r="O65" i="16"/>
  <c r="O63" i="16"/>
  <c r="Z63" i="16" s="1"/>
  <c r="O61" i="16"/>
  <c r="O59" i="16"/>
  <c r="O79" i="16"/>
  <c r="O74" i="16"/>
  <c r="O71" i="16"/>
  <c r="O68" i="16"/>
  <c r="O81" i="16"/>
  <c r="O77" i="16"/>
  <c r="Z77" i="16" s="1"/>
  <c r="O87" i="16"/>
  <c r="O80" i="16"/>
  <c r="O85" i="16"/>
  <c r="O86" i="16"/>
  <c r="O73" i="16"/>
  <c r="O72" i="16"/>
  <c r="O66" i="16"/>
  <c r="O64" i="16"/>
  <c r="Z64" i="16" s="1"/>
  <c r="O60" i="16"/>
  <c r="O78" i="16"/>
  <c r="O76" i="16"/>
  <c r="O70" i="16"/>
  <c r="O83" i="16"/>
  <c r="O82" i="16"/>
  <c r="O51" i="16"/>
  <c r="O45" i="16"/>
  <c r="Z45" i="16" s="1"/>
  <c r="O43" i="16"/>
  <c r="O41" i="16"/>
  <c r="O39" i="16"/>
  <c r="O37" i="16"/>
  <c r="O35" i="16"/>
  <c r="O33" i="16"/>
  <c r="Z33" i="16" s="1"/>
  <c r="O69" i="16"/>
  <c r="Z69" i="16" s="1"/>
  <c r="O53" i="16"/>
  <c r="Z53" i="16" s="1"/>
  <c r="O47" i="16"/>
  <c r="O62" i="16"/>
  <c r="O50" i="16"/>
  <c r="O46" i="16"/>
  <c r="O44" i="16"/>
  <c r="O42" i="16"/>
  <c r="O40" i="16"/>
  <c r="O38" i="16"/>
  <c r="Z38" i="16" s="1"/>
  <c r="O36" i="16"/>
  <c r="Z36" i="16" s="1"/>
  <c r="O34" i="16"/>
  <c r="Z34" i="16" s="1"/>
  <c r="O52" i="16"/>
  <c r="O49" i="16"/>
  <c r="O48" i="16"/>
  <c r="O55" i="16"/>
  <c r="O32" i="16"/>
  <c r="Z32" i="16" s="1"/>
  <c r="O30" i="16"/>
  <c r="Z30" i="16" s="1"/>
  <c r="O28" i="16"/>
  <c r="O26" i="16"/>
  <c r="Z26" i="16" s="1"/>
  <c r="O24" i="16"/>
  <c r="Z24" i="16" s="1"/>
  <c r="O22" i="16"/>
  <c r="Z22" i="16" s="1"/>
  <c r="O20" i="16"/>
  <c r="O18" i="16"/>
  <c r="Z18" i="16" s="1"/>
  <c r="O16" i="16"/>
  <c r="Z16" i="16" s="1"/>
  <c r="O14" i="16"/>
  <c r="Z14" i="16" s="1"/>
  <c r="O56" i="16"/>
  <c r="O57" i="16"/>
  <c r="O31" i="16"/>
  <c r="O29" i="16"/>
  <c r="O27" i="16"/>
  <c r="O25" i="16"/>
  <c r="O23" i="16"/>
  <c r="O21" i="16"/>
  <c r="Z21" i="16" s="1"/>
  <c r="O19" i="16"/>
  <c r="Z19" i="16" s="1"/>
  <c r="O58" i="16"/>
  <c r="Z58" i="16" s="1"/>
  <c r="Y108" i="16"/>
  <c r="Y106" i="16"/>
  <c r="Y76" i="16"/>
  <c r="Y73" i="16"/>
  <c r="Y65" i="16"/>
  <c r="Y85" i="16"/>
  <c r="Y72" i="16"/>
  <c r="Y87" i="16"/>
  <c r="Y75" i="16"/>
  <c r="Y86" i="16"/>
  <c r="Y77" i="16"/>
  <c r="Y82" i="16"/>
  <c r="Y84" i="16"/>
  <c r="Y74" i="16"/>
  <c r="Y64" i="16"/>
  <c r="Y51" i="16"/>
  <c r="Y55" i="16"/>
  <c r="Y52" i="16"/>
  <c r="Y54" i="16"/>
  <c r="S110" i="16"/>
  <c r="AD110" i="16" s="1"/>
  <c r="S108" i="16"/>
  <c r="AD108" i="16" s="1"/>
  <c r="S106" i="16"/>
  <c r="AD106" i="16" s="1"/>
  <c r="S104" i="16"/>
  <c r="AD104" i="16" s="1"/>
  <c r="S102" i="16"/>
  <c r="AD102" i="16" s="1"/>
  <c r="S100" i="16"/>
  <c r="AD100" i="16" s="1"/>
  <c r="S98" i="16"/>
  <c r="AD98" i="16" s="1"/>
  <c r="S96" i="16"/>
  <c r="AD96" i="16" s="1"/>
  <c r="S94" i="16"/>
  <c r="AD94" i="16" s="1"/>
  <c r="S92" i="16"/>
  <c r="AD92" i="16" s="1"/>
  <c r="S90" i="16"/>
  <c r="AD90" i="16" s="1"/>
  <c r="S111" i="16"/>
  <c r="AD111" i="16" s="1"/>
  <c r="S109" i="16"/>
  <c r="AD109" i="16" s="1"/>
  <c r="S107" i="16"/>
  <c r="AD107" i="16" s="1"/>
  <c r="S105" i="16"/>
  <c r="AD105" i="16" s="1"/>
  <c r="S103" i="16"/>
  <c r="AD103" i="16" s="1"/>
  <c r="S101" i="16"/>
  <c r="AD101" i="16" s="1"/>
  <c r="S99" i="16"/>
  <c r="AD99" i="16" s="1"/>
  <c r="S97" i="16"/>
  <c r="AD97" i="16" s="1"/>
  <c r="S95" i="16"/>
  <c r="AD95" i="16" s="1"/>
  <c r="S93" i="16"/>
  <c r="AD93" i="16" s="1"/>
  <c r="S91" i="16"/>
  <c r="AD91" i="16" s="1"/>
  <c r="S89" i="16"/>
  <c r="AD89" i="16" s="1"/>
  <c r="S88" i="16"/>
  <c r="AD88" i="16" s="1"/>
  <c r="S86" i="16"/>
  <c r="AD86" i="16" s="1"/>
  <c r="S79" i="16"/>
  <c r="AD79" i="16" s="1"/>
  <c r="S77" i="16"/>
  <c r="AD77" i="16" s="1"/>
  <c r="S74" i="16"/>
  <c r="AD74" i="16" s="1"/>
  <c r="S66" i="16"/>
  <c r="AD66" i="16" s="1"/>
  <c r="S64" i="16"/>
  <c r="AD64" i="16" s="1"/>
  <c r="S62" i="16"/>
  <c r="AD62" i="16" s="1"/>
  <c r="S60" i="16"/>
  <c r="AD60" i="16" s="1"/>
  <c r="S58" i="16"/>
  <c r="AD58" i="16" s="1"/>
  <c r="S83" i="16"/>
  <c r="AD83" i="16" s="1"/>
  <c r="S73" i="16"/>
  <c r="S70" i="16"/>
  <c r="AD70" i="16" s="1"/>
  <c r="S85" i="16"/>
  <c r="AD85" i="16" s="1"/>
  <c r="S76" i="16"/>
  <c r="AD76" i="16" s="1"/>
  <c r="S82" i="16"/>
  <c r="AD82" i="16" s="1"/>
  <c r="S81" i="16"/>
  <c r="AD81" i="16" s="1"/>
  <c r="S72" i="16"/>
  <c r="AD72" i="16" s="1"/>
  <c r="S63" i="16"/>
  <c r="AD63" i="16" s="1"/>
  <c r="S59" i="16"/>
  <c r="AD59" i="16" s="1"/>
  <c r="S87" i="16"/>
  <c r="AD87" i="16" s="1"/>
  <c r="S71" i="16"/>
  <c r="AD71" i="16" s="1"/>
  <c r="S67" i="16"/>
  <c r="AD67" i="16" s="1"/>
  <c r="S75" i="16"/>
  <c r="AD75" i="16" s="1"/>
  <c r="S69" i="16"/>
  <c r="AD69" i="16" s="1"/>
  <c r="S61" i="16"/>
  <c r="AD61" i="16" s="1"/>
  <c r="S53" i="16"/>
  <c r="AD53" i="16" s="1"/>
  <c r="S47" i="16"/>
  <c r="AD47" i="16" s="1"/>
  <c r="S46" i="16"/>
  <c r="AD46" i="16" s="1"/>
  <c r="S44" i="16"/>
  <c r="AD44" i="16" s="1"/>
  <c r="S42" i="16"/>
  <c r="AD42" i="16" s="1"/>
  <c r="S40" i="16"/>
  <c r="AD40" i="16" s="1"/>
  <c r="S38" i="16"/>
  <c r="AD38" i="16" s="1"/>
  <c r="S36" i="16"/>
  <c r="AD36" i="16" s="1"/>
  <c r="S34" i="16"/>
  <c r="AD34" i="16" s="1"/>
  <c r="S84" i="16"/>
  <c r="AD84" i="16" s="1"/>
  <c r="S55" i="16"/>
  <c r="AD55" i="16" s="1"/>
  <c r="S48" i="16"/>
  <c r="AD48" i="16" s="1"/>
  <c r="S54" i="16"/>
  <c r="AD54" i="16" s="1"/>
  <c r="S43" i="16"/>
  <c r="AD43" i="16" s="1"/>
  <c r="S41" i="16"/>
  <c r="AD41" i="16" s="1"/>
  <c r="S39" i="16"/>
  <c r="AD39" i="16" s="1"/>
  <c r="S37" i="16"/>
  <c r="AD37" i="16" s="1"/>
  <c r="S35" i="16"/>
  <c r="S33" i="16"/>
  <c r="AD33" i="16" s="1"/>
  <c r="S80" i="16"/>
  <c r="AD80" i="16" s="1"/>
  <c r="S68" i="16"/>
  <c r="AD68" i="16" s="1"/>
  <c r="S56" i="16"/>
  <c r="AD56" i="16" s="1"/>
  <c r="S51" i="16"/>
  <c r="AD51" i="16" s="1"/>
  <c r="S45" i="16"/>
  <c r="AD45" i="16" s="1"/>
  <c r="S65" i="16"/>
  <c r="AD65" i="16" s="1"/>
  <c r="S31" i="16"/>
  <c r="AD31" i="16" s="1"/>
  <c r="S29" i="16"/>
  <c r="AD29" i="16" s="1"/>
  <c r="S27" i="16"/>
  <c r="AD27" i="16" s="1"/>
  <c r="S25" i="16"/>
  <c r="AD25" i="16" s="1"/>
  <c r="S23" i="16"/>
  <c r="AD23" i="16" s="1"/>
  <c r="S21" i="16"/>
  <c r="S19" i="16"/>
  <c r="AD19" i="16" s="1"/>
  <c r="S17" i="16"/>
  <c r="AD17" i="16" s="1"/>
  <c r="S15" i="16"/>
  <c r="AD15" i="16" s="1"/>
  <c r="S52" i="16"/>
  <c r="AD52" i="16" s="1"/>
  <c r="S78" i="16"/>
  <c r="AD78" i="16" s="1"/>
  <c r="S57" i="16"/>
  <c r="AD57" i="16" s="1"/>
  <c r="S32" i="16"/>
  <c r="AD32" i="16" s="1"/>
  <c r="S30" i="16"/>
  <c r="AD30" i="16" s="1"/>
  <c r="S28" i="16"/>
  <c r="AD28" i="16" s="1"/>
  <c r="S26" i="16"/>
  <c r="AD26" i="16" s="1"/>
  <c r="S24" i="16"/>
  <c r="AD24" i="16" s="1"/>
  <c r="S22" i="16"/>
  <c r="AD22" i="16" s="1"/>
  <c r="S20" i="16"/>
  <c r="AD20" i="16" s="1"/>
  <c r="S13" i="16"/>
  <c r="AD13" i="16" s="1"/>
  <c r="R14" i="16"/>
  <c r="AC14" i="16" s="1"/>
  <c r="AC15" i="16"/>
  <c r="Q15" i="16"/>
  <c r="AB15" i="16" s="1"/>
  <c r="Q13" i="21" s="1"/>
  <c r="T16" i="16"/>
  <c r="AE16" i="16" s="1"/>
  <c r="Q17" i="16"/>
  <c r="AB17" i="16" s="1"/>
  <c r="P18" i="16"/>
  <c r="AA18" i="16" s="1"/>
  <c r="AD18" i="16"/>
  <c r="P19" i="16"/>
  <c r="AA19" i="16" s="1"/>
  <c r="T20" i="16"/>
  <c r="AE20" i="16" s="1"/>
  <c r="P23" i="16"/>
  <c r="AA23" i="16" s="1"/>
  <c r="AE27" i="16"/>
  <c r="AC28" i="16"/>
  <c r="AA28" i="16"/>
  <c r="Z37" i="16"/>
  <c r="N37" i="16"/>
  <c r="Y37" i="16" s="1"/>
  <c r="Z39" i="16"/>
  <c r="Z44" i="16"/>
  <c r="T51" i="16"/>
  <c r="AD16" i="16"/>
  <c r="P111" i="16"/>
  <c r="AA111" i="16" s="1"/>
  <c r="P109" i="16"/>
  <c r="AA109" i="16" s="1"/>
  <c r="P107" i="16"/>
  <c r="AA107" i="16" s="1"/>
  <c r="P105" i="16"/>
  <c r="AA105" i="16" s="1"/>
  <c r="P103" i="16"/>
  <c r="AA103" i="16" s="1"/>
  <c r="P101" i="16"/>
  <c r="AA101" i="16" s="1"/>
  <c r="P99" i="16"/>
  <c r="AA99" i="16" s="1"/>
  <c r="P97" i="16"/>
  <c r="AA97" i="16" s="1"/>
  <c r="P95" i="16"/>
  <c r="AA95" i="16" s="1"/>
  <c r="P93" i="16"/>
  <c r="AA93" i="16" s="1"/>
  <c r="P91" i="16"/>
  <c r="P89" i="16"/>
  <c r="AA89" i="16" s="1"/>
  <c r="P110" i="16"/>
  <c r="AA110" i="16" s="1"/>
  <c r="P108" i="16"/>
  <c r="AA108" i="16" s="1"/>
  <c r="P106" i="16"/>
  <c r="AA106" i="16" s="1"/>
  <c r="P104" i="16"/>
  <c r="AA104" i="16" s="1"/>
  <c r="P102" i="16"/>
  <c r="AA102" i="16" s="1"/>
  <c r="P98" i="16"/>
  <c r="AA98" i="16" s="1"/>
  <c r="P100" i="16"/>
  <c r="AA100" i="16" s="1"/>
  <c r="P87" i="16"/>
  <c r="P85" i="16"/>
  <c r="P83" i="16"/>
  <c r="P81" i="16"/>
  <c r="P79" i="16"/>
  <c r="P90" i="16"/>
  <c r="AA90" i="16" s="1"/>
  <c r="P92" i="16"/>
  <c r="AA92" i="16" s="1"/>
  <c r="P94" i="16"/>
  <c r="AA94" i="16" s="1"/>
  <c r="P86" i="16"/>
  <c r="AA86" i="16" s="1"/>
  <c r="P84" i="16"/>
  <c r="P82" i="16"/>
  <c r="P80" i="16"/>
  <c r="P78" i="16"/>
  <c r="P76" i="16"/>
  <c r="AA76" i="16" s="1"/>
  <c r="P74" i="16"/>
  <c r="AA74" i="16" s="1"/>
  <c r="P72" i="16"/>
  <c r="P70" i="16"/>
  <c r="AA70" i="16" s="1"/>
  <c r="P77" i="16"/>
  <c r="P88" i="16"/>
  <c r="AA88" i="16" s="1"/>
  <c r="P66" i="16"/>
  <c r="P64" i="16"/>
  <c r="P62" i="16"/>
  <c r="P60" i="16"/>
  <c r="AA60" i="16" s="1"/>
  <c r="P58" i="16"/>
  <c r="P69" i="16"/>
  <c r="AA69" i="16" s="1"/>
  <c r="P73" i="16"/>
  <c r="P68" i="16"/>
  <c r="P61" i="16"/>
  <c r="AA61" i="16" s="1"/>
  <c r="P65" i="16"/>
  <c r="AA65" i="16" s="1"/>
  <c r="P57" i="16"/>
  <c r="P55" i="16"/>
  <c r="AA55" i="16" s="1"/>
  <c r="P53" i="16"/>
  <c r="P51" i="16"/>
  <c r="AA51" i="16" s="1"/>
  <c r="P49" i="16"/>
  <c r="AA49" i="16" s="1"/>
  <c r="P47" i="16"/>
  <c r="P45" i="16"/>
  <c r="P63" i="16"/>
  <c r="AA63" i="16" s="1"/>
  <c r="P59" i="16"/>
  <c r="AA59" i="16" s="1"/>
  <c r="P75" i="16"/>
  <c r="AA75" i="16" s="1"/>
  <c r="P96" i="16"/>
  <c r="AA96" i="16" s="1"/>
  <c r="P71" i="16"/>
  <c r="AA71" i="16" s="1"/>
  <c r="P52" i="16"/>
  <c r="P54" i="16"/>
  <c r="P50" i="16"/>
  <c r="AA50" i="16" s="1"/>
  <c r="P41" i="16"/>
  <c r="AA41" i="16" s="1"/>
  <c r="P35" i="16"/>
  <c r="AA35" i="16" s="1"/>
  <c r="P32" i="16"/>
  <c r="AA32" i="16" s="1"/>
  <c r="P30" i="16"/>
  <c r="AA30" i="16" s="1"/>
  <c r="P40" i="16"/>
  <c r="AA40" i="16" s="1"/>
  <c r="P38" i="16"/>
  <c r="AA38" i="16" s="1"/>
  <c r="P67" i="16"/>
  <c r="P56" i="16"/>
  <c r="P33" i="16"/>
  <c r="AA33" i="16" s="1"/>
  <c r="P44" i="16"/>
  <c r="AA44" i="16" s="1"/>
  <c r="P36" i="16"/>
  <c r="AA36" i="16" s="1"/>
  <c r="P39" i="16"/>
  <c r="AA39" i="16" s="1"/>
  <c r="P31" i="16"/>
  <c r="AA31" i="16" s="1"/>
  <c r="P29" i="16"/>
  <c r="AA29" i="16" s="1"/>
  <c r="P27" i="16"/>
  <c r="AA27" i="16" s="1"/>
  <c r="P25" i="16"/>
  <c r="P46" i="16"/>
  <c r="AA46" i="16" s="1"/>
  <c r="P43" i="16"/>
  <c r="AA43" i="16" s="1"/>
  <c r="P34" i="16"/>
  <c r="AA34" i="16" s="1"/>
  <c r="P42" i="16"/>
  <c r="AA42" i="16" s="1"/>
  <c r="P37" i="16"/>
  <c r="AA37" i="16" s="1"/>
  <c r="Z111" i="16"/>
  <c r="Z109" i="16"/>
  <c r="Z107" i="16"/>
  <c r="Z101" i="16"/>
  <c r="Z99" i="16"/>
  <c r="Z108" i="16"/>
  <c r="Z106" i="16"/>
  <c r="Z104" i="16"/>
  <c r="Z90" i="16"/>
  <c r="Z92" i="16"/>
  <c r="Z98" i="16"/>
  <c r="Z71" i="16"/>
  <c r="Z100" i="16"/>
  <c r="Z88" i="16"/>
  <c r="Z65" i="16"/>
  <c r="Z57" i="16"/>
  <c r="Z50" i="16"/>
  <c r="Z52" i="16"/>
  <c r="Z43" i="16"/>
  <c r="Z28" i="16"/>
  <c r="Z73" i="16"/>
  <c r="Z59" i="16"/>
  <c r="Z56" i="16"/>
  <c r="Z46" i="16"/>
  <c r="Z35" i="16"/>
  <c r="Z41" i="16"/>
  <c r="Z40" i="16"/>
  <c r="Z31" i="16"/>
  <c r="Z29" i="16"/>
  <c r="Z27" i="16"/>
  <c r="Z25" i="16"/>
  <c r="Z23" i="16"/>
  <c r="Z54" i="16"/>
  <c r="Z48" i="16"/>
  <c r="U110" i="16"/>
  <c r="U108" i="16"/>
  <c r="U106" i="16"/>
  <c r="AF106" i="16" s="1"/>
  <c r="U104" i="16"/>
  <c r="U102" i="16"/>
  <c r="AF102" i="16" s="1"/>
  <c r="U100" i="16"/>
  <c r="AF100" i="16" s="1"/>
  <c r="U98" i="16"/>
  <c r="AF98" i="16" s="1"/>
  <c r="U96" i="16"/>
  <c r="AF96" i="16" s="1"/>
  <c r="U94" i="16"/>
  <c r="U92" i="16"/>
  <c r="U90" i="16"/>
  <c r="AF90" i="16" s="1"/>
  <c r="U86" i="16"/>
  <c r="AF86" i="16" s="1"/>
  <c r="U84" i="16"/>
  <c r="AF84" i="16" s="1"/>
  <c r="U82" i="16"/>
  <c r="AF82" i="16" s="1"/>
  <c r="U80" i="16"/>
  <c r="U78" i="16"/>
  <c r="AF78" i="16" s="1"/>
  <c r="U76" i="16"/>
  <c r="U74" i="16"/>
  <c r="AF74" i="16" s="1"/>
  <c r="U72" i="16"/>
  <c r="AF72" i="16" s="1"/>
  <c r="U70" i="16"/>
  <c r="AF70" i="16" s="1"/>
  <c r="U68" i="16"/>
  <c r="U89" i="16"/>
  <c r="AF89" i="16" s="1"/>
  <c r="U111" i="16"/>
  <c r="AF111" i="16" s="1"/>
  <c r="U109" i="16"/>
  <c r="AF109" i="16" s="1"/>
  <c r="U107" i="16"/>
  <c r="AF107" i="16" s="1"/>
  <c r="U105" i="16"/>
  <c r="AF105" i="16" s="1"/>
  <c r="U103" i="16"/>
  <c r="U101" i="16"/>
  <c r="U93" i="16"/>
  <c r="AF93" i="16" s="1"/>
  <c r="U95" i="16"/>
  <c r="AF95" i="16" s="1"/>
  <c r="U88" i="16"/>
  <c r="U87" i="16"/>
  <c r="U85" i="16"/>
  <c r="AF85" i="16" s="1"/>
  <c r="U83" i="16"/>
  <c r="AF83" i="16" s="1"/>
  <c r="U81" i="16"/>
  <c r="AF81" i="16" s="1"/>
  <c r="U79" i="16"/>
  <c r="AF79" i="16" s="1"/>
  <c r="U77" i="16"/>
  <c r="U75" i="16"/>
  <c r="AF75" i="16" s="1"/>
  <c r="U73" i="16"/>
  <c r="AF73" i="16" s="1"/>
  <c r="U71" i="16"/>
  <c r="AF71" i="16" s="1"/>
  <c r="U69" i="16"/>
  <c r="U67" i="16"/>
  <c r="AF67" i="16" s="1"/>
  <c r="U97" i="16"/>
  <c r="U65" i="16"/>
  <c r="AF65" i="16" s="1"/>
  <c r="U63" i="16"/>
  <c r="AF63" i="16" s="1"/>
  <c r="U61" i="16"/>
  <c r="AF61" i="16" s="1"/>
  <c r="U59" i="16"/>
  <c r="AF59" i="16" s="1"/>
  <c r="U99" i="16"/>
  <c r="AF99" i="16" s="1"/>
  <c r="U66" i="16"/>
  <c r="AF66" i="16" s="1"/>
  <c r="U56" i="16"/>
  <c r="U54" i="16"/>
  <c r="AF54" i="16" s="1"/>
  <c r="U52" i="16"/>
  <c r="U50" i="16"/>
  <c r="AF50" i="16" s="1"/>
  <c r="U48" i="16"/>
  <c r="AF48" i="16" s="1"/>
  <c r="U46" i="16"/>
  <c r="AF46" i="16" s="1"/>
  <c r="U91" i="16"/>
  <c r="AF91" i="16" s="1"/>
  <c r="U57" i="16"/>
  <c r="AF57" i="16" s="1"/>
  <c r="U55" i="16"/>
  <c r="AF55" i="16" s="1"/>
  <c r="U53" i="16"/>
  <c r="AF53" i="16" s="1"/>
  <c r="U51" i="16"/>
  <c r="AF51" i="16" s="1"/>
  <c r="U49" i="16"/>
  <c r="U58" i="16"/>
  <c r="U64" i="16"/>
  <c r="U47" i="16"/>
  <c r="U44" i="16"/>
  <c r="AF44" i="16" s="1"/>
  <c r="U39" i="16"/>
  <c r="AF39" i="16" s="1"/>
  <c r="U43" i="16"/>
  <c r="U34" i="16"/>
  <c r="U37" i="16"/>
  <c r="U42" i="16"/>
  <c r="AF42" i="16" s="1"/>
  <c r="U32" i="16"/>
  <c r="U30" i="16"/>
  <c r="U62" i="16"/>
  <c r="AF62" i="16" s="1"/>
  <c r="U41" i="16"/>
  <c r="U35" i="16"/>
  <c r="AF35" i="16" s="1"/>
  <c r="U60" i="16"/>
  <c r="U38" i="16"/>
  <c r="AF38" i="16" s="1"/>
  <c r="U40" i="16"/>
  <c r="AF40" i="16" s="1"/>
  <c r="U33" i="16"/>
  <c r="AF33" i="16" s="1"/>
  <c r="T13" i="16"/>
  <c r="AE13" i="16" s="1"/>
  <c r="U16" i="16"/>
  <c r="AC17" i="16"/>
  <c r="Q18" i="16"/>
  <c r="AB18" i="16" s="1"/>
  <c r="Q16" i="21" s="1"/>
  <c r="Q19" i="16"/>
  <c r="AB19" i="16" s="1"/>
  <c r="Q17" i="21" s="1"/>
  <c r="AC20" i="16"/>
  <c r="U20" i="16"/>
  <c r="AF20" i="16" s="1"/>
  <c r="AA21" i="16"/>
  <c r="Q23" i="16"/>
  <c r="AB23" i="16" s="1"/>
  <c r="Q21" i="21" s="1"/>
  <c r="AC25" i="16"/>
  <c r="AA25" i="16"/>
  <c r="Q26" i="16"/>
  <c r="AB26" i="16" s="1"/>
  <c r="Q24" i="21" s="1"/>
  <c r="Z42" i="16"/>
  <c r="N42" i="16"/>
  <c r="Y42" i="16" s="1"/>
  <c r="Z61" i="16"/>
  <c r="T110" i="16"/>
  <c r="AE110" i="16" s="1"/>
  <c r="T108" i="16"/>
  <c r="AE108" i="16" s="1"/>
  <c r="T106" i="16"/>
  <c r="AE106" i="16" s="1"/>
  <c r="T104" i="16"/>
  <c r="AE104" i="16" s="1"/>
  <c r="T102" i="16"/>
  <c r="AE102" i="16" s="1"/>
  <c r="T100" i="16"/>
  <c r="AE100" i="16" s="1"/>
  <c r="T98" i="16"/>
  <c r="AE98" i="16" s="1"/>
  <c r="T96" i="16"/>
  <c r="T94" i="16"/>
  <c r="AE94" i="16" s="1"/>
  <c r="T92" i="16"/>
  <c r="T90" i="16"/>
  <c r="T88" i="16"/>
  <c r="AE88" i="16" s="1"/>
  <c r="T111" i="16"/>
  <c r="AE111" i="16" s="1"/>
  <c r="T109" i="16"/>
  <c r="AE109" i="16" s="1"/>
  <c r="T107" i="16"/>
  <c r="AE107" i="16" s="1"/>
  <c r="T105" i="16"/>
  <c r="AE105" i="16" s="1"/>
  <c r="T103" i="16"/>
  <c r="AE103" i="16" s="1"/>
  <c r="T101" i="16"/>
  <c r="AE101" i="16" s="1"/>
  <c r="T99" i="16"/>
  <c r="AE99" i="16" s="1"/>
  <c r="T86" i="16"/>
  <c r="T84" i="16"/>
  <c r="AE84" i="16" s="1"/>
  <c r="T82" i="16"/>
  <c r="T80" i="16"/>
  <c r="AE80" i="16" s="1"/>
  <c r="T78" i="16"/>
  <c r="T91" i="16"/>
  <c r="AE91" i="16" s="1"/>
  <c r="T93" i="16"/>
  <c r="AE93" i="16" s="1"/>
  <c r="T95" i="16"/>
  <c r="AE95" i="16" s="1"/>
  <c r="T87" i="16"/>
  <c r="AE87" i="16" s="1"/>
  <c r="T85" i="16"/>
  <c r="AE85" i="16" s="1"/>
  <c r="T83" i="16"/>
  <c r="T81" i="16"/>
  <c r="AE81" i="16" s="1"/>
  <c r="T79" i="16"/>
  <c r="AE79" i="16" s="1"/>
  <c r="T77" i="16"/>
  <c r="AE77" i="16" s="1"/>
  <c r="T75" i="16"/>
  <c r="T73" i="16"/>
  <c r="T71" i="16"/>
  <c r="AE71" i="16" s="1"/>
  <c r="T69" i="16"/>
  <c r="T76" i="16"/>
  <c r="T65" i="16"/>
  <c r="AE65" i="16" s="1"/>
  <c r="T63" i="16"/>
  <c r="T61" i="16"/>
  <c r="AE61" i="16" s="1"/>
  <c r="T59" i="16"/>
  <c r="T68" i="16"/>
  <c r="T72" i="16"/>
  <c r="T66" i="16"/>
  <c r="AE66" i="16" s="1"/>
  <c r="T64" i="16"/>
  <c r="AE64" i="16" s="1"/>
  <c r="T60" i="16"/>
  <c r="AE60" i="16" s="1"/>
  <c r="T97" i="16"/>
  <c r="T67" i="16"/>
  <c r="AE67" i="16" s="1"/>
  <c r="T89" i="16"/>
  <c r="AE89" i="16" s="1"/>
  <c r="T56" i="16"/>
  <c r="AE56" i="16" s="1"/>
  <c r="T54" i="16"/>
  <c r="AE54" i="16" s="1"/>
  <c r="T52" i="16"/>
  <c r="T50" i="16"/>
  <c r="T48" i="16"/>
  <c r="AE48" i="16" s="1"/>
  <c r="T46" i="16"/>
  <c r="AE46" i="16" s="1"/>
  <c r="T62" i="16"/>
  <c r="AE62" i="16" s="1"/>
  <c r="T58" i="16"/>
  <c r="AE58" i="16" s="1"/>
  <c r="T55" i="16"/>
  <c r="T57" i="16"/>
  <c r="AE57" i="16" s="1"/>
  <c r="T70" i="16"/>
  <c r="T45" i="16"/>
  <c r="AE45" i="16" s="1"/>
  <c r="T36" i="16"/>
  <c r="AE36" i="16" s="1"/>
  <c r="T31" i="16"/>
  <c r="AE31" i="16" s="1"/>
  <c r="T29" i="16"/>
  <c r="AE29" i="16" s="1"/>
  <c r="T47" i="16"/>
  <c r="AE47" i="16" s="1"/>
  <c r="T44" i="16"/>
  <c r="AE44" i="16" s="1"/>
  <c r="T39" i="16"/>
  <c r="AE39" i="16" s="1"/>
  <c r="T43" i="16"/>
  <c r="AE43" i="16" s="1"/>
  <c r="T34" i="16"/>
  <c r="AE34" i="16" s="1"/>
  <c r="T37" i="16"/>
  <c r="AE37" i="16" s="1"/>
  <c r="T53" i="16"/>
  <c r="T42" i="16"/>
  <c r="AE42" i="16" s="1"/>
  <c r="T32" i="16"/>
  <c r="AE32" i="16" s="1"/>
  <c r="T30" i="16"/>
  <c r="AE30" i="16" s="1"/>
  <c r="T28" i="16"/>
  <c r="AE28" i="16" s="1"/>
  <c r="T26" i="16"/>
  <c r="AE26" i="16" s="1"/>
  <c r="T24" i="16"/>
  <c r="AE24" i="16" s="1"/>
  <c r="T41" i="16"/>
  <c r="AE41" i="16" s="1"/>
  <c r="T35" i="16"/>
  <c r="AE35" i="16" s="1"/>
  <c r="T74" i="16"/>
  <c r="AE74" i="16" s="1"/>
  <c r="T49" i="16"/>
  <c r="T38" i="16"/>
  <c r="AE38" i="16" s="1"/>
  <c r="Q111" i="16"/>
  <c r="AB111" i="16" s="1"/>
  <c r="Q109" i="16"/>
  <c r="AB109" i="16" s="1"/>
  <c r="Q107" i="16"/>
  <c r="AB107" i="16" s="1"/>
  <c r="Q105" i="16"/>
  <c r="AB105" i="16" s="1"/>
  <c r="Q103" i="16"/>
  <c r="AB103" i="16" s="1"/>
  <c r="Q101" i="21" s="1"/>
  <c r="Q101" i="16"/>
  <c r="AB101" i="16" s="1"/>
  <c r="Q99" i="16"/>
  <c r="AB99" i="16" s="1"/>
  <c r="Q97" i="21" s="1"/>
  <c r="Q97" i="16"/>
  <c r="AB97" i="16" s="1"/>
  <c r="Q95" i="16"/>
  <c r="AB95" i="16" s="1"/>
  <c r="Q93" i="21" s="1"/>
  <c r="Q93" i="16"/>
  <c r="AB93" i="16" s="1"/>
  <c r="Q91" i="16"/>
  <c r="Q89" i="16"/>
  <c r="AB89" i="16" s="1"/>
  <c r="Q100" i="16"/>
  <c r="AB100" i="16" s="1"/>
  <c r="Q98" i="21" s="1"/>
  <c r="Q87" i="16"/>
  <c r="Q85" i="16"/>
  <c r="AB85" i="16" s="1"/>
  <c r="Q83" i="16"/>
  <c r="AB83" i="16" s="1"/>
  <c r="Q81" i="21" s="1"/>
  <c r="Q81" i="16"/>
  <c r="AB81" i="16" s="1"/>
  <c r="Q79" i="16"/>
  <c r="AB79" i="16" s="1"/>
  <c r="Q77" i="21" s="1"/>
  <c r="Q77" i="16"/>
  <c r="Q75" i="16"/>
  <c r="AB75" i="16" s="1"/>
  <c r="Q73" i="21" s="1"/>
  <c r="Q73" i="16"/>
  <c r="Q71" i="16"/>
  <c r="AB71" i="16" s="1"/>
  <c r="Q69" i="21" s="1"/>
  <c r="Q69" i="16"/>
  <c r="AB69" i="16" s="1"/>
  <c r="Q67" i="16"/>
  <c r="AB67" i="16" s="1"/>
  <c r="Q92" i="16"/>
  <c r="AB92" i="16" s="1"/>
  <c r="Q94" i="16"/>
  <c r="AB94" i="16" s="1"/>
  <c r="Q92" i="21" s="1"/>
  <c r="Q86" i="16"/>
  <c r="Q84" i="16"/>
  <c r="AB84" i="16" s="1"/>
  <c r="Q82" i="21" s="1"/>
  <c r="Q82" i="16"/>
  <c r="AB82" i="16" s="1"/>
  <c r="Q80" i="16"/>
  <c r="AB80" i="16" s="1"/>
  <c r="Q78" i="21" s="1"/>
  <c r="Q78" i="16"/>
  <c r="AB78" i="16" s="1"/>
  <c r="Q76" i="21" s="1"/>
  <c r="Q76" i="16"/>
  <c r="AB76" i="16" s="1"/>
  <c r="Q74" i="21" s="1"/>
  <c r="Q74" i="16"/>
  <c r="AB74" i="16" s="1"/>
  <c r="Q72" i="21" s="1"/>
  <c r="Q72" i="16"/>
  <c r="Q70" i="16"/>
  <c r="AB70" i="16" s="1"/>
  <c r="Q68" i="21" s="1"/>
  <c r="Q68" i="16"/>
  <c r="AB68" i="16" s="1"/>
  <c r="Q66" i="21" s="1"/>
  <c r="Q96" i="16"/>
  <c r="AB96" i="16" s="1"/>
  <c r="Q94" i="21" s="1"/>
  <c r="Q106" i="16"/>
  <c r="AB106" i="16" s="1"/>
  <c r="Q104" i="21" s="1"/>
  <c r="Q110" i="16"/>
  <c r="AB110" i="16" s="1"/>
  <c r="Q108" i="21" s="1"/>
  <c r="Q88" i="16"/>
  <c r="AB88" i="16" s="1"/>
  <c r="Q86" i="21" s="1"/>
  <c r="Q66" i="16"/>
  <c r="AB66" i="16" s="1"/>
  <c r="Q64" i="21" s="1"/>
  <c r="Q64" i="16"/>
  <c r="AB64" i="16" s="1"/>
  <c r="Q62" i="21" s="1"/>
  <c r="Q62" i="16"/>
  <c r="AB62" i="16" s="1"/>
  <c r="Q60" i="16"/>
  <c r="AB60" i="16" s="1"/>
  <c r="Q58" i="21" s="1"/>
  <c r="Q58" i="16"/>
  <c r="AB58" i="16" s="1"/>
  <c r="Q56" i="21" s="1"/>
  <c r="Q104" i="16"/>
  <c r="AB104" i="16" s="1"/>
  <c r="Q102" i="21" s="1"/>
  <c r="Q102" i="16"/>
  <c r="AB102" i="16" s="1"/>
  <c r="Q65" i="16"/>
  <c r="AB65" i="16" s="1"/>
  <c r="Q57" i="16"/>
  <c r="AB57" i="16" s="1"/>
  <c r="Q55" i="16"/>
  <c r="AB55" i="16" s="1"/>
  <c r="Q53" i="21" s="1"/>
  <c r="Q53" i="16"/>
  <c r="AB53" i="16" s="1"/>
  <c r="Q51" i="16"/>
  <c r="AB51" i="16" s="1"/>
  <c r="Q49" i="21" s="1"/>
  <c r="Q49" i="16"/>
  <c r="Q47" i="16"/>
  <c r="AB47" i="16" s="1"/>
  <c r="Q56" i="16"/>
  <c r="AB56" i="16" s="1"/>
  <c r="Q54" i="21" s="1"/>
  <c r="Q54" i="16"/>
  <c r="Q52" i="16"/>
  <c r="AB52" i="16" s="1"/>
  <c r="Q50" i="16"/>
  <c r="AB50" i="16" s="1"/>
  <c r="Q48" i="21" s="1"/>
  <c r="Q48" i="16"/>
  <c r="AB48" i="16" s="1"/>
  <c r="Q46" i="21" s="1"/>
  <c r="Q108" i="16"/>
  <c r="AB108" i="16" s="1"/>
  <c r="Q106" i="21" s="1"/>
  <c r="Q90" i="16"/>
  <c r="AB90" i="16" s="1"/>
  <c r="Q88" i="21" s="1"/>
  <c r="Q61" i="16"/>
  <c r="AB61" i="16" s="1"/>
  <c r="Q98" i="16"/>
  <c r="AB98" i="16" s="1"/>
  <c r="Q96" i="21" s="1"/>
  <c r="Q63" i="16"/>
  <c r="AB63" i="16" s="1"/>
  <c r="Q61" i="21" s="1"/>
  <c r="Q40" i="16"/>
  <c r="Q38" i="16"/>
  <c r="AB38" i="16" s="1"/>
  <c r="Q36" i="21" s="1"/>
  <c r="Q33" i="16"/>
  <c r="AB33" i="16" s="1"/>
  <c r="Q59" i="16"/>
  <c r="AB59" i="16" s="1"/>
  <c r="Q57" i="21" s="1"/>
  <c r="Q45" i="16"/>
  <c r="AB45" i="16" s="1"/>
  <c r="Q44" i="16"/>
  <c r="AB44" i="16" s="1"/>
  <c r="Q42" i="21" s="1"/>
  <c r="Q36" i="16"/>
  <c r="Q39" i="16"/>
  <c r="AB39" i="16" s="1"/>
  <c r="Q37" i="21" s="1"/>
  <c r="Q31" i="16"/>
  <c r="Q29" i="16"/>
  <c r="AB29" i="16" s="1"/>
  <c r="Q46" i="16"/>
  <c r="AB46" i="16" s="1"/>
  <c r="Q44" i="21" s="1"/>
  <c r="Q43" i="16"/>
  <c r="AB43" i="16" s="1"/>
  <c r="Q41" i="21" s="1"/>
  <c r="Q34" i="16"/>
  <c r="AB34" i="16" s="1"/>
  <c r="Q32" i="21" s="1"/>
  <c r="Q42" i="16"/>
  <c r="AB42" i="16" s="1"/>
  <c r="Q37" i="16"/>
  <c r="AB37" i="16" s="1"/>
  <c r="T19" i="16"/>
  <c r="AE19" i="16" s="1"/>
  <c r="Z20" i="16"/>
  <c r="AD21" i="16"/>
  <c r="T23" i="16"/>
  <c r="AE23" i="16" s="1"/>
  <c r="Y24" i="16"/>
  <c r="U26" i="16"/>
  <c r="AF26" i="16" s="1"/>
  <c r="Y27" i="16"/>
  <c r="Y29" i="16"/>
  <c r="AC30" i="16"/>
  <c r="AC32" i="16"/>
  <c r="AD35" i="16"/>
  <c r="P48" i="16"/>
  <c r="AA48" i="16" s="1"/>
  <c r="Z80" i="16"/>
  <c r="N80" i="16"/>
  <c r="Y80" i="16" s="1"/>
  <c r="AC35" i="16"/>
  <c r="Y39" i="16"/>
  <c r="AA58" i="16"/>
  <c r="AE78" i="16"/>
  <c r="Y36" i="16"/>
  <c r="AC41" i="16"/>
  <c r="Y44" i="16"/>
  <c r="Y62" i="16"/>
  <c r="Y33" i="16"/>
  <c r="AC42" i="16"/>
  <c r="AA91" i="16"/>
  <c r="Y32" i="16"/>
  <c r="AC34" i="16"/>
  <c r="AE49" i="16"/>
  <c r="AE50" i="16"/>
  <c r="AE51" i="16"/>
  <c r="AA57" i="16"/>
  <c r="AE76" i="16"/>
  <c r="Y35" i="16"/>
  <c r="AC39" i="16"/>
  <c r="AC43" i="16"/>
  <c r="Z47" i="16"/>
  <c r="AA56" i="16"/>
  <c r="Z67" i="16"/>
  <c r="AA78" i="16"/>
  <c r="AC36" i="16"/>
  <c r="Y41" i="16"/>
  <c r="AC44" i="16"/>
  <c r="Z55" i="16"/>
  <c r="Y63" i="16"/>
  <c r="AC33" i="16"/>
  <c r="Z49" i="16"/>
  <c r="Z84" i="16"/>
  <c r="AA54" i="16"/>
  <c r="AE55" i="16"/>
  <c r="Y60" i="16"/>
  <c r="Z62" i="16"/>
  <c r="AA85" i="16"/>
  <c r="AA52" i="16"/>
  <c r="AE53" i="16"/>
  <c r="Y58" i="16"/>
  <c r="Y59" i="16"/>
  <c r="Z60" i="16"/>
  <c r="AA62" i="16"/>
  <c r="AA47" i="16"/>
  <c r="Z66" i="16"/>
  <c r="AA45" i="16"/>
  <c r="Z51" i="16"/>
  <c r="AE52" i="16"/>
  <c r="AA53" i="16"/>
  <c r="AC57" i="16"/>
  <c r="Z75" i="16"/>
  <c r="Y57" i="16"/>
  <c r="Y67" i="16"/>
  <c r="Z70" i="16"/>
  <c r="Z83" i="16"/>
  <c r="AC62" i="16"/>
  <c r="AE73" i="16"/>
  <c r="AA79" i="16"/>
  <c r="AE86" i="16"/>
  <c r="AE92" i="16"/>
  <c r="Y61" i="16"/>
  <c r="AA64" i="16"/>
  <c r="AA66" i="16"/>
  <c r="AA82" i="16"/>
  <c r="AA87" i="16"/>
  <c r="Z89" i="16"/>
  <c r="AE90" i="16"/>
  <c r="AA72" i="16"/>
  <c r="AE75" i="16"/>
  <c r="Z97" i="16"/>
  <c r="AE59" i="16"/>
  <c r="AC60" i="16"/>
  <c r="AE63" i="16"/>
  <c r="AA73" i="16"/>
  <c r="AE83" i="16"/>
  <c r="Z85" i="16"/>
  <c r="AE68" i="16"/>
  <c r="Z76" i="16"/>
  <c r="Z78" i="16"/>
  <c r="AA80" i="16"/>
  <c r="Z87" i="16"/>
  <c r="Z68" i="16"/>
  <c r="AE69" i="16"/>
  <c r="AE72" i="16"/>
  <c r="Z74" i="16"/>
  <c r="AA77" i="16"/>
  <c r="Z81" i="16"/>
  <c r="AE82" i="16"/>
  <c r="AA83" i="16"/>
  <c r="Y95" i="16"/>
  <c r="AA68" i="16"/>
  <c r="Z79" i="16"/>
  <c r="AA81" i="16"/>
  <c r="Z86" i="16"/>
  <c r="AC89" i="16"/>
  <c r="AA67" i="16"/>
  <c r="AE70" i="16"/>
  <c r="Z72" i="16"/>
  <c r="Z82" i="16"/>
  <c r="AA84" i="16"/>
  <c r="Y92" i="16"/>
  <c r="Y93" i="16"/>
  <c r="Z95" i="16"/>
  <c r="AC100" i="16"/>
  <c r="Y90" i="16"/>
  <c r="Y91" i="16"/>
  <c r="Z93" i="16"/>
  <c r="AC98" i="16"/>
  <c r="AC99" i="16"/>
  <c r="Z91" i="16"/>
  <c r="AC96" i="16"/>
  <c r="Y101" i="16"/>
  <c r="AC102" i="16"/>
  <c r="Y107" i="16"/>
  <c r="AC108" i="16"/>
  <c r="Y109" i="16"/>
  <c r="AC110" i="16"/>
  <c r="Y111" i="16"/>
  <c r="AC94" i="16"/>
  <c r="AC95" i="16"/>
  <c r="Y88" i="16"/>
  <c r="AC92" i="16"/>
  <c r="AC93" i="16"/>
  <c r="AE96" i="16"/>
  <c r="Y100" i="16"/>
  <c r="AC91" i="16"/>
  <c r="Y98" i="16"/>
  <c r="Y99" i="16"/>
  <c r="Y97" i="16"/>
  <c r="AC101" i="16"/>
  <c r="Y102" i="16"/>
  <c r="AC103" i="16"/>
  <c r="Y104" i="16"/>
  <c r="AC105" i="16"/>
  <c r="Y20" i="15"/>
  <c r="C18" i="21" s="1"/>
  <c r="AE15" i="15"/>
  <c r="AA14" i="15"/>
  <c r="E12" i="21" s="1"/>
  <c r="AM19" i="15"/>
  <c r="F127" i="21" s="1"/>
  <c r="AC51" i="15"/>
  <c r="G49" i="21" s="1"/>
  <c r="Z13" i="15"/>
  <c r="S17" i="15"/>
  <c r="N111" i="15"/>
  <c r="Y111" i="15" s="1"/>
  <c r="N109" i="15"/>
  <c r="Y109" i="15" s="1"/>
  <c r="C107" i="21" s="1"/>
  <c r="N107" i="15"/>
  <c r="AJ107" i="15" s="1"/>
  <c r="C215" i="21" s="1"/>
  <c r="N105" i="15"/>
  <c r="AJ105" i="15" s="1"/>
  <c r="C213" i="21" s="1"/>
  <c r="N110" i="15"/>
  <c r="AJ110" i="15" s="1"/>
  <c r="C218" i="21" s="1"/>
  <c r="N108" i="15"/>
  <c r="AJ108" i="15" s="1"/>
  <c r="C216" i="21" s="1"/>
  <c r="N106" i="15"/>
  <c r="AJ106" i="15" s="1"/>
  <c r="C214" i="21" s="1"/>
  <c r="N104" i="15"/>
  <c r="Y104" i="15" s="1"/>
  <c r="C102" i="21" s="1"/>
  <c r="N102" i="15"/>
  <c r="AJ102" i="15" s="1"/>
  <c r="C210" i="21" s="1"/>
  <c r="N100" i="15"/>
  <c r="AJ100" i="15" s="1"/>
  <c r="C208" i="21" s="1"/>
  <c r="N98" i="15"/>
  <c r="AJ98" i="15" s="1"/>
  <c r="C206" i="21" s="1"/>
  <c r="N96" i="15"/>
  <c r="AJ96" i="15" s="1"/>
  <c r="C204" i="21" s="1"/>
  <c r="N94" i="15"/>
  <c r="AJ94" i="15" s="1"/>
  <c r="C202" i="21" s="1"/>
  <c r="N92" i="15"/>
  <c r="AJ92" i="15" s="1"/>
  <c r="C200" i="21" s="1"/>
  <c r="N90" i="15"/>
  <c r="AJ90" i="15" s="1"/>
  <c r="C198" i="21" s="1"/>
  <c r="N88" i="15"/>
  <c r="AJ88" i="15" s="1"/>
  <c r="C196" i="21" s="1"/>
  <c r="N95" i="15"/>
  <c r="Y95" i="15" s="1"/>
  <c r="C93" i="21" s="1"/>
  <c r="N101" i="15"/>
  <c r="Y101" i="15" s="1"/>
  <c r="C99" i="21" s="1"/>
  <c r="N91" i="15"/>
  <c r="Y91" i="15" s="1"/>
  <c r="C89" i="21" s="1"/>
  <c r="N86" i="15"/>
  <c r="AJ86" i="15" s="1"/>
  <c r="C194" i="21" s="1"/>
  <c r="N84" i="15"/>
  <c r="AJ84" i="15" s="1"/>
  <c r="C192" i="21" s="1"/>
  <c r="N82" i="15"/>
  <c r="AJ82" i="15" s="1"/>
  <c r="C190" i="21" s="1"/>
  <c r="N80" i="15"/>
  <c r="Y80" i="15" s="1"/>
  <c r="C78" i="21" s="1"/>
  <c r="N78" i="15"/>
  <c r="AJ78" i="15" s="1"/>
  <c r="C186" i="21" s="1"/>
  <c r="N76" i="15"/>
  <c r="AJ76" i="15" s="1"/>
  <c r="C184" i="21" s="1"/>
  <c r="N103" i="15"/>
  <c r="Y103" i="15" s="1"/>
  <c r="C101" i="21" s="1"/>
  <c r="N97" i="15"/>
  <c r="N93" i="15"/>
  <c r="AJ93" i="15" s="1"/>
  <c r="C201" i="21" s="1"/>
  <c r="N99" i="15"/>
  <c r="AJ99" i="15" s="1"/>
  <c r="C207" i="21" s="1"/>
  <c r="N77" i="15"/>
  <c r="AJ77" i="15" s="1"/>
  <c r="C185" i="21" s="1"/>
  <c r="N75" i="15"/>
  <c r="AJ75" i="15" s="1"/>
  <c r="C183" i="21" s="1"/>
  <c r="N79" i="15"/>
  <c r="AJ79" i="15" s="1"/>
  <c r="C187" i="21" s="1"/>
  <c r="N81" i="15"/>
  <c r="AJ81" i="15" s="1"/>
  <c r="C189" i="21" s="1"/>
  <c r="N83" i="15"/>
  <c r="AJ83" i="15" s="1"/>
  <c r="C191" i="21" s="1"/>
  <c r="N89" i="15"/>
  <c r="N85" i="15"/>
  <c r="AJ85" i="15" s="1"/>
  <c r="C193" i="21" s="1"/>
  <c r="N74" i="15"/>
  <c r="AJ74" i="15" s="1"/>
  <c r="C182" i="21" s="1"/>
  <c r="N72" i="15"/>
  <c r="AJ72" i="15" s="1"/>
  <c r="C180" i="21" s="1"/>
  <c r="N70" i="15"/>
  <c r="AJ70" i="15" s="1"/>
  <c r="C178" i="21" s="1"/>
  <c r="N68" i="15"/>
  <c r="N66" i="15"/>
  <c r="AJ66" i="15" s="1"/>
  <c r="C174" i="21" s="1"/>
  <c r="N64" i="15"/>
  <c r="N62" i="15"/>
  <c r="AJ62" i="15" s="1"/>
  <c r="C170" i="21" s="1"/>
  <c r="N60" i="15"/>
  <c r="AJ60" i="15" s="1"/>
  <c r="C168" i="21" s="1"/>
  <c r="N58" i="15"/>
  <c r="AJ58" i="15" s="1"/>
  <c r="C166" i="21" s="1"/>
  <c r="N57" i="15"/>
  <c r="AJ57" i="15" s="1"/>
  <c r="C165" i="21" s="1"/>
  <c r="N55" i="15"/>
  <c r="N53" i="15"/>
  <c r="AJ53" i="15" s="1"/>
  <c r="C161" i="21" s="1"/>
  <c r="N51" i="15"/>
  <c r="Y51" i="15" s="1"/>
  <c r="C49" i="21" s="1"/>
  <c r="N49" i="15"/>
  <c r="N47" i="15"/>
  <c r="N45" i="15"/>
  <c r="AJ45" i="15" s="1"/>
  <c r="C153" i="21" s="1"/>
  <c r="N87" i="15"/>
  <c r="AJ87" i="15" s="1"/>
  <c r="C195" i="21" s="1"/>
  <c r="N71" i="15"/>
  <c r="AJ71" i="15" s="1"/>
  <c r="C179" i="21" s="1"/>
  <c r="N67" i="15"/>
  <c r="AJ67" i="15" s="1"/>
  <c r="C175" i="21" s="1"/>
  <c r="N63" i="15"/>
  <c r="AJ63" i="15" s="1"/>
  <c r="C171" i="21" s="1"/>
  <c r="N73" i="15"/>
  <c r="AJ73" i="15" s="1"/>
  <c r="C181" i="21" s="1"/>
  <c r="N46" i="15"/>
  <c r="AJ46" i="15" s="1"/>
  <c r="C154" i="21" s="1"/>
  <c r="N61" i="15"/>
  <c r="N59" i="15"/>
  <c r="AJ59" i="15" s="1"/>
  <c r="C167" i="21" s="1"/>
  <c r="N52" i="15"/>
  <c r="AJ52" i="15" s="1"/>
  <c r="C160" i="21" s="1"/>
  <c r="N54" i="15"/>
  <c r="AJ54" i="15" s="1"/>
  <c r="C162" i="21" s="1"/>
  <c r="N43" i="15"/>
  <c r="AJ43" i="15" s="1"/>
  <c r="C151" i="21" s="1"/>
  <c r="N41" i="15"/>
  <c r="AJ41" i="15" s="1"/>
  <c r="C149" i="21" s="1"/>
  <c r="N39" i="15"/>
  <c r="AJ39" i="15" s="1"/>
  <c r="C147" i="21" s="1"/>
  <c r="N37" i="15"/>
  <c r="AJ37" i="15" s="1"/>
  <c r="C145" i="21" s="1"/>
  <c r="N35" i="15"/>
  <c r="AJ35" i="15" s="1"/>
  <c r="C143" i="21" s="1"/>
  <c r="N42" i="15"/>
  <c r="AJ42" i="15" s="1"/>
  <c r="C150" i="21" s="1"/>
  <c r="N32" i="15"/>
  <c r="AJ32" i="15" s="1"/>
  <c r="C140" i="21" s="1"/>
  <c r="N38" i="15"/>
  <c r="AJ38" i="15" s="1"/>
  <c r="C146" i="21" s="1"/>
  <c r="N29" i="15"/>
  <c r="AJ29" i="15" s="1"/>
  <c r="C137" i="21" s="1"/>
  <c r="N27" i="15"/>
  <c r="AJ27" i="15" s="1"/>
  <c r="C135" i="21" s="1"/>
  <c r="N25" i="15"/>
  <c r="Y25" i="15" s="1"/>
  <c r="C23" i="21" s="1"/>
  <c r="N23" i="15"/>
  <c r="N44" i="15"/>
  <c r="AJ44" i="15" s="1"/>
  <c r="C152" i="21" s="1"/>
  <c r="N30" i="15"/>
  <c r="AJ30" i="15" s="1"/>
  <c r="C138" i="21" s="1"/>
  <c r="N56" i="15"/>
  <c r="AJ56" i="15" s="1"/>
  <c r="C164" i="21" s="1"/>
  <c r="N34" i="15"/>
  <c r="AJ34" i="15" s="1"/>
  <c r="C142" i="21" s="1"/>
  <c r="N33" i="15"/>
  <c r="AJ33" i="15" s="1"/>
  <c r="C141" i="21" s="1"/>
  <c r="N40" i="15"/>
  <c r="AJ40" i="15" s="1"/>
  <c r="C148" i="21" s="1"/>
  <c r="N48" i="15"/>
  <c r="Y48" i="15" s="1"/>
  <c r="C46" i="21" s="1"/>
  <c r="N31" i="15"/>
  <c r="AQ9" i="15"/>
  <c r="R13" i="15"/>
  <c r="AC13" i="15" s="1"/>
  <c r="N14" i="15"/>
  <c r="R15" i="15"/>
  <c r="AC15" i="15" s="1"/>
  <c r="G13" i="21" s="1"/>
  <c r="AL15" i="15"/>
  <c r="E123" i="21" s="1"/>
  <c r="Z16" i="15"/>
  <c r="N16" i="15"/>
  <c r="Y16" i="15" s="1"/>
  <c r="C14" i="21" s="1"/>
  <c r="R19" i="15"/>
  <c r="AC19" i="15" s="1"/>
  <c r="G17" i="21" s="1"/>
  <c r="O20" i="15"/>
  <c r="Q25" i="15"/>
  <c r="AB25" i="15" s="1"/>
  <c r="R27" i="15"/>
  <c r="R29" i="15"/>
  <c r="S38" i="15"/>
  <c r="T53" i="15"/>
  <c r="Y93" i="15"/>
  <c r="C91" i="21" s="1"/>
  <c r="Y99" i="15"/>
  <c r="C97" i="21" s="1"/>
  <c r="Y105" i="15"/>
  <c r="C103" i="21" s="1"/>
  <c r="Y107" i="15"/>
  <c r="Y59" i="15"/>
  <c r="C57" i="21" s="1"/>
  <c r="Y56" i="15"/>
  <c r="C54" i="21" s="1"/>
  <c r="Y54" i="15"/>
  <c r="C52" i="21" s="1"/>
  <c r="Y52" i="15"/>
  <c r="Y60" i="15"/>
  <c r="C58" i="21" s="1"/>
  <c r="Y72" i="15"/>
  <c r="Y43" i="15"/>
  <c r="C41" i="21" s="1"/>
  <c r="Y53" i="15"/>
  <c r="C51" i="21" s="1"/>
  <c r="Y33" i="15"/>
  <c r="C31" i="21" s="1"/>
  <c r="S110" i="15"/>
  <c r="S111" i="15"/>
  <c r="S109" i="15"/>
  <c r="S107" i="15"/>
  <c r="S105" i="15"/>
  <c r="S103" i="15"/>
  <c r="S101" i="15"/>
  <c r="S99" i="15"/>
  <c r="S97" i="15"/>
  <c r="S95" i="15"/>
  <c r="S93" i="15"/>
  <c r="S91" i="15"/>
  <c r="S89" i="15"/>
  <c r="S106" i="15"/>
  <c r="S108" i="15"/>
  <c r="S92" i="15"/>
  <c r="S87" i="15"/>
  <c r="S85" i="15"/>
  <c r="S83" i="15"/>
  <c r="S81" i="15"/>
  <c r="S79" i="15"/>
  <c r="S77" i="15"/>
  <c r="S75" i="15"/>
  <c r="S98" i="15"/>
  <c r="S88" i="15"/>
  <c r="S102" i="15"/>
  <c r="S94" i="15"/>
  <c r="S100" i="15"/>
  <c r="S86" i="15"/>
  <c r="S84" i="15"/>
  <c r="S82" i="15"/>
  <c r="S80" i="15"/>
  <c r="S78" i="15"/>
  <c r="S76" i="15"/>
  <c r="S90" i="15"/>
  <c r="S96" i="15"/>
  <c r="S74" i="15"/>
  <c r="S72" i="15"/>
  <c r="S70" i="15"/>
  <c r="S68" i="15"/>
  <c r="S66" i="15"/>
  <c r="S64" i="15"/>
  <c r="S62" i="15"/>
  <c r="S60" i="15"/>
  <c r="S104" i="15"/>
  <c r="S58" i="15"/>
  <c r="AD58" i="15" s="1"/>
  <c r="H56" i="21" s="1"/>
  <c r="S71" i="15"/>
  <c r="S67" i="15"/>
  <c r="S63" i="15"/>
  <c r="S59" i="15"/>
  <c r="S57" i="15"/>
  <c r="S55" i="15"/>
  <c r="S53" i="15"/>
  <c r="S51" i="15"/>
  <c r="S49" i="15"/>
  <c r="S47" i="15"/>
  <c r="S43" i="15"/>
  <c r="S41" i="15"/>
  <c r="S39" i="15"/>
  <c r="S37" i="15"/>
  <c r="S35" i="15"/>
  <c r="S33" i="15"/>
  <c r="S31" i="15"/>
  <c r="S45" i="15"/>
  <c r="S65" i="15"/>
  <c r="S54" i="15"/>
  <c r="S69" i="15"/>
  <c r="S56" i="15"/>
  <c r="S46" i="15"/>
  <c r="S44" i="15"/>
  <c r="S61" i="15"/>
  <c r="S34" i="15"/>
  <c r="S28" i="15"/>
  <c r="S26" i="15"/>
  <c r="S24" i="15"/>
  <c r="S22" i="15"/>
  <c r="S20" i="15"/>
  <c r="S18" i="15"/>
  <c r="S16" i="15"/>
  <c r="S40" i="15"/>
  <c r="S36" i="15"/>
  <c r="S50" i="15"/>
  <c r="S48" i="15"/>
  <c r="S42" i="15"/>
  <c r="S32" i="15"/>
  <c r="S29" i="15"/>
  <c r="AD29" i="15" s="1"/>
  <c r="S27" i="15"/>
  <c r="S25" i="15"/>
  <c r="S23" i="15"/>
  <c r="S52" i="15"/>
  <c r="S13" i="15"/>
  <c r="AD13" i="15" s="1"/>
  <c r="AM13" i="15"/>
  <c r="O14" i="15"/>
  <c r="S15" i="15"/>
  <c r="AD15" i="15" s="1"/>
  <c r="AM15" i="15"/>
  <c r="F123" i="21" s="1"/>
  <c r="S19" i="15"/>
  <c r="Q20" i="15"/>
  <c r="AB20" i="15" s="1"/>
  <c r="F18" i="21" s="1"/>
  <c r="N21" i="15"/>
  <c r="Y21" i="15" s="1"/>
  <c r="C19" i="21" s="1"/>
  <c r="N22" i="15"/>
  <c r="Y22" i="15" s="1"/>
  <c r="R25" i="15"/>
  <c r="AC29" i="15"/>
  <c r="N36" i="15"/>
  <c r="AJ36" i="15" s="1"/>
  <c r="C144" i="21" s="1"/>
  <c r="P42" i="15"/>
  <c r="Y45" i="15"/>
  <c r="C43" i="21" s="1"/>
  <c r="N50" i="15"/>
  <c r="AD35" i="15"/>
  <c r="O111" i="15"/>
  <c r="O109" i="15"/>
  <c r="O110" i="15"/>
  <c r="O108" i="15"/>
  <c r="O106" i="15"/>
  <c r="O104" i="15"/>
  <c r="O102" i="15"/>
  <c r="O100" i="15"/>
  <c r="O98" i="15"/>
  <c r="O96" i="15"/>
  <c r="O94" i="15"/>
  <c r="O92" i="15"/>
  <c r="Z92" i="15" s="1"/>
  <c r="O90" i="15"/>
  <c r="O88" i="15"/>
  <c r="O105" i="15"/>
  <c r="O101" i="15"/>
  <c r="O107" i="15"/>
  <c r="O91" i="15"/>
  <c r="O86" i="15"/>
  <c r="O84" i="15"/>
  <c r="O82" i="15"/>
  <c r="O80" i="15"/>
  <c r="O78" i="15"/>
  <c r="O76" i="15"/>
  <c r="O103" i="15"/>
  <c r="O97" i="15"/>
  <c r="O93" i="15"/>
  <c r="Z93" i="15" s="1"/>
  <c r="O99" i="15"/>
  <c r="O87" i="15"/>
  <c r="O85" i="15"/>
  <c r="O83" i="15"/>
  <c r="O81" i="15"/>
  <c r="O79" i="15"/>
  <c r="O77" i="15"/>
  <c r="O75" i="15"/>
  <c r="O89" i="15"/>
  <c r="O95" i="15"/>
  <c r="O73" i="15"/>
  <c r="O71" i="15"/>
  <c r="O69" i="15"/>
  <c r="Z69" i="15" s="1"/>
  <c r="O67" i="15"/>
  <c r="O65" i="15"/>
  <c r="O63" i="15"/>
  <c r="O61" i="15"/>
  <c r="O74" i="15"/>
  <c r="O70" i="15"/>
  <c r="Z70" i="15" s="1"/>
  <c r="O66" i="15"/>
  <c r="O62" i="15"/>
  <c r="Z62" i="15" s="1"/>
  <c r="O59" i="15"/>
  <c r="O56" i="15"/>
  <c r="O54" i="15"/>
  <c r="O52" i="15"/>
  <c r="O50" i="15"/>
  <c r="Z50" i="15" s="1"/>
  <c r="D48" i="21" s="1"/>
  <c r="O48" i="15"/>
  <c r="Z48" i="15" s="1"/>
  <c r="O72" i="15"/>
  <c r="O51" i="15"/>
  <c r="O44" i="15"/>
  <c r="Z44" i="15" s="1"/>
  <c r="O42" i="15"/>
  <c r="Z42" i="15" s="1"/>
  <c r="O40" i="15"/>
  <c r="O38" i="15"/>
  <c r="O36" i="15"/>
  <c r="Z36" i="15" s="1"/>
  <c r="D34" i="21" s="1"/>
  <c r="O34" i="15"/>
  <c r="O32" i="15"/>
  <c r="O30" i="15"/>
  <c r="O60" i="15"/>
  <c r="Z60" i="15" s="1"/>
  <c r="O55" i="15"/>
  <c r="O47" i="15"/>
  <c r="Z47" i="15" s="1"/>
  <c r="O58" i="15"/>
  <c r="Z58" i="15" s="1"/>
  <c r="O53" i="15"/>
  <c r="O49" i="15"/>
  <c r="O45" i="15"/>
  <c r="Z45" i="15" s="1"/>
  <c r="O37" i="15"/>
  <c r="O43" i="15"/>
  <c r="O29" i="15"/>
  <c r="O27" i="15"/>
  <c r="Z27" i="15" s="1"/>
  <c r="O25" i="15"/>
  <c r="Z25" i="15" s="1"/>
  <c r="D23" i="21" s="1"/>
  <c r="O23" i="15"/>
  <c r="O21" i="15"/>
  <c r="Z21" i="15" s="1"/>
  <c r="O19" i="15"/>
  <c r="O17" i="15"/>
  <c r="Z17" i="15" s="1"/>
  <c r="O46" i="15"/>
  <c r="O68" i="15"/>
  <c r="O39" i="15"/>
  <c r="O33" i="15"/>
  <c r="O64" i="15"/>
  <c r="Z64" i="15" s="1"/>
  <c r="D62" i="21" s="1"/>
  <c r="O57" i="15"/>
  <c r="O35" i="15"/>
  <c r="O31" i="15"/>
  <c r="Z31" i="15" s="1"/>
  <c r="D29" i="21" s="1"/>
  <c r="O28" i="15"/>
  <c r="O26" i="15"/>
  <c r="Z26" i="15" s="1"/>
  <c r="D24" i="21" s="1"/>
  <c r="O24" i="15"/>
  <c r="O22" i="15"/>
  <c r="O41" i="15"/>
  <c r="Z88" i="15"/>
  <c r="D86" i="21" s="1"/>
  <c r="Z55" i="15"/>
  <c r="D53" i="21" s="1"/>
  <c r="Z49" i="15"/>
  <c r="D47" i="21" s="1"/>
  <c r="Z72" i="15"/>
  <c r="Z68" i="15"/>
  <c r="D66" i="21" s="1"/>
  <c r="Z66" i="15"/>
  <c r="Z32" i="15"/>
  <c r="Z57" i="15"/>
  <c r="Z38" i="15"/>
  <c r="D36" i="21" s="1"/>
  <c r="Z73" i="15"/>
  <c r="T13" i="15"/>
  <c r="AE13" i="15" s="1"/>
  <c r="Z14" i="15"/>
  <c r="D12" i="21" s="1"/>
  <c r="Q16" i="15"/>
  <c r="AB16" i="15" s="1"/>
  <c r="R20" i="15"/>
  <c r="AC20" i="15" s="1"/>
  <c r="Q21" i="15"/>
  <c r="AB21" i="15" s="1"/>
  <c r="Q22" i="15"/>
  <c r="AB22" i="15" s="1"/>
  <c r="AC27" i="15"/>
  <c r="AE30" i="15"/>
  <c r="I28" i="21" s="1"/>
  <c r="Y39" i="15"/>
  <c r="C37" i="21" s="1"/>
  <c r="Z65" i="15"/>
  <c r="D63" i="21" s="1"/>
  <c r="N65" i="15"/>
  <c r="AJ65" i="15" s="1"/>
  <c r="C173" i="21" s="1"/>
  <c r="Z71" i="15"/>
  <c r="S14" i="15"/>
  <c r="AD14" i="15" s="1"/>
  <c r="T110" i="15"/>
  <c r="AE110" i="15" s="1"/>
  <c r="I108" i="21" s="1"/>
  <c r="T108" i="15"/>
  <c r="AE108" i="15" s="1"/>
  <c r="I106" i="21" s="1"/>
  <c r="T106" i="15"/>
  <c r="T104" i="15"/>
  <c r="T102" i="15"/>
  <c r="T111" i="15"/>
  <c r="T109" i="15"/>
  <c r="AE109" i="15" s="1"/>
  <c r="I107" i="21" s="1"/>
  <c r="T107" i="15"/>
  <c r="AE107" i="15" s="1"/>
  <c r="T105" i="15"/>
  <c r="T103" i="15"/>
  <c r="T101" i="15"/>
  <c r="T99" i="15"/>
  <c r="T97" i="15"/>
  <c r="T95" i="15"/>
  <c r="T93" i="15"/>
  <c r="T91" i="15"/>
  <c r="T89" i="15"/>
  <c r="T92" i="15"/>
  <c r="T87" i="15"/>
  <c r="T85" i="15"/>
  <c r="T83" i="15"/>
  <c r="T81" i="15"/>
  <c r="T79" i="15"/>
  <c r="T77" i="15"/>
  <c r="AE77" i="15" s="1"/>
  <c r="T75" i="15"/>
  <c r="T98" i="15"/>
  <c r="T88" i="15"/>
  <c r="T94" i="15"/>
  <c r="T100" i="15"/>
  <c r="AE100" i="15" s="1"/>
  <c r="I98" i="21" s="1"/>
  <c r="T86" i="15"/>
  <c r="T84" i="15"/>
  <c r="T82" i="15"/>
  <c r="T80" i="15"/>
  <c r="T78" i="15"/>
  <c r="T76" i="15"/>
  <c r="T90" i="15"/>
  <c r="T96" i="15"/>
  <c r="T58" i="15"/>
  <c r="T72" i="15"/>
  <c r="T68" i="15"/>
  <c r="AE68" i="15" s="1"/>
  <c r="I66" i="21" s="1"/>
  <c r="T64" i="15"/>
  <c r="T60" i="15"/>
  <c r="T56" i="15"/>
  <c r="T54" i="15"/>
  <c r="T52" i="15"/>
  <c r="T50" i="15"/>
  <c r="T48" i="15"/>
  <c r="T74" i="15"/>
  <c r="AE74" i="15" s="1"/>
  <c r="I72" i="21" s="1"/>
  <c r="T70" i="15"/>
  <c r="T66" i="15"/>
  <c r="T62" i="15"/>
  <c r="T57" i="15"/>
  <c r="T55" i="15"/>
  <c r="T73" i="15"/>
  <c r="T69" i="15"/>
  <c r="T65" i="15"/>
  <c r="T61" i="15"/>
  <c r="T59" i="15"/>
  <c r="T47" i="15"/>
  <c r="T63" i="15"/>
  <c r="T49" i="15"/>
  <c r="AE49" i="15" s="1"/>
  <c r="I47" i="21" s="1"/>
  <c r="T46" i="15"/>
  <c r="T44" i="15"/>
  <c r="T42" i="15"/>
  <c r="T40" i="15"/>
  <c r="T38" i="15"/>
  <c r="T36" i="15"/>
  <c r="T34" i="15"/>
  <c r="T32" i="15"/>
  <c r="T30" i="15"/>
  <c r="T33" i="15"/>
  <c r="T28" i="15"/>
  <c r="AE28" i="15" s="1"/>
  <c r="I26" i="21" s="1"/>
  <c r="T26" i="15"/>
  <c r="AE26" i="15" s="1"/>
  <c r="I24" i="21" s="1"/>
  <c r="T24" i="15"/>
  <c r="T22" i="15"/>
  <c r="AE22" i="15" s="1"/>
  <c r="T20" i="15"/>
  <c r="T18" i="15"/>
  <c r="AE18" i="15" s="1"/>
  <c r="T39" i="15"/>
  <c r="AP39" i="15" s="1"/>
  <c r="I147" i="21" s="1"/>
  <c r="T31" i="15"/>
  <c r="AE31" i="15" s="1"/>
  <c r="I29" i="21" s="1"/>
  <c r="T45" i="15"/>
  <c r="AE45" i="15" s="1"/>
  <c r="T35" i="15"/>
  <c r="AE35" i="15" s="1"/>
  <c r="I33" i="21" s="1"/>
  <c r="T41" i="15"/>
  <c r="AE41" i="15" s="1"/>
  <c r="I39" i="21" s="1"/>
  <c r="T29" i="15"/>
  <c r="T27" i="15"/>
  <c r="T25" i="15"/>
  <c r="T23" i="15"/>
  <c r="AE23" i="15" s="1"/>
  <c r="I21" i="21" s="1"/>
  <c r="T21" i="15"/>
  <c r="T19" i="15"/>
  <c r="T17" i="15"/>
  <c r="T71" i="15"/>
  <c r="T67" i="15"/>
  <c r="T51" i="15"/>
  <c r="T37" i="15"/>
  <c r="AE37" i="15" s="1"/>
  <c r="AN51" i="15"/>
  <c r="G159" i="21" s="1"/>
  <c r="AN27" i="15"/>
  <c r="G135" i="21" s="1"/>
  <c r="AN19" i="15"/>
  <c r="G127" i="21" s="1"/>
  <c r="AG8" i="15"/>
  <c r="T14" i="15"/>
  <c r="AE14" i="15" s="1"/>
  <c r="Z15" i="15"/>
  <c r="Z19" i="15"/>
  <c r="D17" i="21" s="1"/>
  <c r="Z24" i="15"/>
  <c r="D22" i="21" s="1"/>
  <c r="AE111" i="15"/>
  <c r="AE105" i="15"/>
  <c r="I103" i="21" s="1"/>
  <c r="AE103" i="15"/>
  <c r="I101" i="21" s="1"/>
  <c r="AE83" i="15"/>
  <c r="I81" i="21" s="1"/>
  <c r="AE81" i="15"/>
  <c r="I79" i="21" s="1"/>
  <c r="AE64" i="15"/>
  <c r="I62" i="21" s="1"/>
  <c r="AE60" i="15"/>
  <c r="I58" i="21" s="1"/>
  <c r="AE70" i="15"/>
  <c r="I68" i="21" s="1"/>
  <c r="AE47" i="15"/>
  <c r="AE66" i="15"/>
  <c r="AE33" i="15"/>
  <c r="I31" i="21" s="1"/>
  <c r="AE53" i="15"/>
  <c r="I51" i="21" s="1"/>
  <c r="AE39" i="15"/>
  <c r="I37" i="21" s="1"/>
  <c r="AE32" i="15"/>
  <c r="Z20" i="15"/>
  <c r="P111" i="15"/>
  <c r="AA111" i="15" s="1"/>
  <c r="P109" i="15"/>
  <c r="AA109" i="15" s="1"/>
  <c r="P107" i="15"/>
  <c r="P105" i="15"/>
  <c r="P103" i="15"/>
  <c r="AA103" i="15" s="1"/>
  <c r="E101" i="21" s="1"/>
  <c r="P101" i="15"/>
  <c r="P110" i="15"/>
  <c r="P108" i="15"/>
  <c r="AA108" i="15" s="1"/>
  <c r="P106" i="15"/>
  <c r="P104" i="15"/>
  <c r="AA104" i="15" s="1"/>
  <c r="P102" i="15"/>
  <c r="P100" i="15"/>
  <c r="AA100" i="15" s="1"/>
  <c r="P98" i="15"/>
  <c r="AA98" i="15" s="1"/>
  <c r="P96" i="15"/>
  <c r="P94" i="15"/>
  <c r="P92" i="15"/>
  <c r="P90" i="15"/>
  <c r="P91" i="15"/>
  <c r="AA91" i="15" s="1"/>
  <c r="P86" i="15"/>
  <c r="P84" i="15"/>
  <c r="AA84" i="15" s="1"/>
  <c r="E82" i="21" s="1"/>
  <c r="P82" i="15"/>
  <c r="AA82" i="15" s="1"/>
  <c r="P80" i="15"/>
  <c r="P78" i="15"/>
  <c r="AA78" i="15" s="1"/>
  <c r="P76" i="15"/>
  <c r="AA76" i="15" s="1"/>
  <c r="E74" i="21" s="1"/>
  <c r="P97" i="15"/>
  <c r="P93" i="15"/>
  <c r="AA93" i="15" s="1"/>
  <c r="P99" i="15"/>
  <c r="P87" i="15"/>
  <c r="P85" i="15"/>
  <c r="P83" i="15"/>
  <c r="P81" i="15"/>
  <c r="P79" i="15"/>
  <c r="P77" i="15"/>
  <c r="P75" i="15"/>
  <c r="AA75" i="15" s="1"/>
  <c r="P89" i="15"/>
  <c r="P88" i="15"/>
  <c r="P95" i="15"/>
  <c r="P73" i="15"/>
  <c r="P69" i="15"/>
  <c r="AA69" i="15" s="1"/>
  <c r="P65" i="15"/>
  <c r="AA65" i="15" s="1"/>
  <c r="P61" i="15"/>
  <c r="AA61" i="15" s="1"/>
  <c r="E59" i="21" s="1"/>
  <c r="P57" i="15"/>
  <c r="AA57" i="15" s="1"/>
  <c r="P55" i="15"/>
  <c r="P53" i="15"/>
  <c r="P51" i="15"/>
  <c r="P49" i="15"/>
  <c r="P47" i="15"/>
  <c r="P72" i="15"/>
  <c r="P68" i="15"/>
  <c r="P64" i="15"/>
  <c r="P60" i="15"/>
  <c r="P58" i="15"/>
  <c r="P71" i="15"/>
  <c r="P67" i="15"/>
  <c r="P63" i="15"/>
  <c r="AA63" i="15" s="1"/>
  <c r="P59" i="15"/>
  <c r="AA59" i="15" s="1"/>
  <c r="E57" i="21" s="1"/>
  <c r="P56" i="15"/>
  <c r="AA56" i="15" s="1"/>
  <c r="P54" i="15"/>
  <c r="AA54" i="15" s="1"/>
  <c r="P74" i="15"/>
  <c r="P62" i="15"/>
  <c r="P48" i="15"/>
  <c r="AA48" i="15" s="1"/>
  <c r="P43" i="15"/>
  <c r="P41" i="15"/>
  <c r="P39" i="15"/>
  <c r="P37" i="15"/>
  <c r="P35" i="15"/>
  <c r="AA35" i="15" s="1"/>
  <c r="P33" i="15"/>
  <c r="P31" i="15"/>
  <c r="P32" i="15"/>
  <c r="AA32" i="15" s="1"/>
  <c r="P29" i="15"/>
  <c r="P27" i="15"/>
  <c r="AA27" i="15" s="1"/>
  <c r="P25" i="15"/>
  <c r="P23" i="15"/>
  <c r="P21" i="15"/>
  <c r="P19" i="15"/>
  <c r="P17" i="15"/>
  <c r="P46" i="15"/>
  <c r="P38" i="15"/>
  <c r="P66" i="15"/>
  <c r="P44" i="15"/>
  <c r="AA44" i="15" s="1"/>
  <c r="E42" i="21" s="1"/>
  <c r="P30" i="15"/>
  <c r="P70" i="15"/>
  <c r="AA70" i="15" s="1"/>
  <c r="P34" i="15"/>
  <c r="AA34" i="15" s="1"/>
  <c r="P45" i="15"/>
  <c r="P40" i="15"/>
  <c r="AA40" i="15" s="1"/>
  <c r="E38" i="21" s="1"/>
  <c r="P28" i="15"/>
  <c r="P26" i="15"/>
  <c r="P24" i="15"/>
  <c r="AA24" i="15" s="1"/>
  <c r="E22" i="21" s="1"/>
  <c r="P22" i="15"/>
  <c r="AA22" i="15" s="1"/>
  <c r="P20" i="15"/>
  <c r="AA20" i="15" s="1"/>
  <c r="E18" i="21" s="1"/>
  <c r="P18" i="15"/>
  <c r="AA18" i="15" s="1"/>
  <c r="E16" i="21" s="1"/>
  <c r="P16" i="15"/>
  <c r="P50" i="15"/>
  <c r="AA50" i="15" s="1"/>
  <c r="E48" i="21" s="1"/>
  <c r="P36" i="15"/>
  <c r="U9" i="15"/>
  <c r="Q110" i="15"/>
  <c r="AB110" i="15" s="1"/>
  <c r="F108" i="21" s="1"/>
  <c r="Q108" i="15"/>
  <c r="AB108" i="15" s="1"/>
  <c r="F106" i="21" s="1"/>
  <c r="Q106" i="15"/>
  <c r="AB106" i="15" s="1"/>
  <c r="F104" i="21" s="1"/>
  <c r="Q104" i="15"/>
  <c r="AB104" i="15" s="1"/>
  <c r="F102" i="21" s="1"/>
  <c r="Q102" i="15"/>
  <c r="AB102" i="15" s="1"/>
  <c r="Q100" i="15"/>
  <c r="AB100" i="15" s="1"/>
  <c r="F98" i="21" s="1"/>
  <c r="Q98" i="15"/>
  <c r="AB98" i="15" s="1"/>
  <c r="F96" i="21" s="1"/>
  <c r="Q96" i="15"/>
  <c r="AB96" i="15" s="1"/>
  <c r="F94" i="21" s="1"/>
  <c r="Q94" i="15"/>
  <c r="AB94" i="15" s="1"/>
  <c r="F92" i="21" s="1"/>
  <c r="Q92" i="15"/>
  <c r="AB92" i="15" s="1"/>
  <c r="Q90" i="15"/>
  <c r="AB90" i="15" s="1"/>
  <c r="F88" i="21" s="1"/>
  <c r="Q88" i="15"/>
  <c r="AB88" i="15" s="1"/>
  <c r="F86" i="21" s="1"/>
  <c r="Q107" i="15"/>
  <c r="AB107" i="15" s="1"/>
  <c r="Q97" i="15"/>
  <c r="AB97" i="15" s="1"/>
  <c r="Q103" i="15"/>
  <c r="AB103" i="15" s="1"/>
  <c r="F101" i="21" s="1"/>
  <c r="Q93" i="15"/>
  <c r="AB93" i="15" s="1"/>
  <c r="Q111" i="15"/>
  <c r="AB111" i="15" s="1"/>
  <c r="Q109" i="15"/>
  <c r="AB109" i="15" s="1"/>
  <c r="Q99" i="15"/>
  <c r="AB99" i="15" s="1"/>
  <c r="F97" i="21" s="1"/>
  <c r="Q87" i="15"/>
  <c r="AB87" i="15" s="1"/>
  <c r="Q85" i="15"/>
  <c r="AB85" i="15" s="1"/>
  <c r="Q83" i="15"/>
  <c r="AB83" i="15" s="1"/>
  <c r="F81" i="21" s="1"/>
  <c r="Q81" i="15"/>
  <c r="AB81" i="15" s="1"/>
  <c r="Q79" i="15"/>
  <c r="AB79" i="15" s="1"/>
  <c r="F77" i="21" s="1"/>
  <c r="Q77" i="15"/>
  <c r="AB77" i="15" s="1"/>
  <c r="Q75" i="15"/>
  <c r="AB75" i="15" s="1"/>
  <c r="F73" i="21" s="1"/>
  <c r="Q89" i="15"/>
  <c r="AB89" i="15" s="1"/>
  <c r="Q95" i="15"/>
  <c r="AB95" i="15" s="1"/>
  <c r="F93" i="21" s="1"/>
  <c r="Q78" i="15"/>
  <c r="AB78" i="15" s="1"/>
  <c r="F76" i="21" s="1"/>
  <c r="Q80" i="15"/>
  <c r="AB80" i="15" s="1"/>
  <c r="F78" i="21" s="1"/>
  <c r="Q74" i="15"/>
  <c r="AB74" i="15" s="1"/>
  <c r="F72" i="21" s="1"/>
  <c r="Q72" i="15"/>
  <c r="AB72" i="15" s="1"/>
  <c r="Q70" i="15"/>
  <c r="AB70" i="15" s="1"/>
  <c r="F68" i="21" s="1"/>
  <c r="Q68" i="15"/>
  <c r="AB68" i="15" s="1"/>
  <c r="F66" i="21" s="1"/>
  <c r="Q66" i="15"/>
  <c r="AB66" i="15" s="1"/>
  <c r="F64" i="21" s="1"/>
  <c r="Q64" i="15"/>
  <c r="AB64" i="15" s="1"/>
  <c r="F62" i="21" s="1"/>
  <c r="Q62" i="15"/>
  <c r="AB62" i="15" s="1"/>
  <c r="Q60" i="15"/>
  <c r="AB60" i="15" s="1"/>
  <c r="F58" i="21" s="1"/>
  <c r="Q58" i="15"/>
  <c r="AB58" i="15" s="1"/>
  <c r="F56" i="21" s="1"/>
  <c r="Q82" i="15"/>
  <c r="AB82" i="15" s="1"/>
  <c r="Q105" i="15"/>
  <c r="AB105" i="15" s="1"/>
  <c r="Q84" i="15"/>
  <c r="AB84" i="15" s="1"/>
  <c r="F82" i="21" s="1"/>
  <c r="Q101" i="15"/>
  <c r="AB101" i="15" s="1"/>
  <c r="Q86" i="15"/>
  <c r="AB86" i="15" s="1"/>
  <c r="F84" i="21" s="1"/>
  <c r="Q91" i="15"/>
  <c r="AB91" i="15" s="1"/>
  <c r="F89" i="21" s="1"/>
  <c r="Q76" i="15"/>
  <c r="AB76" i="15" s="1"/>
  <c r="F74" i="21" s="1"/>
  <c r="Q73" i="15"/>
  <c r="AB73" i="15" s="1"/>
  <c r="Q69" i="15"/>
  <c r="AB69" i="15" s="1"/>
  <c r="Q65" i="15"/>
  <c r="AB65" i="15" s="1"/>
  <c r="Q61" i="15"/>
  <c r="AB61" i="15" s="1"/>
  <c r="Q57" i="15"/>
  <c r="AB57" i="15" s="1"/>
  <c r="Q55" i="15"/>
  <c r="AB55" i="15" s="1"/>
  <c r="F53" i="21" s="1"/>
  <c r="Q53" i="15"/>
  <c r="AB53" i="15" s="1"/>
  <c r="Q51" i="15"/>
  <c r="AB51" i="15" s="1"/>
  <c r="F49" i="21" s="1"/>
  <c r="Q49" i="15"/>
  <c r="AB49" i="15" s="1"/>
  <c r="Q47" i="15"/>
  <c r="AB47" i="15" s="1"/>
  <c r="Q45" i="15"/>
  <c r="AB45" i="15" s="1"/>
  <c r="Q52" i="15"/>
  <c r="AB52" i="15" s="1"/>
  <c r="Q48" i="15"/>
  <c r="AB48" i="15" s="1"/>
  <c r="F46" i="21" s="1"/>
  <c r="Q43" i="15"/>
  <c r="AB43" i="15" s="1"/>
  <c r="F41" i="21" s="1"/>
  <c r="Q41" i="15"/>
  <c r="AB41" i="15" s="1"/>
  <c r="Q39" i="15"/>
  <c r="AB39" i="15" s="1"/>
  <c r="F37" i="21" s="1"/>
  <c r="Q37" i="15"/>
  <c r="AB37" i="15" s="1"/>
  <c r="Q35" i="15"/>
  <c r="AB35" i="15" s="1"/>
  <c r="F33" i="21" s="1"/>
  <c r="Q63" i="15"/>
  <c r="AB63" i="15" s="1"/>
  <c r="F61" i="21" s="1"/>
  <c r="Q67" i="15"/>
  <c r="AB67" i="15" s="1"/>
  <c r="Q50" i="15"/>
  <c r="AB50" i="15" s="1"/>
  <c r="F48" i="21" s="1"/>
  <c r="Q46" i="15"/>
  <c r="AB46" i="15" s="1"/>
  <c r="F44" i="21" s="1"/>
  <c r="Q54" i="15"/>
  <c r="AB54" i="15" s="1"/>
  <c r="F52" i="21" s="1"/>
  <c r="Q38" i="15"/>
  <c r="AB38" i="15" s="1"/>
  <c r="F36" i="21" s="1"/>
  <c r="Q44" i="15"/>
  <c r="AB44" i="15" s="1"/>
  <c r="F42" i="21" s="1"/>
  <c r="Q30" i="15"/>
  <c r="AB30" i="15" s="1"/>
  <c r="F28" i="21" s="1"/>
  <c r="Q34" i="15"/>
  <c r="AB34" i="15" s="1"/>
  <c r="F32" i="21" s="1"/>
  <c r="Q33" i="15"/>
  <c r="AB33" i="15" s="1"/>
  <c r="Q59" i="15"/>
  <c r="AB59" i="15" s="1"/>
  <c r="F57" i="21" s="1"/>
  <c r="Q56" i="15"/>
  <c r="AB56" i="15" s="1"/>
  <c r="F54" i="21" s="1"/>
  <c r="Q40" i="15"/>
  <c r="AB40" i="15" s="1"/>
  <c r="F38" i="21" s="1"/>
  <c r="Q28" i="15"/>
  <c r="AB28" i="15" s="1"/>
  <c r="F26" i="21" s="1"/>
  <c r="Q26" i="15"/>
  <c r="AB26" i="15" s="1"/>
  <c r="F24" i="21" s="1"/>
  <c r="Q31" i="15"/>
  <c r="AB31" i="15" s="1"/>
  <c r="F29" i="21" s="1"/>
  <c r="Q36" i="15"/>
  <c r="AB36" i="15" s="1"/>
  <c r="F34" i="21" s="1"/>
  <c r="Q42" i="15"/>
  <c r="AB42" i="15" s="1"/>
  <c r="AA110" i="15"/>
  <c r="E108" i="21" s="1"/>
  <c r="AA106" i="15"/>
  <c r="AA102" i="15"/>
  <c r="AA97" i="15"/>
  <c r="AA107" i="15"/>
  <c r="AA99" i="15"/>
  <c r="AA86" i="15"/>
  <c r="AA80" i="15"/>
  <c r="AA73" i="15"/>
  <c r="E71" i="21" s="1"/>
  <c r="AA67" i="15"/>
  <c r="AA71" i="15"/>
  <c r="E69" i="21" s="1"/>
  <c r="AA29" i="15"/>
  <c r="AA36" i="15"/>
  <c r="E34" i="21" s="1"/>
  <c r="AA42" i="15"/>
  <c r="AA30" i="15"/>
  <c r="AA28" i="15"/>
  <c r="AA26" i="15"/>
  <c r="AA52" i="15"/>
  <c r="AA38" i="15"/>
  <c r="E36" i="21" s="1"/>
  <c r="AA46" i="15"/>
  <c r="E44" i="21" s="1"/>
  <c r="AK88" i="15"/>
  <c r="D196" i="21" s="1"/>
  <c r="AK68" i="15"/>
  <c r="D176" i="21" s="1"/>
  <c r="AK64" i="15"/>
  <c r="D172" i="21" s="1"/>
  <c r="AK55" i="15"/>
  <c r="D163" i="21" s="1"/>
  <c r="AK49" i="15"/>
  <c r="D157" i="21" s="1"/>
  <c r="AK47" i="15"/>
  <c r="D155" i="21" s="1"/>
  <c r="AK65" i="15"/>
  <c r="D173" i="21" s="1"/>
  <c r="AK61" i="15"/>
  <c r="D169" i="21" s="1"/>
  <c r="AK50" i="15"/>
  <c r="D158" i="21" s="1"/>
  <c r="AK38" i="15"/>
  <c r="D146" i="21" s="1"/>
  <c r="AK26" i="15"/>
  <c r="D134" i="21" s="1"/>
  <c r="AK24" i="15"/>
  <c r="D132" i="21" s="1"/>
  <c r="Q14" i="15"/>
  <c r="AB14" i="15" s="1"/>
  <c r="F12" i="21" s="1"/>
  <c r="AK14" i="15"/>
  <c r="D122" i="21" s="1"/>
  <c r="AC16" i="15"/>
  <c r="G14" i="21" s="1"/>
  <c r="R16" i="15"/>
  <c r="N17" i="15"/>
  <c r="R21" i="15"/>
  <c r="Y23" i="15"/>
  <c r="C21" i="21" s="1"/>
  <c r="AE24" i="15"/>
  <c r="I22" i="21" s="1"/>
  <c r="AC25" i="15"/>
  <c r="AE29" i="15"/>
  <c r="Y37" i="15"/>
  <c r="AO58" i="15"/>
  <c r="H166" i="21" s="1"/>
  <c r="AO16" i="15"/>
  <c r="H124" i="21" s="1"/>
  <c r="AC18" i="15"/>
  <c r="R110" i="15"/>
  <c r="AC110" i="15" s="1"/>
  <c r="G108" i="21" s="1"/>
  <c r="R108" i="15"/>
  <c r="AC108" i="15" s="1"/>
  <c r="G106" i="21" s="1"/>
  <c r="R106" i="15"/>
  <c r="R104" i="15"/>
  <c r="R111" i="15"/>
  <c r="R109" i="15"/>
  <c r="R107" i="15"/>
  <c r="AC107" i="15" s="1"/>
  <c r="R105" i="15"/>
  <c r="R103" i="15"/>
  <c r="R101" i="15"/>
  <c r="R99" i="15"/>
  <c r="R97" i="15"/>
  <c r="AC97" i="15" s="1"/>
  <c r="R95" i="15"/>
  <c r="R93" i="15"/>
  <c r="R91" i="15"/>
  <c r="AC91" i="15" s="1"/>
  <c r="G89" i="21" s="1"/>
  <c r="R89" i="15"/>
  <c r="R96" i="15"/>
  <c r="R92" i="15"/>
  <c r="AC92" i="15" s="1"/>
  <c r="R87" i="15"/>
  <c r="R85" i="15"/>
  <c r="AC85" i="15" s="1"/>
  <c r="G83" i="21" s="1"/>
  <c r="R83" i="15"/>
  <c r="R81" i="15"/>
  <c r="R79" i="15"/>
  <c r="AC79" i="15" s="1"/>
  <c r="G77" i="21" s="1"/>
  <c r="R77" i="15"/>
  <c r="R98" i="15"/>
  <c r="R88" i="15"/>
  <c r="AC88" i="15" s="1"/>
  <c r="G86" i="21" s="1"/>
  <c r="R102" i="15"/>
  <c r="R94" i="15"/>
  <c r="R100" i="15"/>
  <c r="R80" i="15"/>
  <c r="R90" i="15"/>
  <c r="R82" i="15"/>
  <c r="R84" i="15"/>
  <c r="R86" i="15"/>
  <c r="AC86" i="15" s="1"/>
  <c r="G84" i="21" s="1"/>
  <c r="R73" i="15"/>
  <c r="R71" i="15"/>
  <c r="R69" i="15"/>
  <c r="R67" i="15"/>
  <c r="AC67" i="15" s="1"/>
  <c r="R65" i="15"/>
  <c r="R63" i="15"/>
  <c r="R61" i="15"/>
  <c r="AC61" i="15" s="1"/>
  <c r="G59" i="21" s="1"/>
  <c r="R59" i="15"/>
  <c r="AC59" i="15" s="1"/>
  <c r="G57" i="21" s="1"/>
  <c r="R76" i="15"/>
  <c r="R78" i="15"/>
  <c r="R75" i="15"/>
  <c r="R56" i="15"/>
  <c r="R54" i="15"/>
  <c r="AC54" i="15" s="1"/>
  <c r="G52" i="21" s="1"/>
  <c r="R52" i="15"/>
  <c r="R50" i="15"/>
  <c r="R48" i="15"/>
  <c r="R46" i="15"/>
  <c r="AC46" i="15" s="1"/>
  <c r="G44" i="21" s="1"/>
  <c r="R74" i="15"/>
  <c r="R70" i="15"/>
  <c r="R66" i="15"/>
  <c r="R62" i="15"/>
  <c r="R58" i="15"/>
  <c r="R53" i="15"/>
  <c r="R64" i="15"/>
  <c r="R57" i="15"/>
  <c r="R45" i="15"/>
  <c r="AC45" i="15" s="1"/>
  <c r="G43" i="21" s="1"/>
  <c r="R68" i="15"/>
  <c r="R44" i="15"/>
  <c r="R42" i="15"/>
  <c r="AC42" i="15" s="1"/>
  <c r="R40" i="15"/>
  <c r="R38" i="15"/>
  <c r="R36" i="15"/>
  <c r="R34" i="15"/>
  <c r="R43" i="15"/>
  <c r="AC43" i="15" s="1"/>
  <c r="G41" i="21" s="1"/>
  <c r="R30" i="15"/>
  <c r="R33" i="15"/>
  <c r="R55" i="15"/>
  <c r="R39" i="15"/>
  <c r="R28" i="15"/>
  <c r="AC28" i="15" s="1"/>
  <c r="G26" i="21" s="1"/>
  <c r="R26" i="15"/>
  <c r="R24" i="15"/>
  <c r="R22" i="15"/>
  <c r="R72" i="15"/>
  <c r="R31" i="15"/>
  <c r="R35" i="15"/>
  <c r="AC35" i="15" s="1"/>
  <c r="G33" i="21" s="1"/>
  <c r="R41" i="15"/>
  <c r="AC41" i="15" s="1"/>
  <c r="G39" i="21" s="1"/>
  <c r="R60" i="15"/>
  <c r="AC60" i="15" s="1"/>
  <c r="R49" i="15"/>
  <c r="R47" i="15"/>
  <c r="R32" i="15"/>
  <c r="AL73" i="15"/>
  <c r="E181" i="21" s="1"/>
  <c r="AL71" i="15"/>
  <c r="E179" i="21" s="1"/>
  <c r="AL61" i="15"/>
  <c r="E169" i="21" s="1"/>
  <c r="AL52" i="15"/>
  <c r="E160" i="21" s="1"/>
  <c r="AL42" i="15"/>
  <c r="E150" i="21" s="1"/>
  <c r="AL38" i="15"/>
  <c r="E146" i="21" s="1"/>
  <c r="AL36" i="15"/>
  <c r="E144" i="21" s="1"/>
  <c r="AL32" i="15"/>
  <c r="E140" i="21" s="1"/>
  <c r="AL24" i="15"/>
  <c r="E132" i="21" s="1"/>
  <c r="AL22" i="15"/>
  <c r="E130" i="21" s="1"/>
  <c r="AD110" i="15"/>
  <c r="AD108" i="15"/>
  <c r="AD106" i="15"/>
  <c r="AD104" i="15"/>
  <c r="AD102" i="15"/>
  <c r="AD111" i="15"/>
  <c r="AD109" i="15"/>
  <c r="AD107" i="15"/>
  <c r="AD105" i="15"/>
  <c r="AD103" i="15"/>
  <c r="AD101" i="15"/>
  <c r="AD99" i="15"/>
  <c r="AD97" i="15"/>
  <c r="AD95" i="15"/>
  <c r="H93" i="21" s="1"/>
  <c r="AD93" i="15"/>
  <c r="AD91" i="15"/>
  <c r="AD89" i="15"/>
  <c r="AD100" i="15"/>
  <c r="AD87" i="15"/>
  <c r="AD85" i="15"/>
  <c r="AD83" i="15"/>
  <c r="AD81" i="15"/>
  <c r="AD79" i="15"/>
  <c r="AD77" i="15"/>
  <c r="AD75" i="15"/>
  <c r="AD90" i="15"/>
  <c r="AD96" i="15"/>
  <c r="AD92" i="15"/>
  <c r="AD86" i="15"/>
  <c r="AD84" i="15"/>
  <c r="AD82" i="15"/>
  <c r="AD80" i="15"/>
  <c r="AD78" i="15"/>
  <c r="AD76" i="15"/>
  <c r="AD98" i="15"/>
  <c r="AD88" i="15"/>
  <c r="AD74" i="15"/>
  <c r="AD70" i="15"/>
  <c r="AD66" i="15"/>
  <c r="AD62" i="15"/>
  <c r="AD73" i="15"/>
  <c r="AD69" i="15"/>
  <c r="AD65" i="15"/>
  <c r="AD61" i="15"/>
  <c r="AD56" i="15"/>
  <c r="AD54" i="15"/>
  <c r="AD52" i="15"/>
  <c r="AD50" i="15"/>
  <c r="AD48" i="15"/>
  <c r="H46" i="21" s="1"/>
  <c r="AD71" i="15"/>
  <c r="AD67" i="15"/>
  <c r="AD63" i="15"/>
  <c r="AD59" i="15"/>
  <c r="AD55" i="15"/>
  <c r="AD57" i="15"/>
  <c r="AD51" i="15"/>
  <c r="AD68" i="15"/>
  <c r="AD45" i="15"/>
  <c r="AD44" i="15"/>
  <c r="AD42" i="15"/>
  <c r="AD40" i="15"/>
  <c r="AD38" i="15"/>
  <c r="AD36" i="15"/>
  <c r="AD34" i="15"/>
  <c r="AD32" i="15"/>
  <c r="AD72" i="15"/>
  <c r="AD53" i="15"/>
  <c r="AD46" i="15"/>
  <c r="AD41" i="15"/>
  <c r="AD28" i="15"/>
  <c r="H26" i="21" s="1"/>
  <c r="AD26" i="15"/>
  <c r="H24" i="21" s="1"/>
  <c r="AD24" i="15"/>
  <c r="H22" i="21" s="1"/>
  <c r="AD22" i="15"/>
  <c r="AD20" i="15"/>
  <c r="H18" i="21" s="1"/>
  <c r="AD18" i="15"/>
  <c r="AD16" i="15"/>
  <c r="H14" i="21" s="1"/>
  <c r="AD94" i="15"/>
  <c r="AD37" i="15"/>
  <c r="AD64" i="15"/>
  <c r="AD47" i="15"/>
  <c r="AD43" i="15"/>
  <c r="AD49" i="15"/>
  <c r="AD33" i="15"/>
  <c r="H31" i="21" s="1"/>
  <c r="AD31" i="15"/>
  <c r="AD27" i="15"/>
  <c r="AD25" i="15"/>
  <c r="AD23" i="15"/>
  <c r="AD19" i="15"/>
  <c r="AD60" i="15"/>
  <c r="AD39" i="15"/>
  <c r="R14" i="15"/>
  <c r="AC14" i="15" s="1"/>
  <c r="G12" i="21" s="1"/>
  <c r="AL14" i="15"/>
  <c r="E122" i="21" s="1"/>
  <c r="N15" i="15"/>
  <c r="T16" i="15"/>
  <c r="Q17" i="15"/>
  <c r="AB17" i="15" s="1"/>
  <c r="AE17" i="15"/>
  <c r="Z18" i="15"/>
  <c r="N18" i="15"/>
  <c r="AA19" i="15"/>
  <c r="E17" i="21" s="1"/>
  <c r="S21" i="15"/>
  <c r="AD21" i="15" s="1"/>
  <c r="H19" i="21" s="1"/>
  <c r="Z23" i="15"/>
  <c r="D21" i="21" s="1"/>
  <c r="Q23" i="15"/>
  <c r="AB23" i="15" s="1"/>
  <c r="F21" i="21" s="1"/>
  <c r="AK25" i="15"/>
  <c r="D133" i="21" s="1"/>
  <c r="AO26" i="15"/>
  <c r="H134" i="21" s="1"/>
  <c r="AL27" i="15"/>
  <c r="E135" i="21" s="1"/>
  <c r="AP28" i="15"/>
  <c r="I136" i="21" s="1"/>
  <c r="Z34" i="15"/>
  <c r="R37" i="15"/>
  <c r="AC37" i="15" s="1"/>
  <c r="T43" i="15"/>
  <c r="Y46" i="15"/>
  <c r="C44" i="21" s="1"/>
  <c r="Y67" i="15"/>
  <c r="Y24" i="15"/>
  <c r="C22" i="21" s="1"/>
  <c r="AO24" i="15"/>
  <c r="H132" i="21" s="1"/>
  <c r="Y29" i="15"/>
  <c r="C27" i="21" s="1"/>
  <c r="Z30" i="15"/>
  <c r="S30" i="15"/>
  <c r="AA37" i="15"/>
  <c r="Z40" i="15"/>
  <c r="Z52" i="15"/>
  <c r="Y26" i="15"/>
  <c r="C24" i="21" s="1"/>
  <c r="Y27" i="15"/>
  <c r="Z28" i="15"/>
  <c r="Y35" i="15"/>
  <c r="C33" i="21" s="1"/>
  <c r="Y41" i="15"/>
  <c r="C39" i="21" s="1"/>
  <c r="Y40" i="15"/>
  <c r="C38" i="21" s="1"/>
  <c r="Z41" i="15"/>
  <c r="AE44" i="15"/>
  <c r="I42" i="21" s="1"/>
  <c r="AA51" i="15"/>
  <c r="Y34" i="15"/>
  <c r="C32" i="21" s="1"/>
  <c r="Z35" i="15"/>
  <c r="AE38" i="15"/>
  <c r="I36" i="21" s="1"/>
  <c r="AA41" i="15"/>
  <c r="AA47" i="15"/>
  <c r="AA49" i="15"/>
  <c r="Y30" i="15"/>
  <c r="C28" i="21" s="1"/>
  <c r="Z33" i="15"/>
  <c r="Y44" i="15"/>
  <c r="C42" i="21" s="1"/>
  <c r="AC50" i="15"/>
  <c r="G48" i="21" s="1"/>
  <c r="AC52" i="15"/>
  <c r="Z56" i="15"/>
  <c r="AC69" i="15"/>
  <c r="G67" i="21" s="1"/>
  <c r="Y70" i="15"/>
  <c r="C68" i="21" s="1"/>
  <c r="AC73" i="15"/>
  <c r="G71" i="21" s="1"/>
  <c r="Y74" i="15"/>
  <c r="C72" i="21" s="1"/>
  <c r="AA33" i="15"/>
  <c r="Y38" i="15"/>
  <c r="C36" i="21" s="1"/>
  <c r="Z39" i="15"/>
  <c r="AE42" i="15"/>
  <c r="AA45" i="15"/>
  <c r="AC48" i="15"/>
  <c r="G46" i="21" s="1"/>
  <c r="AE58" i="15"/>
  <c r="I56" i="21" s="1"/>
  <c r="AA62" i="15"/>
  <c r="Z29" i="15"/>
  <c r="Y32" i="15"/>
  <c r="AE36" i="15"/>
  <c r="I34" i="21" s="1"/>
  <c r="AA39" i="15"/>
  <c r="E37" i="21" s="1"/>
  <c r="Z46" i="15"/>
  <c r="AC57" i="15"/>
  <c r="AA74" i="15"/>
  <c r="AC33" i="15"/>
  <c r="G31" i="21" s="1"/>
  <c r="Y42" i="15"/>
  <c r="Z43" i="15"/>
  <c r="D41" i="21" s="1"/>
  <c r="AE48" i="15"/>
  <c r="I46" i="21" s="1"/>
  <c r="AA55" i="15"/>
  <c r="E53" i="21" s="1"/>
  <c r="AC56" i="15"/>
  <c r="G54" i="21" s="1"/>
  <c r="Y58" i="15"/>
  <c r="C56" i="21" s="1"/>
  <c r="Z61" i="15"/>
  <c r="D59" i="21" s="1"/>
  <c r="Y63" i="15"/>
  <c r="C61" i="21" s="1"/>
  <c r="Y36" i="15"/>
  <c r="C34" i="21" s="1"/>
  <c r="Z37" i="15"/>
  <c r="AC39" i="15"/>
  <c r="G37" i="21" s="1"/>
  <c r="AE40" i="15"/>
  <c r="AA43" i="15"/>
  <c r="AE52" i="15"/>
  <c r="Z54" i="15"/>
  <c r="Y57" i="15"/>
  <c r="AE59" i="15"/>
  <c r="I57" i="21" s="1"/>
  <c r="Y66" i="15"/>
  <c r="C64" i="21" s="1"/>
  <c r="Z67" i="15"/>
  <c r="AE46" i="15"/>
  <c r="I44" i="21" s="1"/>
  <c r="Y62" i="15"/>
  <c r="Z63" i="15"/>
  <c r="D61" i="21" s="1"/>
  <c r="AA66" i="15"/>
  <c r="AE50" i="15"/>
  <c r="I48" i="21" s="1"/>
  <c r="AA53" i="15"/>
  <c r="E51" i="21" s="1"/>
  <c r="AE56" i="15"/>
  <c r="I54" i="21" s="1"/>
  <c r="Z59" i="15"/>
  <c r="AE76" i="15"/>
  <c r="I74" i="21" s="1"/>
  <c r="AE82" i="15"/>
  <c r="Y86" i="15"/>
  <c r="C84" i="21" s="1"/>
  <c r="AE54" i="15"/>
  <c r="I52" i="21" s="1"/>
  <c r="Y71" i="15"/>
  <c r="C69" i="21" s="1"/>
  <c r="AE57" i="15"/>
  <c r="AE61" i="15"/>
  <c r="I59" i="21" s="1"/>
  <c r="AE65" i="15"/>
  <c r="I63" i="21" s="1"/>
  <c r="AC66" i="15"/>
  <c r="AE69" i="15"/>
  <c r="I67" i="21" s="1"/>
  <c r="AC70" i="15"/>
  <c r="G68" i="21" s="1"/>
  <c r="AE73" i="15"/>
  <c r="I71" i="21" s="1"/>
  <c r="Z87" i="15"/>
  <c r="AA58" i="15"/>
  <c r="AA60" i="15"/>
  <c r="AA64" i="15"/>
  <c r="Y65" i="15"/>
  <c r="C63" i="21" s="1"/>
  <c r="AA68" i="15"/>
  <c r="Y69" i="15"/>
  <c r="C67" i="21" s="1"/>
  <c r="AA72" i="15"/>
  <c r="Y73" i="15"/>
  <c r="C71" i="21" s="1"/>
  <c r="AC75" i="15"/>
  <c r="G73" i="21" s="1"/>
  <c r="AC77" i="15"/>
  <c r="AE63" i="15"/>
  <c r="I61" i="21" s="1"/>
  <c r="AC64" i="15"/>
  <c r="G62" i="21" s="1"/>
  <c r="AE67" i="15"/>
  <c r="AC68" i="15"/>
  <c r="G66" i="21" s="1"/>
  <c r="AE71" i="15"/>
  <c r="I69" i="21" s="1"/>
  <c r="AC72" i="15"/>
  <c r="AE75" i="15"/>
  <c r="I73" i="21" s="1"/>
  <c r="AC78" i="15"/>
  <c r="G76" i="21" s="1"/>
  <c r="AE98" i="15"/>
  <c r="I96" i="21" s="1"/>
  <c r="Y85" i="15"/>
  <c r="C83" i="21" s="1"/>
  <c r="Z97" i="15"/>
  <c r="Z104" i="15"/>
  <c r="Z76" i="15"/>
  <c r="AA77" i="15"/>
  <c r="AC81" i="15"/>
  <c r="G79" i="21" s="1"/>
  <c r="AC82" i="15"/>
  <c r="AE86" i="15"/>
  <c r="I84" i="21" s="1"/>
  <c r="Y88" i="15"/>
  <c r="C86" i="21" s="1"/>
  <c r="AA96" i="15"/>
  <c r="Y100" i="15"/>
  <c r="C98" i="21" s="1"/>
  <c r="AE84" i="15"/>
  <c r="I82" i="21" s="1"/>
  <c r="Y87" i="15"/>
  <c r="Z91" i="15"/>
  <c r="AE92" i="15"/>
  <c r="AC76" i="15"/>
  <c r="G74" i="21" s="1"/>
  <c r="AE80" i="15"/>
  <c r="I78" i="21" s="1"/>
  <c r="Y83" i="15"/>
  <c r="C81" i="21" s="1"/>
  <c r="Y84" i="15"/>
  <c r="C82" i="21" s="1"/>
  <c r="Z85" i="15"/>
  <c r="Z86" i="15"/>
  <c r="AA87" i="15"/>
  <c r="Z89" i="15"/>
  <c r="AE102" i="15"/>
  <c r="AE106" i="15"/>
  <c r="I104" i="21" s="1"/>
  <c r="AE78" i="15"/>
  <c r="I76" i="21" s="1"/>
  <c r="Y81" i="15"/>
  <c r="C79" i="21" s="1"/>
  <c r="Y82" i="15"/>
  <c r="Z83" i="15"/>
  <c r="Z84" i="15"/>
  <c r="AA85" i="15"/>
  <c r="AA89" i="15"/>
  <c r="Z95" i="15"/>
  <c r="AE96" i="15"/>
  <c r="I94" i="21" s="1"/>
  <c r="AA101" i="15"/>
  <c r="Y79" i="15"/>
  <c r="C77" i="21" s="1"/>
  <c r="Z81" i="15"/>
  <c r="Z82" i="15"/>
  <c r="AA83" i="15"/>
  <c r="AC87" i="15"/>
  <c r="AA95" i="15"/>
  <c r="E93" i="21" s="1"/>
  <c r="AA105" i="15"/>
  <c r="Z110" i="15"/>
  <c r="Y75" i="15"/>
  <c r="C73" i="21" s="1"/>
  <c r="Y77" i="15"/>
  <c r="Y78" i="15"/>
  <c r="C76" i="21" s="1"/>
  <c r="Z79" i="15"/>
  <c r="Z80" i="15"/>
  <c r="AA81" i="15"/>
  <c r="AE88" i="15"/>
  <c r="Z75" i="15"/>
  <c r="Y76" i="15"/>
  <c r="C74" i="21" s="1"/>
  <c r="Z77" i="15"/>
  <c r="Z78" i="15"/>
  <c r="AA79" i="15"/>
  <c r="AC83" i="15"/>
  <c r="G81" i="21" s="1"/>
  <c r="AC84" i="15"/>
  <c r="Z99" i="15"/>
  <c r="AA90" i="15"/>
  <c r="Y94" i="15"/>
  <c r="C92" i="21" s="1"/>
  <c r="AE97" i="15"/>
  <c r="Z100" i="15"/>
  <c r="AC101" i="15"/>
  <c r="G99" i="21" s="1"/>
  <c r="Y102" i="15"/>
  <c r="AE91" i="15"/>
  <c r="I89" i="21" s="1"/>
  <c r="Z94" i="15"/>
  <c r="AC95" i="15"/>
  <c r="G93" i="21" s="1"/>
  <c r="Z102" i="15"/>
  <c r="AC105" i="15"/>
  <c r="G103" i="21" s="1"/>
  <c r="AA88" i="15"/>
  <c r="AC89" i="15"/>
  <c r="G87" i="21" s="1"/>
  <c r="AA94" i="15"/>
  <c r="Y98" i="15"/>
  <c r="C96" i="21" s="1"/>
  <c r="Y92" i="15"/>
  <c r="AE95" i="15"/>
  <c r="I93" i="21" s="1"/>
  <c r="Z98" i="15"/>
  <c r="AC99" i="15"/>
  <c r="G97" i="21" s="1"/>
  <c r="Z103" i="15"/>
  <c r="Z109" i="15"/>
  <c r="Z111" i="15"/>
  <c r="AE89" i="15"/>
  <c r="I87" i="21" s="1"/>
  <c r="AC93" i="15"/>
  <c r="G91" i="21" s="1"/>
  <c r="Y108" i="15"/>
  <c r="C106" i="21" s="1"/>
  <c r="AE87" i="15"/>
  <c r="AA92" i="15"/>
  <c r="Y96" i="15"/>
  <c r="C94" i="21" s="1"/>
  <c r="Z101" i="15"/>
  <c r="Y106" i="15"/>
  <c r="C104" i="21" s="1"/>
  <c r="Z107" i="15"/>
  <c r="Z108" i="15"/>
  <c r="Y90" i="15"/>
  <c r="C88" i="21" s="1"/>
  <c r="AE93" i="15"/>
  <c r="I91" i="21" s="1"/>
  <c r="Z96" i="15"/>
  <c r="AC103" i="15"/>
  <c r="Z105" i="15"/>
  <c r="Z106" i="15"/>
  <c r="D104" i="21" s="1"/>
  <c r="AC109" i="15"/>
  <c r="G107" i="21" s="1"/>
  <c r="Y110" i="15"/>
  <c r="C108" i="21" s="1"/>
  <c r="AC111" i="15"/>
  <c r="D72" i="2"/>
  <c r="S34" i="14"/>
  <c r="R34" i="14"/>
  <c r="N34" i="14"/>
  <c r="M34" i="14"/>
  <c r="I34" i="14"/>
  <c r="H34" i="14"/>
  <c r="D34" i="14"/>
  <c r="C34" i="14"/>
  <c r="S33" i="14"/>
  <c r="R33" i="14"/>
  <c r="T33" i="14" s="1"/>
  <c r="C49" i="14" s="1"/>
  <c r="N33" i="14"/>
  <c r="M33" i="14"/>
  <c r="I33" i="14"/>
  <c r="H33" i="14"/>
  <c r="D33" i="14"/>
  <c r="C33" i="14"/>
  <c r="S32" i="14"/>
  <c r="R32" i="14"/>
  <c r="T32" i="14" s="1"/>
  <c r="C48" i="14" s="1"/>
  <c r="C64" i="14" s="1"/>
  <c r="N32" i="14"/>
  <c r="M32" i="14"/>
  <c r="I32" i="14"/>
  <c r="H32" i="14"/>
  <c r="D32" i="14"/>
  <c r="C32" i="14"/>
  <c r="S31" i="14"/>
  <c r="R31" i="14"/>
  <c r="N31" i="14"/>
  <c r="M31" i="14"/>
  <c r="I31" i="14"/>
  <c r="H31" i="14"/>
  <c r="D31" i="14"/>
  <c r="C31" i="14"/>
  <c r="S30" i="14"/>
  <c r="R30" i="14"/>
  <c r="N30" i="14"/>
  <c r="M30" i="14"/>
  <c r="I30" i="14"/>
  <c r="H30" i="14"/>
  <c r="D30" i="14"/>
  <c r="C30" i="14"/>
  <c r="S29" i="14"/>
  <c r="R29" i="14"/>
  <c r="T29" i="14" s="1"/>
  <c r="C45" i="14" s="1"/>
  <c r="C61" i="14" s="1"/>
  <c r="N29" i="14"/>
  <c r="M29" i="14"/>
  <c r="I29" i="14"/>
  <c r="H29" i="14"/>
  <c r="D29" i="14"/>
  <c r="C29" i="14"/>
  <c r="S28" i="14"/>
  <c r="R28" i="14"/>
  <c r="T28" i="14" s="1"/>
  <c r="C44" i="14" s="1"/>
  <c r="W60" i="14" s="1"/>
  <c r="N28" i="14"/>
  <c r="M28" i="14"/>
  <c r="I28" i="14"/>
  <c r="H28" i="14"/>
  <c r="D28" i="14"/>
  <c r="C28" i="14"/>
  <c r="S27" i="14"/>
  <c r="R27" i="14"/>
  <c r="T27" i="14" s="1"/>
  <c r="C43" i="14" s="1"/>
  <c r="W59" i="14" s="1"/>
  <c r="N27" i="14"/>
  <c r="M27" i="14"/>
  <c r="I27" i="14"/>
  <c r="H27" i="14"/>
  <c r="D27" i="14"/>
  <c r="C27" i="14"/>
  <c r="S26" i="14"/>
  <c r="R26" i="14"/>
  <c r="N26" i="14"/>
  <c r="M26" i="14"/>
  <c r="I26" i="14"/>
  <c r="H26" i="14"/>
  <c r="D26" i="14"/>
  <c r="C26" i="14"/>
  <c r="Y20" i="14"/>
  <c r="T20" i="14"/>
  <c r="O20" i="14"/>
  <c r="J20" i="14"/>
  <c r="E20" i="14"/>
  <c r="E50" i="14" s="1"/>
  <c r="O66" i="14" s="1"/>
  <c r="Y19" i="14"/>
  <c r="T19" i="14"/>
  <c r="O19" i="14"/>
  <c r="J19" i="14"/>
  <c r="E19" i="14"/>
  <c r="E49" i="14" s="1"/>
  <c r="Y18" i="14"/>
  <c r="T18" i="14"/>
  <c r="O18" i="14"/>
  <c r="J18" i="14"/>
  <c r="E18" i="14"/>
  <c r="E48" i="14" s="1"/>
  <c r="K64" i="14" s="1"/>
  <c r="Y17" i="14"/>
  <c r="T17" i="14"/>
  <c r="O17" i="14"/>
  <c r="J17" i="14"/>
  <c r="E17" i="14"/>
  <c r="E47" i="14" s="1"/>
  <c r="U63" i="14" s="1"/>
  <c r="Y16" i="14"/>
  <c r="T16" i="14"/>
  <c r="O16" i="14"/>
  <c r="J16" i="14"/>
  <c r="E16" i="14"/>
  <c r="E46" i="14" s="1"/>
  <c r="E62" i="14" s="1"/>
  <c r="Y15" i="14"/>
  <c r="T15" i="14"/>
  <c r="O15" i="14"/>
  <c r="J15" i="14"/>
  <c r="E15" i="14"/>
  <c r="E45" i="14" s="1"/>
  <c r="Y14" i="14"/>
  <c r="T14" i="14"/>
  <c r="O14" i="14"/>
  <c r="J14" i="14"/>
  <c r="E14" i="14"/>
  <c r="E44" i="14" s="1"/>
  <c r="Y13" i="14"/>
  <c r="T13" i="14"/>
  <c r="O13" i="14"/>
  <c r="J13" i="14"/>
  <c r="E13" i="14"/>
  <c r="E43" i="14" s="1"/>
  <c r="E59" i="14" s="1"/>
  <c r="Y12" i="14"/>
  <c r="T12" i="14"/>
  <c r="O12" i="14"/>
  <c r="J12" i="14"/>
  <c r="E12" i="14"/>
  <c r="E42" i="14" s="1"/>
  <c r="AP41" i="16" l="1"/>
  <c r="T149" i="21" s="1"/>
  <c r="T39" i="21"/>
  <c r="AP48" i="16"/>
  <c r="T156" i="21" s="1"/>
  <c r="T46" i="21"/>
  <c r="AP65" i="16"/>
  <c r="T173" i="21" s="1"/>
  <c r="T63" i="21"/>
  <c r="AP81" i="16"/>
  <c r="T189" i="21" s="1"/>
  <c r="T79" i="21"/>
  <c r="AP80" i="16"/>
  <c r="T188" i="21" s="1"/>
  <c r="T78" i="21"/>
  <c r="AJ42" i="16"/>
  <c r="N40" i="21"/>
  <c r="C78" i="12"/>
  <c r="AO22" i="16"/>
  <c r="S20" i="21"/>
  <c r="H74" i="12"/>
  <c r="AO111" i="16"/>
  <c r="S109" i="21"/>
  <c r="H92" i="12"/>
  <c r="AK19" i="16"/>
  <c r="O127" i="21" s="1"/>
  <c r="O17" i="21"/>
  <c r="AQ87" i="16"/>
  <c r="U85" i="21"/>
  <c r="J87" i="12"/>
  <c r="AN37" i="16"/>
  <c r="R35" i="21"/>
  <c r="G77" i="12"/>
  <c r="AN76" i="16"/>
  <c r="R184" i="21" s="1"/>
  <c r="R74" i="21"/>
  <c r="AN58" i="16"/>
  <c r="R166" i="21" s="1"/>
  <c r="R56" i="21"/>
  <c r="AN90" i="16"/>
  <c r="R198" i="21" s="1"/>
  <c r="R88" i="21"/>
  <c r="AN106" i="16"/>
  <c r="R214" i="21" s="1"/>
  <c r="R104" i="21"/>
  <c r="AL24" i="16"/>
  <c r="P132" i="21" s="1"/>
  <c r="P22" i="21"/>
  <c r="Q60" i="21"/>
  <c r="F82" i="12"/>
  <c r="AK53" i="16"/>
  <c r="O161" i="21" s="1"/>
  <c r="O51" i="21"/>
  <c r="Q11" i="21"/>
  <c r="F72" i="12"/>
  <c r="AP43" i="16"/>
  <c r="T151" i="21" s="1"/>
  <c r="T41" i="21"/>
  <c r="AP111" i="16"/>
  <c r="T109" i="21"/>
  <c r="I92" i="12"/>
  <c r="Q50" i="21"/>
  <c r="F80" i="12"/>
  <c r="Q90" i="21"/>
  <c r="F88" i="12"/>
  <c r="Q109" i="21"/>
  <c r="F92" i="12"/>
  <c r="AL104" i="16"/>
  <c r="P212" i="21" s="1"/>
  <c r="P102" i="21"/>
  <c r="AO28" i="16"/>
  <c r="S136" i="21" s="1"/>
  <c r="S26" i="21"/>
  <c r="AO39" i="16"/>
  <c r="S147" i="21" s="1"/>
  <c r="S37" i="21"/>
  <c r="AO86" i="16"/>
  <c r="S194" i="21" s="1"/>
  <c r="S84" i="21"/>
  <c r="Q20" i="21"/>
  <c r="F74" i="12"/>
  <c r="Q65" i="21"/>
  <c r="F83" i="12"/>
  <c r="AL23" i="16"/>
  <c r="P131" i="21" s="1"/>
  <c r="P21" i="21"/>
  <c r="AO41" i="16"/>
  <c r="S149" i="21" s="1"/>
  <c r="S39" i="21"/>
  <c r="AJ30" i="16"/>
  <c r="N138" i="21" s="1"/>
  <c r="N28" i="21"/>
  <c r="Q100" i="21"/>
  <c r="F90" i="12"/>
  <c r="AO62" i="16"/>
  <c r="S60" i="21"/>
  <c r="H82" i="12"/>
  <c r="AN18" i="16"/>
  <c r="R126" i="21" s="1"/>
  <c r="R16" i="21"/>
  <c r="Q105" i="21"/>
  <c r="F91" i="12"/>
  <c r="Q40" i="21"/>
  <c r="F78" i="12"/>
  <c r="Q45" i="21"/>
  <c r="F79" i="12"/>
  <c r="AO57" i="16"/>
  <c r="S55" i="21"/>
  <c r="H81" i="12"/>
  <c r="AO25" i="16"/>
  <c r="S133" i="21" s="1"/>
  <c r="S23" i="21"/>
  <c r="AJ31" i="16"/>
  <c r="N139" i="21" s="1"/>
  <c r="N29" i="21"/>
  <c r="AJ18" i="16"/>
  <c r="N126" i="21" s="1"/>
  <c r="N16" i="21"/>
  <c r="AJ38" i="16"/>
  <c r="N146" i="21" s="1"/>
  <c r="N36" i="21"/>
  <c r="AJ43" i="16"/>
  <c r="N151" i="21" s="1"/>
  <c r="N41" i="21"/>
  <c r="AJ49" i="16"/>
  <c r="N157" i="21" s="1"/>
  <c r="N47" i="21"/>
  <c r="AJ46" i="16"/>
  <c r="N154" i="21" s="1"/>
  <c r="N44" i="21"/>
  <c r="AJ78" i="16"/>
  <c r="N186" i="21" s="1"/>
  <c r="N76" i="21"/>
  <c r="AJ79" i="16"/>
  <c r="N187" i="21" s="1"/>
  <c r="N77" i="21"/>
  <c r="AJ94" i="16"/>
  <c r="N202" i="21" s="1"/>
  <c r="N92" i="21"/>
  <c r="AJ110" i="16"/>
  <c r="N218" i="21" s="1"/>
  <c r="N108" i="21"/>
  <c r="AJ103" i="16"/>
  <c r="N211" i="21" s="1"/>
  <c r="N101" i="21"/>
  <c r="Q80" i="21"/>
  <c r="F86" i="12"/>
  <c r="AL37" i="16"/>
  <c r="P35" i="21"/>
  <c r="E77" i="12"/>
  <c r="AL71" i="16"/>
  <c r="P179" i="21" s="1"/>
  <c r="P69" i="21"/>
  <c r="AL69" i="16"/>
  <c r="P177" i="21" s="1"/>
  <c r="P67" i="21"/>
  <c r="AL70" i="16"/>
  <c r="P178" i="21" s="1"/>
  <c r="P68" i="21"/>
  <c r="AL86" i="16"/>
  <c r="P194" i="21" s="1"/>
  <c r="P84" i="21"/>
  <c r="AL89" i="16"/>
  <c r="P197" i="21" s="1"/>
  <c r="P87" i="21"/>
  <c r="AO48" i="16"/>
  <c r="S156" i="21" s="1"/>
  <c r="S46" i="21"/>
  <c r="AO102" i="16"/>
  <c r="S100" i="21"/>
  <c r="H90" i="12"/>
  <c r="Q30" i="21"/>
  <c r="F76" i="12"/>
  <c r="Q25" i="21"/>
  <c r="F75" i="12"/>
  <c r="AJ97" i="16"/>
  <c r="N95" i="21"/>
  <c r="C89" i="12"/>
  <c r="AK81" i="16"/>
  <c r="O189" i="21" s="1"/>
  <c r="O79" i="21"/>
  <c r="AK66" i="16"/>
  <c r="O174" i="21" s="1"/>
  <c r="O64" i="21"/>
  <c r="AO35" i="16"/>
  <c r="S143" i="21" s="1"/>
  <c r="S33" i="21"/>
  <c r="AP107" i="16"/>
  <c r="T105" i="21"/>
  <c r="I91" i="12"/>
  <c r="AQ48" i="16"/>
  <c r="U156" i="21" s="1"/>
  <c r="U46" i="21"/>
  <c r="AK46" i="16"/>
  <c r="O154" i="21" s="1"/>
  <c r="O44" i="21"/>
  <c r="AK104" i="16"/>
  <c r="O212" i="21" s="1"/>
  <c r="O102" i="21"/>
  <c r="AO107" i="16"/>
  <c r="S105" i="21"/>
  <c r="H91" i="12"/>
  <c r="AJ65" i="16"/>
  <c r="N173" i="21" s="1"/>
  <c r="N63" i="21"/>
  <c r="AK64" i="16"/>
  <c r="O172" i="21" s="1"/>
  <c r="O62" i="21"/>
  <c r="AK103" i="16"/>
  <c r="O211" i="21" s="1"/>
  <c r="O101" i="21"/>
  <c r="AN65" i="16"/>
  <c r="R173" i="21" s="1"/>
  <c r="R63" i="21"/>
  <c r="AO73" i="16"/>
  <c r="S181" i="21" s="1"/>
  <c r="S71" i="21"/>
  <c r="AN82" i="16"/>
  <c r="R80" i="21"/>
  <c r="G86" i="12"/>
  <c r="AJ99" i="16"/>
  <c r="N207" i="21" s="1"/>
  <c r="N97" i="21"/>
  <c r="AJ107" i="16"/>
  <c r="N105" i="21"/>
  <c r="C91" i="12"/>
  <c r="AN98" i="16"/>
  <c r="R206" i="21" s="1"/>
  <c r="R96" i="21"/>
  <c r="AL84" i="16"/>
  <c r="P192" i="21" s="1"/>
  <c r="P82" i="21"/>
  <c r="AL77" i="16"/>
  <c r="P75" i="21"/>
  <c r="E85" i="12"/>
  <c r="AK78" i="16"/>
  <c r="O186" i="21" s="1"/>
  <c r="O76" i="21"/>
  <c r="AN60" i="16"/>
  <c r="R168" i="21" s="1"/>
  <c r="R58" i="21"/>
  <c r="AL82" i="16"/>
  <c r="P80" i="21"/>
  <c r="E86" i="12"/>
  <c r="AK75" i="16"/>
  <c r="O183" i="21" s="1"/>
  <c r="O73" i="21"/>
  <c r="AL52" i="16"/>
  <c r="P50" i="21"/>
  <c r="E80" i="12"/>
  <c r="AK67" i="16"/>
  <c r="O65" i="21"/>
  <c r="D83" i="12"/>
  <c r="AP51" i="16"/>
  <c r="T159" i="21" s="1"/>
  <c r="T49" i="21"/>
  <c r="AN42" i="16"/>
  <c r="R40" i="21"/>
  <c r="G78" i="12"/>
  <c r="AL58" i="16"/>
  <c r="P166" i="21" s="1"/>
  <c r="P56" i="21"/>
  <c r="AN32" i="16"/>
  <c r="R30" i="21"/>
  <c r="G76" i="12"/>
  <c r="AP23" i="16"/>
  <c r="T131" i="21" s="1"/>
  <c r="T21" i="21"/>
  <c r="AP24" i="16"/>
  <c r="T132" i="21" s="1"/>
  <c r="T22" i="21"/>
  <c r="AP34" i="16"/>
  <c r="T142" i="21" s="1"/>
  <c r="T32" i="21"/>
  <c r="AP45" i="16"/>
  <c r="T153" i="21" s="1"/>
  <c r="T43" i="21"/>
  <c r="AP64" i="16"/>
  <c r="T172" i="21" s="1"/>
  <c r="T62" i="21"/>
  <c r="AP109" i="16"/>
  <c r="T217" i="21" s="1"/>
  <c r="T107" i="21"/>
  <c r="AP100" i="16"/>
  <c r="T208" i="21" s="1"/>
  <c r="T98" i="21"/>
  <c r="AK42" i="16"/>
  <c r="O40" i="21"/>
  <c r="D78" i="12"/>
  <c r="AN20" i="16"/>
  <c r="R128" i="21" s="1"/>
  <c r="R18" i="21"/>
  <c r="AQ38" i="16"/>
  <c r="U146" i="21" s="1"/>
  <c r="U36" i="21"/>
  <c r="AQ50" i="16"/>
  <c r="U158" i="21" s="1"/>
  <c r="U48" i="21"/>
  <c r="AQ63" i="16"/>
  <c r="U171" i="21" s="1"/>
  <c r="U61" i="21"/>
  <c r="AQ93" i="16"/>
  <c r="U201" i="21" s="1"/>
  <c r="U91" i="21"/>
  <c r="AQ84" i="16"/>
  <c r="U192" i="21" s="1"/>
  <c r="U82" i="21"/>
  <c r="AQ102" i="16"/>
  <c r="U100" i="21"/>
  <c r="J90" i="12"/>
  <c r="AK25" i="16"/>
  <c r="O133" i="21" s="1"/>
  <c r="O23" i="21"/>
  <c r="AK56" i="16"/>
  <c r="O164" i="21" s="1"/>
  <c r="O54" i="21"/>
  <c r="AK65" i="16"/>
  <c r="O173" i="21" s="1"/>
  <c r="O63" i="21"/>
  <c r="AK106" i="16"/>
  <c r="O214" i="21" s="1"/>
  <c r="O104" i="21"/>
  <c r="AL42" i="16"/>
  <c r="P40" i="21"/>
  <c r="E78" i="12"/>
  <c r="AL39" i="16"/>
  <c r="P147" i="21" s="1"/>
  <c r="P37" i="21"/>
  <c r="AL30" i="16"/>
  <c r="P138" i="21" s="1"/>
  <c r="P28" i="21"/>
  <c r="AL96" i="16"/>
  <c r="P204" i="21" s="1"/>
  <c r="P94" i="21"/>
  <c r="AL94" i="16"/>
  <c r="P202" i="21" s="1"/>
  <c r="P92" i="21"/>
  <c r="AL100" i="16"/>
  <c r="P208" i="21" s="1"/>
  <c r="P98" i="21"/>
  <c r="AL107" i="16"/>
  <c r="P105" i="21"/>
  <c r="E91" i="12"/>
  <c r="AK37" i="16"/>
  <c r="O35" i="21"/>
  <c r="D77" i="12"/>
  <c r="AO18" i="16"/>
  <c r="S126" i="21" s="1"/>
  <c r="S16" i="21"/>
  <c r="AO20" i="16"/>
  <c r="S128" i="21" s="1"/>
  <c r="S18" i="21"/>
  <c r="AO78" i="16"/>
  <c r="S186" i="21" s="1"/>
  <c r="S76" i="21"/>
  <c r="AO27" i="16"/>
  <c r="S25" i="21"/>
  <c r="H75" i="12"/>
  <c r="AO80" i="16"/>
  <c r="S188" i="21" s="1"/>
  <c r="S78" i="21"/>
  <c r="AO44" i="16"/>
  <c r="S152" i="21" s="1"/>
  <c r="S42" i="21"/>
  <c r="AO71" i="16"/>
  <c r="S179" i="21" s="1"/>
  <c r="S69" i="21"/>
  <c r="AO85" i="16"/>
  <c r="S193" i="21" s="1"/>
  <c r="S83" i="21"/>
  <c r="AO66" i="16"/>
  <c r="S174" i="21" s="1"/>
  <c r="S64" i="21"/>
  <c r="AO93" i="16"/>
  <c r="S201" i="21" s="1"/>
  <c r="S91" i="21"/>
  <c r="AO109" i="16"/>
  <c r="S217" i="21" s="1"/>
  <c r="S107" i="21"/>
  <c r="AJ55" i="16"/>
  <c r="N163" i="21" s="1"/>
  <c r="N53" i="21"/>
  <c r="AJ77" i="16"/>
  <c r="N75" i="21"/>
  <c r="C85" i="12"/>
  <c r="AJ73" i="16"/>
  <c r="N181" i="21" s="1"/>
  <c r="N71" i="21"/>
  <c r="AK16" i="16"/>
  <c r="O124" i="21" s="1"/>
  <c r="O14" i="21"/>
  <c r="AK32" i="16"/>
  <c r="O30" i="21"/>
  <c r="D76" i="12"/>
  <c r="AK69" i="16"/>
  <c r="O177" i="21" s="1"/>
  <c r="O67" i="21"/>
  <c r="AK96" i="16"/>
  <c r="O204" i="21" s="1"/>
  <c r="O94" i="21"/>
  <c r="AK105" i="16"/>
  <c r="O213" i="21" s="1"/>
  <c r="O103" i="21"/>
  <c r="AJ17" i="16"/>
  <c r="N15" i="21"/>
  <c r="C73" i="12"/>
  <c r="AJ34" i="16"/>
  <c r="N142" i="21" s="1"/>
  <c r="N32" i="21"/>
  <c r="AJ20" i="16"/>
  <c r="N128" i="21" s="1"/>
  <c r="N18" i="21"/>
  <c r="AJ40" i="16"/>
  <c r="N148" i="21" s="1"/>
  <c r="N38" i="21"/>
  <c r="AJ45" i="16"/>
  <c r="N153" i="21" s="1"/>
  <c r="N43" i="21"/>
  <c r="AJ48" i="16"/>
  <c r="N156" i="21" s="1"/>
  <c r="N46" i="21"/>
  <c r="AJ68" i="16"/>
  <c r="N176" i="21" s="1"/>
  <c r="N66" i="21"/>
  <c r="AJ81" i="16"/>
  <c r="N189" i="21" s="1"/>
  <c r="N79" i="21"/>
  <c r="AJ96" i="16"/>
  <c r="N204" i="21" s="1"/>
  <c r="N94" i="21"/>
  <c r="AJ89" i="16"/>
  <c r="N197" i="21" s="1"/>
  <c r="N87" i="21"/>
  <c r="AJ105" i="16"/>
  <c r="N213" i="21" s="1"/>
  <c r="N103" i="21"/>
  <c r="AN31" i="16"/>
  <c r="R139" i="21" s="1"/>
  <c r="R29" i="21"/>
  <c r="AK15" i="16"/>
  <c r="O123" i="21" s="1"/>
  <c r="O13" i="21"/>
  <c r="AF45" i="16"/>
  <c r="AN50" i="16"/>
  <c r="R158" i="21" s="1"/>
  <c r="R48" i="21"/>
  <c r="AN47" i="16"/>
  <c r="R45" i="21"/>
  <c r="G79" i="12"/>
  <c r="AN84" i="16"/>
  <c r="R192" i="21" s="1"/>
  <c r="R82" i="21"/>
  <c r="AN72" i="16"/>
  <c r="R70" i="21"/>
  <c r="G84" i="12"/>
  <c r="AJ13" i="16"/>
  <c r="N11" i="21"/>
  <c r="C72" i="12"/>
  <c r="AJ92" i="16"/>
  <c r="N90" i="21"/>
  <c r="C88" i="12"/>
  <c r="AJ57" i="16"/>
  <c r="N55" i="21"/>
  <c r="C81" i="12"/>
  <c r="AJ24" i="16"/>
  <c r="N132" i="21" s="1"/>
  <c r="N22" i="21"/>
  <c r="AP60" i="16"/>
  <c r="T168" i="21" s="1"/>
  <c r="T58" i="21"/>
  <c r="AQ61" i="16"/>
  <c r="U169" i="21" s="1"/>
  <c r="U59" i="21"/>
  <c r="AK23" i="16"/>
  <c r="O131" i="21" s="1"/>
  <c r="O21" i="21"/>
  <c r="AJ37" i="16"/>
  <c r="N35" i="21"/>
  <c r="C77" i="12"/>
  <c r="AO91" i="16"/>
  <c r="S199" i="21" s="1"/>
  <c r="S89" i="21"/>
  <c r="AK14" i="16"/>
  <c r="O122" i="21" s="1"/>
  <c r="O12" i="21"/>
  <c r="AN13" i="16"/>
  <c r="R11" i="21"/>
  <c r="G72" i="12"/>
  <c r="AP97" i="16"/>
  <c r="T95" i="21"/>
  <c r="I89" i="12"/>
  <c r="AN66" i="16"/>
  <c r="R174" i="21" s="1"/>
  <c r="R64" i="21"/>
  <c r="AJ98" i="16"/>
  <c r="N206" i="21" s="1"/>
  <c r="N96" i="21"/>
  <c r="AJ88" i="16"/>
  <c r="N196" i="21" s="1"/>
  <c r="N86" i="21"/>
  <c r="AK93" i="16"/>
  <c r="O201" i="21" s="1"/>
  <c r="O91" i="21"/>
  <c r="AK82" i="16"/>
  <c r="O80" i="21"/>
  <c r="D86" i="12"/>
  <c r="AK79" i="16"/>
  <c r="O187" i="21" s="1"/>
  <c r="O77" i="21"/>
  <c r="AK74" i="16"/>
  <c r="O182" i="21" s="1"/>
  <c r="O72" i="21"/>
  <c r="AK76" i="16"/>
  <c r="O184" i="21" s="1"/>
  <c r="O74" i="21"/>
  <c r="AP59" i="16"/>
  <c r="T167" i="21" s="1"/>
  <c r="T57" i="21"/>
  <c r="AL66" i="16"/>
  <c r="P174" i="21" s="1"/>
  <c r="P64" i="21"/>
  <c r="AN62" i="16"/>
  <c r="R60" i="21"/>
  <c r="G82" i="12"/>
  <c r="AL47" i="16"/>
  <c r="P45" i="21"/>
  <c r="E79" i="12"/>
  <c r="AL85" i="16"/>
  <c r="P193" i="21" s="1"/>
  <c r="P83" i="21"/>
  <c r="AN33" i="16"/>
  <c r="R141" i="21" s="1"/>
  <c r="R31" i="21"/>
  <c r="AL56" i="16"/>
  <c r="P164" i="21" s="1"/>
  <c r="P54" i="21"/>
  <c r="AP50" i="16"/>
  <c r="T158" i="21" s="1"/>
  <c r="T48" i="21"/>
  <c r="AO21" i="16"/>
  <c r="S129" i="21" s="1"/>
  <c r="S19" i="21"/>
  <c r="AP26" i="16"/>
  <c r="T134" i="21" s="1"/>
  <c r="T24" i="21"/>
  <c r="AP66" i="16"/>
  <c r="T174" i="21" s="1"/>
  <c r="T64" i="21"/>
  <c r="AP85" i="16"/>
  <c r="T193" i="21" s="1"/>
  <c r="T83" i="21"/>
  <c r="AP84" i="16"/>
  <c r="T192" i="21" s="1"/>
  <c r="T82" i="21"/>
  <c r="AP102" i="16"/>
  <c r="T100" i="21"/>
  <c r="I90" i="12"/>
  <c r="AQ51" i="16"/>
  <c r="U159" i="21" s="1"/>
  <c r="U49" i="21"/>
  <c r="AQ65" i="16"/>
  <c r="U173" i="21" s="1"/>
  <c r="U63" i="21"/>
  <c r="AQ79" i="16"/>
  <c r="U187" i="21" s="1"/>
  <c r="U77" i="21"/>
  <c r="AQ70" i="16"/>
  <c r="U178" i="21" s="1"/>
  <c r="U68" i="21"/>
  <c r="AQ86" i="16"/>
  <c r="U194" i="21" s="1"/>
  <c r="U84" i="21"/>
  <c r="AK27" i="16"/>
  <c r="O25" i="21"/>
  <c r="D75" i="12"/>
  <c r="AK59" i="16"/>
  <c r="O167" i="21" s="1"/>
  <c r="O57" i="21"/>
  <c r="AK88" i="16"/>
  <c r="O196" i="21" s="1"/>
  <c r="O86" i="21"/>
  <c r="AK108" i="16"/>
  <c r="O216" i="21" s="1"/>
  <c r="O106" i="21"/>
  <c r="AL34" i="16"/>
  <c r="P142" i="21" s="1"/>
  <c r="P32" i="21"/>
  <c r="AL36" i="16"/>
  <c r="P144" i="21" s="1"/>
  <c r="P34" i="21"/>
  <c r="AL32" i="16"/>
  <c r="P30" i="21"/>
  <c r="E76" i="12"/>
  <c r="AL75" i="16"/>
  <c r="P183" i="21" s="1"/>
  <c r="P73" i="21"/>
  <c r="AL55" i="16"/>
  <c r="P163" i="21" s="1"/>
  <c r="P53" i="21"/>
  <c r="AL60" i="16"/>
  <c r="P168" i="21" s="1"/>
  <c r="P58" i="21"/>
  <c r="AL74" i="16"/>
  <c r="P182" i="21" s="1"/>
  <c r="P72" i="21"/>
  <c r="AL92" i="16"/>
  <c r="P90" i="21"/>
  <c r="E88" i="12"/>
  <c r="AL98" i="16"/>
  <c r="P206" i="21" s="1"/>
  <c r="P96" i="21"/>
  <c r="AL93" i="16"/>
  <c r="P201" i="21" s="1"/>
  <c r="P91" i="21"/>
  <c r="AL109" i="16"/>
  <c r="P217" i="21" s="1"/>
  <c r="P107" i="21"/>
  <c r="AL28" i="16"/>
  <c r="P136" i="21" s="1"/>
  <c r="P26" i="21"/>
  <c r="AL18" i="16"/>
  <c r="P126" i="21" s="1"/>
  <c r="P16" i="21"/>
  <c r="AO52" i="16"/>
  <c r="S50" i="21"/>
  <c r="H80" i="12"/>
  <c r="AO29" i="16"/>
  <c r="S137" i="21" s="1"/>
  <c r="S27" i="21"/>
  <c r="AO33" i="16"/>
  <c r="S141" i="21" s="1"/>
  <c r="S31" i="21"/>
  <c r="AO55" i="16"/>
  <c r="S163" i="21" s="1"/>
  <c r="S53" i="21"/>
  <c r="AO46" i="16"/>
  <c r="S154" i="21" s="1"/>
  <c r="S44" i="21"/>
  <c r="AO87" i="16"/>
  <c r="S85" i="21"/>
  <c r="H87" i="12"/>
  <c r="AO70" i="16"/>
  <c r="S178" i="21" s="1"/>
  <c r="S68" i="21"/>
  <c r="AO74" i="16"/>
  <c r="S182" i="21" s="1"/>
  <c r="S72" i="21"/>
  <c r="AO95" i="16"/>
  <c r="S203" i="21" s="1"/>
  <c r="S93" i="21"/>
  <c r="AO104" i="16"/>
  <c r="S212" i="21" s="1"/>
  <c r="S102" i="21"/>
  <c r="AJ51" i="16"/>
  <c r="N159" i="21" s="1"/>
  <c r="N49" i="21"/>
  <c r="AJ86" i="16"/>
  <c r="N194" i="21" s="1"/>
  <c r="N84" i="21"/>
  <c r="AJ76" i="16"/>
  <c r="N184" i="21" s="1"/>
  <c r="N74" i="21"/>
  <c r="AK18" i="16"/>
  <c r="O126" i="21" s="1"/>
  <c r="O16" i="21"/>
  <c r="AK33" i="16"/>
  <c r="O141" i="21" s="1"/>
  <c r="O31" i="21"/>
  <c r="AJ26" i="16"/>
  <c r="N134" i="21" s="1"/>
  <c r="N24" i="21"/>
  <c r="AJ19" i="16"/>
  <c r="N127" i="21" s="1"/>
  <c r="N17" i="21"/>
  <c r="AJ22" i="16"/>
  <c r="N20" i="21"/>
  <c r="C74" i="12"/>
  <c r="AJ47" i="16"/>
  <c r="N45" i="21"/>
  <c r="C79" i="12"/>
  <c r="AJ66" i="16"/>
  <c r="N174" i="21" s="1"/>
  <c r="N64" i="21"/>
  <c r="AJ53" i="16"/>
  <c r="N161" i="21" s="1"/>
  <c r="N51" i="21"/>
  <c r="AJ50" i="16"/>
  <c r="N158" i="21" s="1"/>
  <c r="N48" i="21"/>
  <c r="AJ71" i="16"/>
  <c r="N179" i="21" s="1"/>
  <c r="N69" i="21"/>
  <c r="AJ83" i="16"/>
  <c r="N191" i="21" s="1"/>
  <c r="N81" i="21"/>
  <c r="AL14" i="16"/>
  <c r="P122" i="21" s="1"/>
  <c r="P12" i="21"/>
  <c r="AO49" i="16"/>
  <c r="S157" i="21" s="1"/>
  <c r="S47" i="21"/>
  <c r="AF27" i="16"/>
  <c r="AF58" i="16"/>
  <c r="AN48" i="16"/>
  <c r="R156" i="21" s="1"/>
  <c r="R46" i="21"/>
  <c r="AN83" i="16"/>
  <c r="R191" i="21" s="1"/>
  <c r="R81" i="21"/>
  <c r="AN78" i="16"/>
  <c r="R186" i="21" s="1"/>
  <c r="R76" i="21"/>
  <c r="AN107" i="16"/>
  <c r="R105" i="21"/>
  <c r="G91" i="12"/>
  <c r="U25" i="16"/>
  <c r="AF25" i="16" s="1"/>
  <c r="U36" i="16"/>
  <c r="AF36" i="16" s="1"/>
  <c r="U27" i="16"/>
  <c r="U22" i="16"/>
  <c r="U24" i="16"/>
  <c r="AN99" i="16"/>
  <c r="R207" i="21" s="1"/>
  <c r="R97" i="21"/>
  <c r="AL87" i="16"/>
  <c r="P85" i="21"/>
  <c r="E87" i="12"/>
  <c r="AL57" i="16"/>
  <c r="P55" i="21"/>
  <c r="E81" i="12"/>
  <c r="AP37" i="16"/>
  <c r="T35" i="21"/>
  <c r="I77" i="12"/>
  <c r="AQ40" i="16"/>
  <c r="U148" i="21" s="1"/>
  <c r="U38" i="21"/>
  <c r="AQ95" i="16"/>
  <c r="U203" i="21" s="1"/>
  <c r="U93" i="21"/>
  <c r="AL40" i="16"/>
  <c r="P148" i="21" s="1"/>
  <c r="P38" i="21"/>
  <c r="AO54" i="16"/>
  <c r="S162" i="21" s="1"/>
  <c r="S52" i="21"/>
  <c r="AO64" i="16"/>
  <c r="S172" i="21" s="1"/>
  <c r="S62" i="21"/>
  <c r="AJ52" i="16"/>
  <c r="N50" i="21"/>
  <c r="C80" i="12"/>
  <c r="AK38" i="16"/>
  <c r="O146" i="21" s="1"/>
  <c r="O36" i="21"/>
  <c r="AK94" i="16"/>
  <c r="O202" i="21" s="1"/>
  <c r="O92" i="21"/>
  <c r="AP22" i="16"/>
  <c r="T20" i="21"/>
  <c r="I74" i="12"/>
  <c r="Q85" i="21"/>
  <c r="F87" i="12"/>
  <c r="Q70" i="21"/>
  <c r="F84" i="12"/>
  <c r="AN105" i="16"/>
  <c r="R213" i="21" s="1"/>
  <c r="R103" i="21"/>
  <c r="AN91" i="16"/>
  <c r="R199" i="21" s="1"/>
  <c r="R89" i="21"/>
  <c r="AN95" i="16"/>
  <c r="R203" i="21" s="1"/>
  <c r="R93" i="21"/>
  <c r="AJ91" i="16"/>
  <c r="N199" i="21" s="1"/>
  <c r="N89" i="21"/>
  <c r="AK72" i="16"/>
  <c r="O70" i="21"/>
  <c r="D84" i="12"/>
  <c r="AP72" i="16"/>
  <c r="T70" i="21"/>
  <c r="I84" i="12"/>
  <c r="AP68" i="16"/>
  <c r="T176" i="21" s="1"/>
  <c r="T66" i="21"/>
  <c r="AK97" i="16"/>
  <c r="O95" i="21"/>
  <c r="D89" i="12"/>
  <c r="AL64" i="16"/>
  <c r="P172" i="21" s="1"/>
  <c r="P62" i="21"/>
  <c r="AN57" i="16"/>
  <c r="R55" i="21"/>
  <c r="G81" i="12"/>
  <c r="AK62" i="16"/>
  <c r="O60" i="21"/>
  <c r="D82" i="12"/>
  <c r="AJ63" i="16"/>
  <c r="N171" i="21" s="1"/>
  <c r="N61" i="21"/>
  <c r="AK47" i="16"/>
  <c r="O45" i="21"/>
  <c r="D79" i="12"/>
  <c r="AP49" i="16"/>
  <c r="T157" i="21" s="1"/>
  <c r="T47" i="21"/>
  <c r="AJ33" i="16"/>
  <c r="N141" i="21" s="1"/>
  <c r="N31" i="21"/>
  <c r="AJ39" i="16"/>
  <c r="N147" i="21" s="1"/>
  <c r="N37" i="21"/>
  <c r="AN30" i="16"/>
  <c r="R138" i="21" s="1"/>
  <c r="R28" i="21"/>
  <c r="AK20" i="16"/>
  <c r="O128" i="21" s="1"/>
  <c r="O18" i="21"/>
  <c r="AP28" i="16"/>
  <c r="T136" i="21" s="1"/>
  <c r="T26" i="21"/>
  <c r="AP39" i="16"/>
  <c r="T147" i="21" s="1"/>
  <c r="T37" i="21"/>
  <c r="AP57" i="16"/>
  <c r="T55" i="21"/>
  <c r="I81" i="12"/>
  <c r="AP54" i="16"/>
  <c r="T162" i="21" s="1"/>
  <c r="T52" i="21"/>
  <c r="AP71" i="16"/>
  <c r="T179" i="21" s="1"/>
  <c r="T69" i="21"/>
  <c r="AP87" i="16"/>
  <c r="T85" i="21"/>
  <c r="I87" i="12"/>
  <c r="AP88" i="16"/>
  <c r="T196" i="21" s="1"/>
  <c r="T86" i="21"/>
  <c r="AP104" i="16"/>
  <c r="T212" i="21" s="1"/>
  <c r="T102" i="21"/>
  <c r="AQ35" i="16"/>
  <c r="U143" i="21" s="1"/>
  <c r="U33" i="21"/>
  <c r="AQ53" i="16"/>
  <c r="U161" i="21" s="1"/>
  <c r="U51" i="21"/>
  <c r="AQ54" i="16"/>
  <c r="U162" i="21" s="1"/>
  <c r="U52" i="21"/>
  <c r="AQ81" i="16"/>
  <c r="U189" i="21" s="1"/>
  <c r="U79" i="21"/>
  <c r="AQ72" i="16"/>
  <c r="U70" i="21"/>
  <c r="J84" i="12"/>
  <c r="AQ90" i="16"/>
  <c r="U198" i="21" s="1"/>
  <c r="U88" i="21"/>
  <c r="AQ106" i="16"/>
  <c r="U214" i="21" s="1"/>
  <c r="U104" i="21"/>
  <c r="AK29" i="16"/>
  <c r="O137" i="21" s="1"/>
  <c r="O27" i="21"/>
  <c r="AK73" i="16"/>
  <c r="O181" i="21" s="1"/>
  <c r="O71" i="21"/>
  <c r="AK100" i="16"/>
  <c r="O208" i="21" s="1"/>
  <c r="O98" i="21"/>
  <c r="AK99" i="16"/>
  <c r="O207" i="21" s="1"/>
  <c r="O97" i="21"/>
  <c r="AL43" i="16"/>
  <c r="P151" i="21" s="1"/>
  <c r="P41" i="21"/>
  <c r="AL44" i="16"/>
  <c r="P152" i="21" s="1"/>
  <c r="P42" i="21"/>
  <c r="AL35" i="16"/>
  <c r="P143" i="21" s="1"/>
  <c r="P33" i="21"/>
  <c r="AL59" i="16"/>
  <c r="P167" i="21" s="1"/>
  <c r="P57" i="21"/>
  <c r="AL76" i="16"/>
  <c r="P184" i="21" s="1"/>
  <c r="P74" i="21"/>
  <c r="AL90" i="16"/>
  <c r="P198" i="21" s="1"/>
  <c r="P88" i="21"/>
  <c r="AL102" i="16"/>
  <c r="P100" i="21"/>
  <c r="E90" i="12"/>
  <c r="AL95" i="16"/>
  <c r="P203" i="21" s="1"/>
  <c r="P93" i="21"/>
  <c r="AL111" i="16"/>
  <c r="P109" i="21"/>
  <c r="E92" i="12"/>
  <c r="AN28" i="16"/>
  <c r="R136" i="21" s="1"/>
  <c r="R26" i="21"/>
  <c r="AO24" i="16"/>
  <c r="S132" i="21" s="1"/>
  <c r="S22" i="21"/>
  <c r="AO15" i="16"/>
  <c r="S123" i="21" s="1"/>
  <c r="S13" i="21"/>
  <c r="AO31" i="16"/>
  <c r="S139" i="21" s="1"/>
  <c r="S29" i="21"/>
  <c r="AO84" i="16"/>
  <c r="S192" i="21" s="1"/>
  <c r="S82" i="21"/>
  <c r="AO47" i="16"/>
  <c r="S45" i="21"/>
  <c r="H79" i="12"/>
  <c r="AO59" i="16"/>
  <c r="S167" i="21" s="1"/>
  <c r="S57" i="21"/>
  <c r="AO77" i="16"/>
  <c r="S75" i="21"/>
  <c r="H85" i="12"/>
  <c r="AO97" i="16"/>
  <c r="S95" i="21"/>
  <c r="H89" i="12"/>
  <c r="AO90" i="16"/>
  <c r="S198" i="21" s="1"/>
  <c r="S88" i="21"/>
  <c r="AO106" i="16"/>
  <c r="S214" i="21" s="1"/>
  <c r="S104" i="21"/>
  <c r="AJ75" i="16"/>
  <c r="N183" i="21" s="1"/>
  <c r="N73" i="21"/>
  <c r="AJ106" i="16"/>
  <c r="N214" i="21" s="1"/>
  <c r="N104" i="21"/>
  <c r="AP25" i="16"/>
  <c r="T133" i="21" s="1"/>
  <c r="T23" i="21"/>
  <c r="AJ21" i="16"/>
  <c r="N129" i="21" s="1"/>
  <c r="N19" i="21"/>
  <c r="AN29" i="16"/>
  <c r="R137" i="21" s="1"/>
  <c r="R27" i="21"/>
  <c r="AL13" i="16"/>
  <c r="P11" i="21"/>
  <c r="E72" i="12"/>
  <c r="AN38" i="16"/>
  <c r="R146" i="21" s="1"/>
  <c r="R36" i="21"/>
  <c r="AF32" i="16"/>
  <c r="AF80" i="16"/>
  <c r="AN69" i="16"/>
  <c r="R177" i="21" s="1"/>
  <c r="R67" i="21"/>
  <c r="AN54" i="16"/>
  <c r="R162" i="21" s="1"/>
  <c r="R52" i="21"/>
  <c r="AN111" i="16"/>
  <c r="R109" i="21"/>
  <c r="G92" i="12"/>
  <c r="AF19" i="16"/>
  <c r="AN108" i="16"/>
  <c r="R216" i="21" s="1"/>
  <c r="R106" i="21"/>
  <c r="AP63" i="16"/>
  <c r="T171" i="21" s="1"/>
  <c r="T61" i="21"/>
  <c r="AP53" i="16"/>
  <c r="T161" i="21" s="1"/>
  <c r="T51" i="21"/>
  <c r="AP78" i="16"/>
  <c r="T186" i="21" s="1"/>
  <c r="T76" i="21"/>
  <c r="AQ20" i="16"/>
  <c r="U128" i="21" s="1"/>
  <c r="U18" i="21"/>
  <c r="AQ82" i="16"/>
  <c r="U80" i="21"/>
  <c r="J86" i="12"/>
  <c r="AK57" i="16"/>
  <c r="O55" i="21"/>
  <c r="D81" i="12"/>
  <c r="AL19" i="16"/>
  <c r="P127" i="21" s="1"/>
  <c r="P17" i="21"/>
  <c r="AO76" i="16"/>
  <c r="S184" i="21" s="1"/>
  <c r="S74" i="21"/>
  <c r="AK21" i="16"/>
  <c r="O129" i="21" s="1"/>
  <c r="O19" i="21"/>
  <c r="AK77" i="16"/>
  <c r="O75" i="21"/>
  <c r="D85" i="12"/>
  <c r="AN21" i="16"/>
  <c r="R129" i="21" s="1"/>
  <c r="R19" i="21"/>
  <c r="AQ23" i="16"/>
  <c r="U131" i="21" s="1"/>
  <c r="U21" i="21"/>
  <c r="AN59" i="16"/>
  <c r="R167" i="21" s="1"/>
  <c r="R57" i="21"/>
  <c r="AJ104" i="16"/>
  <c r="N212" i="21" s="1"/>
  <c r="N102" i="21"/>
  <c r="AN94" i="16"/>
  <c r="R202" i="21" s="1"/>
  <c r="R92" i="21"/>
  <c r="AN102" i="16"/>
  <c r="R100" i="21"/>
  <c r="G90" i="12"/>
  <c r="AJ90" i="16"/>
  <c r="N198" i="21" s="1"/>
  <c r="N88" i="21"/>
  <c r="AP70" i="16"/>
  <c r="T178" i="21" s="1"/>
  <c r="T68" i="21"/>
  <c r="AL68" i="16"/>
  <c r="P176" i="21" s="1"/>
  <c r="P66" i="21"/>
  <c r="AP69" i="16"/>
  <c r="T177" i="21" s="1"/>
  <c r="T67" i="21"/>
  <c r="AP75" i="16"/>
  <c r="T183" i="21" s="1"/>
  <c r="T73" i="21"/>
  <c r="AJ61" i="16"/>
  <c r="N169" i="21" s="1"/>
  <c r="N59" i="21"/>
  <c r="AK83" i="16"/>
  <c r="O191" i="21" s="1"/>
  <c r="O81" i="21"/>
  <c r="AL53" i="16"/>
  <c r="P161" i="21" s="1"/>
  <c r="P51" i="21"/>
  <c r="AL62" i="16"/>
  <c r="P60" i="21"/>
  <c r="E82" i="12"/>
  <c r="AJ60" i="16"/>
  <c r="N168" i="21" s="1"/>
  <c r="N58" i="21"/>
  <c r="AK55" i="16"/>
  <c r="O163" i="21" s="1"/>
  <c r="O53" i="21"/>
  <c r="AN43" i="16"/>
  <c r="R151" i="21" s="1"/>
  <c r="R41" i="21"/>
  <c r="AJ62" i="16"/>
  <c r="N60" i="21"/>
  <c r="C82" i="12"/>
  <c r="AN35" i="16"/>
  <c r="R143" i="21" s="1"/>
  <c r="R33" i="21"/>
  <c r="AJ29" i="16"/>
  <c r="N137" i="21" s="1"/>
  <c r="N27" i="21"/>
  <c r="AP19" i="16"/>
  <c r="T127" i="21" s="1"/>
  <c r="T17" i="21"/>
  <c r="AP38" i="16"/>
  <c r="T146" i="21" s="1"/>
  <c r="T36" i="21"/>
  <c r="AP30" i="16"/>
  <c r="T138" i="21" s="1"/>
  <c r="T28" i="21"/>
  <c r="AP44" i="16"/>
  <c r="T152" i="21" s="1"/>
  <c r="T42" i="21"/>
  <c r="AP56" i="16"/>
  <c r="T164" i="21" s="1"/>
  <c r="T54" i="21"/>
  <c r="AP95" i="16"/>
  <c r="T203" i="21" s="1"/>
  <c r="T93" i="21"/>
  <c r="AP99" i="16"/>
  <c r="T207" i="21" s="1"/>
  <c r="T97" i="21"/>
  <c r="AP106" i="16"/>
  <c r="T214" i="21" s="1"/>
  <c r="T104" i="21"/>
  <c r="AL25" i="16"/>
  <c r="P133" i="21" s="1"/>
  <c r="P23" i="21"/>
  <c r="AN17" i="16"/>
  <c r="R15" i="21"/>
  <c r="G73" i="12"/>
  <c r="AQ39" i="16"/>
  <c r="U147" i="21" s="1"/>
  <c r="U37" i="21"/>
  <c r="AQ55" i="16"/>
  <c r="U163" i="21" s="1"/>
  <c r="U53" i="21"/>
  <c r="AQ67" i="16"/>
  <c r="U65" i="21"/>
  <c r="J83" i="12"/>
  <c r="AQ83" i="16"/>
  <c r="U191" i="21" s="1"/>
  <c r="U81" i="21"/>
  <c r="AQ105" i="16"/>
  <c r="U213" i="21" s="1"/>
  <c r="U103" i="21"/>
  <c r="AQ74" i="16"/>
  <c r="U182" i="21" s="1"/>
  <c r="U72" i="21"/>
  <c r="AK31" i="16"/>
  <c r="O139" i="21" s="1"/>
  <c r="O29" i="21"/>
  <c r="AK28" i="16"/>
  <c r="O136" i="21" s="1"/>
  <c r="O26" i="21"/>
  <c r="AK71" i="16"/>
  <c r="O179" i="21" s="1"/>
  <c r="O69" i="21"/>
  <c r="AK101" i="16"/>
  <c r="O209" i="21" s="1"/>
  <c r="O99" i="21"/>
  <c r="AL46" i="16"/>
  <c r="P154" i="21" s="1"/>
  <c r="P44" i="21"/>
  <c r="AL33" i="16"/>
  <c r="P141" i="21" s="1"/>
  <c r="P31" i="21"/>
  <c r="AL41" i="16"/>
  <c r="P149" i="21" s="1"/>
  <c r="P39" i="21"/>
  <c r="AL63" i="16"/>
  <c r="P171" i="21" s="1"/>
  <c r="P61" i="21"/>
  <c r="AL65" i="16"/>
  <c r="P173" i="21" s="1"/>
  <c r="P63" i="21"/>
  <c r="AL97" i="16"/>
  <c r="P95" i="21"/>
  <c r="E89" i="12"/>
  <c r="AO16" i="16"/>
  <c r="S124" i="21" s="1"/>
  <c r="S14" i="21"/>
  <c r="AP27" i="16"/>
  <c r="T25" i="21"/>
  <c r="I75" i="12"/>
  <c r="AP16" i="16"/>
  <c r="T124" i="21" s="1"/>
  <c r="T14" i="21"/>
  <c r="AO26" i="16"/>
  <c r="S134" i="21" s="1"/>
  <c r="S24" i="21"/>
  <c r="AO17" i="16"/>
  <c r="S15" i="21"/>
  <c r="H73" i="12"/>
  <c r="AO65" i="16"/>
  <c r="S173" i="21" s="1"/>
  <c r="S63" i="21"/>
  <c r="AO37" i="16"/>
  <c r="S35" i="21"/>
  <c r="H77" i="12"/>
  <c r="AO34" i="16"/>
  <c r="S142" i="21" s="1"/>
  <c r="S32" i="21"/>
  <c r="AO53" i="16"/>
  <c r="S161" i="21" s="1"/>
  <c r="S51" i="21"/>
  <c r="AO63" i="16"/>
  <c r="S171" i="21" s="1"/>
  <c r="S61" i="21"/>
  <c r="AO83" i="16"/>
  <c r="S191" i="21" s="1"/>
  <c r="S81" i="21"/>
  <c r="AO79" i="16"/>
  <c r="S187" i="21" s="1"/>
  <c r="S77" i="21"/>
  <c r="AO99" i="16"/>
  <c r="S207" i="21" s="1"/>
  <c r="S97" i="21"/>
  <c r="AO92" i="16"/>
  <c r="S90" i="21"/>
  <c r="H88" i="12"/>
  <c r="AO108" i="16"/>
  <c r="S216" i="21" s="1"/>
  <c r="S106" i="21"/>
  <c r="AJ64" i="16"/>
  <c r="N172" i="21" s="1"/>
  <c r="N62" i="21"/>
  <c r="AJ87" i="16"/>
  <c r="N85" i="21"/>
  <c r="C87" i="12"/>
  <c r="AJ108" i="16"/>
  <c r="N216" i="21" s="1"/>
  <c r="N106" i="21"/>
  <c r="AK22" i="16"/>
  <c r="O20" i="21"/>
  <c r="D74" i="12"/>
  <c r="AK102" i="16"/>
  <c r="O100" i="21"/>
  <c r="D90" i="12"/>
  <c r="AP17" i="16"/>
  <c r="T15" i="21"/>
  <c r="I73" i="12"/>
  <c r="AK17" i="16"/>
  <c r="O15" i="21"/>
  <c r="D73" i="12"/>
  <c r="AF18" i="16"/>
  <c r="AF52" i="16"/>
  <c r="AN77" i="16"/>
  <c r="R75" i="21"/>
  <c r="G85" i="12"/>
  <c r="AN67" i="16"/>
  <c r="R65" i="21"/>
  <c r="G83" i="12"/>
  <c r="AN81" i="16"/>
  <c r="R189" i="21" s="1"/>
  <c r="R79" i="21"/>
  <c r="AN19" i="16"/>
  <c r="R127" i="21" s="1"/>
  <c r="R17" i="21"/>
  <c r="AN16" i="16"/>
  <c r="R124" i="21" s="1"/>
  <c r="R14" i="21"/>
  <c r="AJ15" i="16"/>
  <c r="N123" i="21" s="1"/>
  <c r="N13" i="21"/>
  <c r="AK49" i="16"/>
  <c r="O157" i="21" s="1"/>
  <c r="O47" i="21"/>
  <c r="AQ89" i="16"/>
  <c r="U197" i="21" s="1"/>
  <c r="U87" i="21"/>
  <c r="AO68" i="16"/>
  <c r="S176" i="21" s="1"/>
  <c r="S66" i="21"/>
  <c r="AN103" i="16"/>
  <c r="R211" i="21" s="1"/>
  <c r="R101" i="21"/>
  <c r="AJ100" i="16"/>
  <c r="N208" i="21" s="1"/>
  <c r="N98" i="21"/>
  <c r="AJ111" i="16"/>
  <c r="N109" i="21"/>
  <c r="C92" i="12"/>
  <c r="AJ101" i="16"/>
  <c r="N209" i="21" s="1"/>
  <c r="N99" i="21"/>
  <c r="AN100" i="16"/>
  <c r="R208" i="21" s="1"/>
  <c r="R98" i="21"/>
  <c r="AL67" i="16"/>
  <c r="P65" i="21"/>
  <c r="E83" i="12"/>
  <c r="AJ95" i="16"/>
  <c r="N203" i="21" s="1"/>
  <c r="N93" i="21"/>
  <c r="AK68" i="16"/>
  <c r="O176" i="21" s="1"/>
  <c r="O66" i="21"/>
  <c r="AK85" i="16"/>
  <c r="O193" i="21" s="1"/>
  <c r="O83" i="21"/>
  <c r="AL72" i="16"/>
  <c r="P70" i="21"/>
  <c r="E84" i="12"/>
  <c r="AP92" i="16"/>
  <c r="T90" i="21"/>
  <c r="I88" i="12"/>
  <c r="AK70" i="16"/>
  <c r="O178" i="21" s="1"/>
  <c r="O68" i="21"/>
  <c r="AP52" i="16"/>
  <c r="T50" i="21"/>
  <c r="I80" i="12"/>
  <c r="AK60" i="16"/>
  <c r="O168" i="21" s="1"/>
  <c r="O58" i="21"/>
  <c r="AP55" i="16"/>
  <c r="T163" i="21" s="1"/>
  <c r="T53" i="21"/>
  <c r="AN44" i="16"/>
  <c r="R152" i="21" s="1"/>
  <c r="R42" i="21"/>
  <c r="AN39" i="16"/>
  <c r="R147" i="21" s="1"/>
  <c r="R37" i="21"/>
  <c r="AJ44" i="16"/>
  <c r="N152" i="21" s="1"/>
  <c r="N42" i="21"/>
  <c r="AJ80" i="16"/>
  <c r="N188" i="21" s="1"/>
  <c r="N78" i="21"/>
  <c r="AJ27" i="16"/>
  <c r="N25" i="21"/>
  <c r="C75" i="12"/>
  <c r="AP32" i="16"/>
  <c r="T30" i="21"/>
  <c r="I76" i="12"/>
  <c r="AP47" i="16"/>
  <c r="T45" i="21"/>
  <c r="I79" i="12"/>
  <c r="AP58" i="16"/>
  <c r="T166" i="21" s="1"/>
  <c r="T56" i="21"/>
  <c r="AP89" i="16"/>
  <c r="T197" i="21" s="1"/>
  <c r="T87" i="21"/>
  <c r="AP93" i="16"/>
  <c r="T201" i="21" s="1"/>
  <c r="T91" i="21"/>
  <c r="AP101" i="16"/>
  <c r="T209" i="21" s="1"/>
  <c r="T99" i="21"/>
  <c r="AP108" i="16"/>
  <c r="T216" i="21" s="1"/>
  <c r="T106" i="21"/>
  <c r="AN25" i="16"/>
  <c r="R133" i="21" s="1"/>
  <c r="R23" i="21"/>
  <c r="AQ62" i="16"/>
  <c r="U60" i="21"/>
  <c r="J82" i="12"/>
  <c r="AQ44" i="16"/>
  <c r="U152" i="21" s="1"/>
  <c r="U42" i="21"/>
  <c r="AQ57" i="16"/>
  <c r="U55" i="21"/>
  <c r="J81" i="12"/>
  <c r="AQ66" i="16"/>
  <c r="U174" i="21" s="1"/>
  <c r="U64" i="21"/>
  <c r="AQ85" i="16"/>
  <c r="U193" i="21" s="1"/>
  <c r="U83" i="21"/>
  <c r="AQ107" i="16"/>
  <c r="U105" i="21"/>
  <c r="J91" i="12"/>
  <c r="AK40" i="16"/>
  <c r="O148" i="21" s="1"/>
  <c r="O38" i="21"/>
  <c r="AK43" i="16"/>
  <c r="O151" i="21" s="1"/>
  <c r="O41" i="21"/>
  <c r="AK98" i="16"/>
  <c r="O206" i="21" s="1"/>
  <c r="O96" i="21"/>
  <c r="AK107" i="16"/>
  <c r="O105" i="21"/>
  <c r="D91" i="12"/>
  <c r="AL50" i="16"/>
  <c r="P158" i="21" s="1"/>
  <c r="P48" i="21"/>
  <c r="AL61" i="16"/>
  <c r="P169" i="21" s="1"/>
  <c r="P59" i="21"/>
  <c r="AL106" i="16"/>
  <c r="P214" i="21" s="1"/>
  <c r="P104" i="21"/>
  <c r="AL99" i="16"/>
  <c r="P207" i="21" s="1"/>
  <c r="P97" i="21"/>
  <c r="AO19" i="16"/>
  <c r="S127" i="21" s="1"/>
  <c r="S17" i="21"/>
  <c r="AO45" i="16"/>
  <c r="S153" i="21" s="1"/>
  <c r="S43" i="21"/>
  <c r="AO36" i="16"/>
  <c r="S144" i="21" s="1"/>
  <c r="S34" i="21"/>
  <c r="AO61" i="16"/>
  <c r="S169" i="21" s="1"/>
  <c r="S59" i="21"/>
  <c r="AO72" i="16"/>
  <c r="S70" i="21"/>
  <c r="H84" i="12"/>
  <c r="AO58" i="16"/>
  <c r="S166" i="21" s="1"/>
  <c r="S56" i="21"/>
  <c r="AO101" i="16"/>
  <c r="S209" i="21" s="1"/>
  <c r="S99" i="21"/>
  <c r="AO94" i="16"/>
  <c r="S202" i="21" s="1"/>
  <c r="S92" i="21"/>
  <c r="AO110" i="16"/>
  <c r="S218" i="21" s="1"/>
  <c r="S108" i="21"/>
  <c r="AJ74" i="16"/>
  <c r="N182" i="21" s="1"/>
  <c r="N72" i="21"/>
  <c r="AJ72" i="16"/>
  <c r="N70" i="21"/>
  <c r="C84" i="12"/>
  <c r="AK24" i="16"/>
  <c r="O132" i="21" s="1"/>
  <c r="O22" i="21"/>
  <c r="AN55" i="16"/>
  <c r="R163" i="21" s="1"/>
  <c r="R53" i="21"/>
  <c r="AJ23" i="16"/>
  <c r="N131" i="21" s="1"/>
  <c r="N21" i="21"/>
  <c r="AL17" i="16"/>
  <c r="P15" i="21"/>
  <c r="E73" i="12"/>
  <c r="AJ25" i="16"/>
  <c r="N133" i="21" s="1"/>
  <c r="N23" i="21"/>
  <c r="AJ28" i="16"/>
  <c r="N136" i="21" s="1"/>
  <c r="N26" i="21"/>
  <c r="AJ56" i="16"/>
  <c r="N164" i="21" s="1"/>
  <c r="N54" i="21"/>
  <c r="AJ69" i="16"/>
  <c r="N177" i="21" s="1"/>
  <c r="N67" i="21"/>
  <c r="AO50" i="16"/>
  <c r="S158" i="21" s="1"/>
  <c r="S48" i="21"/>
  <c r="AL26" i="16"/>
  <c r="P134" i="21" s="1"/>
  <c r="P24" i="21"/>
  <c r="AJ14" i="16"/>
  <c r="N122" i="21" s="1"/>
  <c r="N12" i="21"/>
  <c r="AF22" i="16"/>
  <c r="AF68" i="16"/>
  <c r="AN86" i="16"/>
  <c r="R194" i="21" s="1"/>
  <c r="R84" i="21"/>
  <c r="AN52" i="16"/>
  <c r="R50" i="21"/>
  <c r="G80" i="12"/>
  <c r="AN74" i="16"/>
  <c r="R182" i="21" s="1"/>
  <c r="R72" i="21"/>
  <c r="AF17" i="16"/>
  <c r="AP18" i="16"/>
  <c r="T126" i="21" s="1"/>
  <c r="T16" i="21"/>
  <c r="AN71" i="16"/>
  <c r="R179" i="21" s="1"/>
  <c r="R69" i="21"/>
  <c r="AN109" i="16"/>
  <c r="R217" i="21" s="1"/>
  <c r="R107" i="21"/>
  <c r="AL81" i="16"/>
  <c r="P189" i="21" s="1"/>
  <c r="P79" i="21"/>
  <c r="AP73" i="16"/>
  <c r="T181" i="21" s="1"/>
  <c r="T71" i="21"/>
  <c r="AL91" i="16"/>
  <c r="P199" i="21" s="1"/>
  <c r="P89" i="21"/>
  <c r="AP98" i="16"/>
  <c r="T206" i="21" s="1"/>
  <c r="T96" i="21"/>
  <c r="AQ75" i="16"/>
  <c r="U183" i="21" s="1"/>
  <c r="U73" i="21"/>
  <c r="AL31" i="16"/>
  <c r="P139" i="21" s="1"/>
  <c r="P29" i="21"/>
  <c r="AL105" i="16"/>
  <c r="P213" i="21" s="1"/>
  <c r="P103" i="21"/>
  <c r="AO42" i="16"/>
  <c r="S40" i="21"/>
  <c r="H78" i="12"/>
  <c r="AO100" i="16"/>
  <c r="S208" i="21" s="1"/>
  <c r="S98" i="21"/>
  <c r="AK30" i="16"/>
  <c r="O138" i="21" s="1"/>
  <c r="O28" i="21"/>
  <c r="AK63" i="16"/>
  <c r="O171" i="21" s="1"/>
  <c r="O61" i="21"/>
  <c r="AN63" i="16"/>
  <c r="R171" i="21" s="1"/>
  <c r="R61" i="21"/>
  <c r="AN24" i="16"/>
  <c r="R132" i="21" s="1"/>
  <c r="R22" i="21"/>
  <c r="AN51" i="16"/>
  <c r="R159" i="21" s="1"/>
  <c r="R49" i="21"/>
  <c r="AJ102" i="16"/>
  <c r="N100" i="21"/>
  <c r="C90" i="12"/>
  <c r="AP96" i="16"/>
  <c r="T204" i="21" s="1"/>
  <c r="T94" i="21"/>
  <c r="AN110" i="16"/>
  <c r="R218" i="21" s="1"/>
  <c r="R108" i="21"/>
  <c r="AN96" i="16"/>
  <c r="R204" i="21" s="1"/>
  <c r="R94" i="21"/>
  <c r="AK95" i="16"/>
  <c r="O203" i="21" s="1"/>
  <c r="O93" i="21"/>
  <c r="AN89" i="16"/>
  <c r="R197" i="21" s="1"/>
  <c r="R87" i="21"/>
  <c r="AL83" i="16"/>
  <c r="P191" i="21" s="1"/>
  <c r="P81" i="21"/>
  <c r="AK87" i="16"/>
  <c r="O85" i="21"/>
  <c r="D87" i="12"/>
  <c r="AP83" i="16"/>
  <c r="T191" i="21" s="1"/>
  <c r="T81" i="21"/>
  <c r="AP90" i="16"/>
  <c r="T198" i="21" s="1"/>
  <c r="T88" i="21"/>
  <c r="AP86" i="16"/>
  <c r="T194" i="21" s="1"/>
  <c r="T84" i="21"/>
  <c r="AJ67" i="16"/>
  <c r="N65" i="21"/>
  <c r="C83" i="12"/>
  <c r="AK51" i="16"/>
  <c r="O159" i="21" s="1"/>
  <c r="O49" i="21"/>
  <c r="AJ59" i="16"/>
  <c r="N167" i="21" s="1"/>
  <c r="N57" i="21"/>
  <c r="AL54" i="16"/>
  <c r="P162" i="21" s="1"/>
  <c r="P52" i="21"/>
  <c r="AJ41" i="16"/>
  <c r="N149" i="21" s="1"/>
  <c r="N39" i="21"/>
  <c r="AJ35" i="16"/>
  <c r="N143" i="21" s="1"/>
  <c r="N33" i="21"/>
  <c r="AN34" i="16"/>
  <c r="R142" i="21" s="1"/>
  <c r="R32" i="21"/>
  <c r="AN41" i="16"/>
  <c r="R149" i="21" s="1"/>
  <c r="R39" i="21"/>
  <c r="AK80" i="16"/>
  <c r="O188" i="21" s="1"/>
  <c r="O78" i="21"/>
  <c r="AQ26" i="16"/>
  <c r="U134" i="21" s="1"/>
  <c r="U24" i="21"/>
  <c r="AP74" i="16"/>
  <c r="T182" i="21" s="1"/>
  <c r="T72" i="21"/>
  <c r="AP42" i="16"/>
  <c r="T40" i="21"/>
  <c r="I78" i="12"/>
  <c r="AP29" i="16"/>
  <c r="T137" i="21" s="1"/>
  <c r="T27" i="21"/>
  <c r="AP62" i="16"/>
  <c r="T60" i="21"/>
  <c r="I82" i="12"/>
  <c r="AP67" i="16"/>
  <c r="T65" i="21"/>
  <c r="I83" i="12"/>
  <c r="AP61" i="16"/>
  <c r="T169" i="21" s="1"/>
  <c r="T59" i="21"/>
  <c r="AP77" i="16"/>
  <c r="T75" i="21"/>
  <c r="I85" i="12"/>
  <c r="AP91" i="16"/>
  <c r="T199" i="21" s="1"/>
  <c r="T89" i="21"/>
  <c r="AP103" i="16"/>
  <c r="T211" i="21" s="1"/>
  <c r="T101" i="21"/>
  <c r="AP94" i="16"/>
  <c r="T202" i="21" s="1"/>
  <c r="T92" i="21"/>
  <c r="AP110" i="16"/>
  <c r="T218" i="21" s="1"/>
  <c r="T108" i="21"/>
  <c r="AP13" i="16"/>
  <c r="T11" i="21"/>
  <c r="I72" i="12"/>
  <c r="AQ91" i="16"/>
  <c r="U199" i="21" s="1"/>
  <c r="U89" i="21"/>
  <c r="AQ99" i="16"/>
  <c r="U207" i="21" s="1"/>
  <c r="U97" i="21"/>
  <c r="AQ71" i="16"/>
  <c r="U179" i="21" s="1"/>
  <c r="U69" i="21"/>
  <c r="AQ109" i="16"/>
  <c r="U217" i="21" s="1"/>
  <c r="U107" i="21"/>
  <c r="AQ78" i="16"/>
  <c r="U186" i="21" s="1"/>
  <c r="U76" i="21"/>
  <c r="AQ96" i="16"/>
  <c r="U204" i="21" s="1"/>
  <c r="U94" i="21"/>
  <c r="AK48" i="16"/>
  <c r="O156" i="21" s="1"/>
  <c r="O46" i="21"/>
  <c r="AK41" i="16"/>
  <c r="O149" i="21" s="1"/>
  <c r="O39" i="21"/>
  <c r="AK52" i="16"/>
  <c r="O50" i="21"/>
  <c r="D80" i="12"/>
  <c r="AK92" i="16"/>
  <c r="O90" i="21"/>
  <c r="D88" i="12"/>
  <c r="AK109" i="16"/>
  <c r="O217" i="21" s="1"/>
  <c r="O107" i="21"/>
  <c r="AL27" i="16"/>
  <c r="P25" i="21"/>
  <c r="E75" i="12"/>
  <c r="AL88" i="16"/>
  <c r="P196" i="21" s="1"/>
  <c r="P86" i="21"/>
  <c r="AL108" i="16"/>
  <c r="P216" i="21" s="1"/>
  <c r="P106" i="21"/>
  <c r="AL101" i="16"/>
  <c r="P209" i="21" s="1"/>
  <c r="P99" i="21"/>
  <c r="AK44" i="16"/>
  <c r="O152" i="21" s="1"/>
  <c r="O42" i="21"/>
  <c r="AN15" i="16"/>
  <c r="R123" i="21" s="1"/>
  <c r="R13" i="21"/>
  <c r="AO30" i="16"/>
  <c r="S138" i="21" s="1"/>
  <c r="S28" i="21"/>
  <c r="AO51" i="16"/>
  <c r="S159" i="21" s="1"/>
  <c r="S49" i="21"/>
  <c r="AO38" i="16"/>
  <c r="S146" i="21" s="1"/>
  <c r="S36" i="21"/>
  <c r="AO69" i="16"/>
  <c r="S177" i="21" s="1"/>
  <c r="S67" i="21"/>
  <c r="AO81" i="16"/>
  <c r="S189" i="21" s="1"/>
  <c r="S79" i="21"/>
  <c r="AO60" i="16"/>
  <c r="S168" i="21" s="1"/>
  <c r="S58" i="21"/>
  <c r="AO88" i="16"/>
  <c r="S196" i="21" s="1"/>
  <c r="S86" i="21"/>
  <c r="AO103" i="16"/>
  <c r="S211" i="21" s="1"/>
  <c r="S101" i="21"/>
  <c r="AO96" i="16"/>
  <c r="S204" i="21" s="1"/>
  <c r="S94" i="21"/>
  <c r="AJ54" i="16"/>
  <c r="N162" i="21" s="1"/>
  <c r="N52" i="21"/>
  <c r="AJ84" i="16"/>
  <c r="N192" i="21" s="1"/>
  <c r="N82" i="21"/>
  <c r="AK58" i="16"/>
  <c r="O166" i="21" s="1"/>
  <c r="O56" i="21"/>
  <c r="AK26" i="16"/>
  <c r="O134" i="21" s="1"/>
  <c r="O24" i="21"/>
  <c r="AK34" i="16"/>
  <c r="O142" i="21" s="1"/>
  <c r="O32" i="21"/>
  <c r="AL22" i="16"/>
  <c r="P20" i="21"/>
  <c r="E74" i="12"/>
  <c r="AL15" i="16"/>
  <c r="P123" i="21" s="1"/>
  <c r="P13" i="21"/>
  <c r="AN45" i="16"/>
  <c r="R153" i="21" s="1"/>
  <c r="R43" i="21"/>
  <c r="AP21" i="16"/>
  <c r="T129" i="21" s="1"/>
  <c r="T19" i="21"/>
  <c r="AP40" i="16"/>
  <c r="T148" i="21" s="1"/>
  <c r="T38" i="21"/>
  <c r="AK13" i="16"/>
  <c r="O11" i="21"/>
  <c r="D72" i="12"/>
  <c r="AF24" i="16"/>
  <c r="AN46" i="16"/>
  <c r="R154" i="21" s="1"/>
  <c r="R44" i="21"/>
  <c r="AN79" i="16"/>
  <c r="R187" i="21" s="1"/>
  <c r="R77" i="21"/>
  <c r="AN68" i="16"/>
  <c r="R176" i="21" s="1"/>
  <c r="R66" i="21"/>
  <c r="AP15" i="16"/>
  <c r="T123" i="21" s="1"/>
  <c r="T13" i="21"/>
  <c r="AL16" i="16"/>
  <c r="P124" i="21" s="1"/>
  <c r="P14" i="21"/>
  <c r="AN23" i="16"/>
  <c r="R131" i="21" s="1"/>
  <c r="R21" i="21"/>
  <c r="AN92" i="16"/>
  <c r="R90" i="21"/>
  <c r="G88" i="12"/>
  <c r="AL80" i="16"/>
  <c r="P188" i="21" s="1"/>
  <c r="P78" i="21"/>
  <c r="AL78" i="16"/>
  <c r="P186" i="21" s="1"/>
  <c r="P76" i="21"/>
  <c r="AP36" i="16"/>
  <c r="T144" i="21" s="1"/>
  <c r="T34" i="21"/>
  <c r="AQ42" i="16"/>
  <c r="U40" i="21"/>
  <c r="J78" i="12"/>
  <c r="AQ100" i="16"/>
  <c r="U208" i="21" s="1"/>
  <c r="U98" i="21"/>
  <c r="AL51" i="16"/>
  <c r="P159" i="21" s="1"/>
  <c r="P49" i="21"/>
  <c r="AO13" i="16"/>
  <c r="S11" i="21"/>
  <c r="H72" i="12"/>
  <c r="AO67" i="16"/>
  <c r="S65" i="21"/>
  <c r="H83" i="12"/>
  <c r="AJ82" i="16"/>
  <c r="N80" i="21"/>
  <c r="C86" i="12"/>
  <c r="AK45" i="16"/>
  <c r="O153" i="21" s="1"/>
  <c r="O43" i="21"/>
  <c r="AK110" i="16"/>
  <c r="O218" i="21" s="1"/>
  <c r="O108" i="21"/>
  <c r="AN40" i="16"/>
  <c r="R148" i="21" s="1"/>
  <c r="R38" i="21"/>
  <c r="AQ97" i="16"/>
  <c r="U95" i="21"/>
  <c r="J89" i="12"/>
  <c r="AN27" i="16"/>
  <c r="R25" i="21"/>
  <c r="G75" i="12"/>
  <c r="AN70" i="16"/>
  <c r="R178" i="21" s="1"/>
  <c r="R68" i="21"/>
  <c r="AN101" i="16"/>
  <c r="R209" i="21" s="1"/>
  <c r="R99" i="21"/>
  <c r="AN93" i="16"/>
  <c r="R201" i="21" s="1"/>
  <c r="R91" i="21"/>
  <c r="AJ109" i="16"/>
  <c r="N217" i="21" s="1"/>
  <c r="N107" i="21"/>
  <c r="AK91" i="16"/>
  <c r="O199" i="21" s="1"/>
  <c r="O89" i="21"/>
  <c r="AJ93" i="16"/>
  <c r="N201" i="21" s="1"/>
  <c r="N91" i="21"/>
  <c r="AK86" i="16"/>
  <c r="O194" i="21" s="1"/>
  <c r="O84" i="21"/>
  <c r="AP82" i="16"/>
  <c r="T80" i="21"/>
  <c r="I86" i="12"/>
  <c r="AL73" i="16"/>
  <c r="P181" i="21" s="1"/>
  <c r="P71" i="21"/>
  <c r="AK89" i="16"/>
  <c r="O197" i="21" s="1"/>
  <c r="O87" i="21"/>
  <c r="AL79" i="16"/>
  <c r="P187" i="21" s="1"/>
  <c r="P77" i="21"/>
  <c r="AL45" i="16"/>
  <c r="P153" i="21" s="1"/>
  <c r="P43" i="21"/>
  <c r="AJ58" i="16"/>
  <c r="N166" i="21" s="1"/>
  <c r="N56" i="21"/>
  <c r="AK84" i="16"/>
  <c r="O192" i="21" s="1"/>
  <c r="O82" i="21"/>
  <c r="AN36" i="16"/>
  <c r="R144" i="21" s="1"/>
  <c r="R34" i="21"/>
  <c r="AP76" i="16"/>
  <c r="T184" i="21" s="1"/>
  <c r="T74" i="21"/>
  <c r="AJ32" i="16"/>
  <c r="N30" i="21"/>
  <c r="C76" i="12"/>
  <c r="AJ36" i="16"/>
  <c r="N144" i="21" s="1"/>
  <c r="N34" i="21"/>
  <c r="AL48" i="16"/>
  <c r="P156" i="21" s="1"/>
  <c r="P46" i="21"/>
  <c r="AP35" i="16"/>
  <c r="T143" i="21" s="1"/>
  <c r="T33" i="21"/>
  <c r="AP31" i="16"/>
  <c r="T139" i="21" s="1"/>
  <c r="T29" i="21"/>
  <c r="AP46" i="16"/>
  <c r="T154" i="21" s="1"/>
  <c r="T44" i="21"/>
  <c r="AP79" i="16"/>
  <c r="T187" i="21" s="1"/>
  <c r="T77" i="21"/>
  <c r="AP105" i="16"/>
  <c r="T213" i="21" s="1"/>
  <c r="T103" i="21"/>
  <c r="AK61" i="16"/>
  <c r="O169" i="21" s="1"/>
  <c r="O59" i="21"/>
  <c r="AL21" i="16"/>
  <c r="P129" i="21" s="1"/>
  <c r="P19" i="21"/>
  <c r="AQ33" i="16"/>
  <c r="U141" i="21" s="1"/>
  <c r="U31" i="21"/>
  <c r="AQ46" i="16"/>
  <c r="U154" i="21" s="1"/>
  <c r="U44" i="21"/>
  <c r="AQ59" i="16"/>
  <c r="U167" i="21" s="1"/>
  <c r="U57" i="21"/>
  <c r="AQ73" i="16"/>
  <c r="U181" i="21" s="1"/>
  <c r="U71" i="21"/>
  <c r="AQ111" i="16"/>
  <c r="U109" i="21"/>
  <c r="J92" i="12"/>
  <c r="AQ98" i="16"/>
  <c r="U206" i="21" s="1"/>
  <c r="U96" i="21"/>
  <c r="AK54" i="16"/>
  <c r="O162" i="21" s="1"/>
  <c r="O52" i="21"/>
  <c r="AK35" i="16"/>
  <c r="O143" i="21" s="1"/>
  <c r="O33" i="21"/>
  <c r="AK50" i="16"/>
  <c r="O158" i="21" s="1"/>
  <c r="O48" i="21"/>
  <c r="AK90" i="16"/>
  <c r="O198" i="21" s="1"/>
  <c r="O88" i="21"/>
  <c r="AK111" i="16"/>
  <c r="O109" i="21"/>
  <c r="D92" i="12"/>
  <c r="AL29" i="16"/>
  <c r="P137" i="21" s="1"/>
  <c r="P27" i="21"/>
  <c r="AL38" i="16"/>
  <c r="P146" i="21" s="1"/>
  <c r="P36" i="21"/>
  <c r="AL49" i="16"/>
  <c r="P157" i="21" s="1"/>
  <c r="P47" i="21"/>
  <c r="AL110" i="16"/>
  <c r="P218" i="21" s="1"/>
  <c r="P108" i="21"/>
  <c r="AL103" i="16"/>
  <c r="P211" i="21" s="1"/>
  <c r="P101" i="21"/>
  <c r="AK39" i="16"/>
  <c r="O147" i="21" s="1"/>
  <c r="O37" i="21"/>
  <c r="AP20" i="16"/>
  <c r="T128" i="21" s="1"/>
  <c r="T18" i="21"/>
  <c r="AN14" i="16"/>
  <c r="R122" i="21" s="1"/>
  <c r="R12" i="21"/>
  <c r="AO32" i="16"/>
  <c r="S30" i="21"/>
  <c r="H76" i="12"/>
  <c r="AO23" i="16"/>
  <c r="S131" i="21" s="1"/>
  <c r="S21" i="21"/>
  <c r="AO56" i="16"/>
  <c r="S164" i="21" s="1"/>
  <c r="S54" i="21"/>
  <c r="AO43" i="16"/>
  <c r="S151" i="21" s="1"/>
  <c r="S41" i="21"/>
  <c r="AO40" i="16"/>
  <c r="S148" i="21" s="1"/>
  <c r="S38" i="21"/>
  <c r="AO75" i="16"/>
  <c r="S183" i="21" s="1"/>
  <c r="S73" i="21"/>
  <c r="AO82" i="16"/>
  <c r="S80" i="21"/>
  <c r="H86" i="12"/>
  <c r="AO89" i="16"/>
  <c r="S197" i="21" s="1"/>
  <c r="S87" i="21"/>
  <c r="AO105" i="16"/>
  <c r="S213" i="21" s="1"/>
  <c r="S103" i="21"/>
  <c r="AO98" i="16"/>
  <c r="S206" i="21" s="1"/>
  <c r="S96" i="21"/>
  <c r="AJ85" i="16"/>
  <c r="N193" i="21" s="1"/>
  <c r="N83" i="21"/>
  <c r="AK36" i="16"/>
  <c r="O144" i="21" s="1"/>
  <c r="O34" i="21"/>
  <c r="AQ21" i="16"/>
  <c r="U129" i="21" s="1"/>
  <c r="U19" i="21"/>
  <c r="AJ16" i="16"/>
  <c r="N124" i="21" s="1"/>
  <c r="N14" i="21"/>
  <c r="AJ70" i="16"/>
  <c r="N178" i="21" s="1"/>
  <c r="N68" i="21"/>
  <c r="AL20" i="16"/>
  <c r="P128" i="21" s="1"/>
  <c r="P18" i="21"/>
  <c r="AP33" i="16"/>
  <c r="T141" i="21" s="1"/>
  <c r="T31" i="21"/>
  <c r="AF101" i="16"/>
  <c r="AF28" i="16"/>
  <c r="AF104" i="16"/>
  <c r="AN53" i="16"/>
  <c r="R161" i="21" s="1"/>
  <c r="R51" i="21"/>
  <c r="AN73" i="16"/>
  <c r="R181" i="21" s="1"/>
  <c r="R71" i="21"/>
  <c r="AN64" i="16"/>
  <c r="R172" i="21" s="1"/>
  <c r="R62" i="21"/>
  <c r="AP14" i="16"/>
  <c r="T122" i="21" s="1"/>
  <c r="T12" i="21"/>
  <c r="AN26" i="16"/>
  <c r="R134" i="21" s="1"/>
  <c r="R24" i="21"/>
  <c r="AN22" i="16"/>
  <c r="R20" i="21"/>
  <c r="G74" i="12"/>
  <c r="AN85" i="16"/>
  <c r="R193" i="21" s="1"/>
  <c r="R83" i="21"/>
  <c r="AN61" i="16"/>
  <c r="R169" i="21" s="1"/>
  <c r="R59" i="21"/>
  <c r="AN87" i="16"/>
  <c r="R85" i="21"/>
  <c r="G87" i="12"/>
  <c r="AN56" i="16"/>
  <c r="R164" i="21" s="1"/>
  <c r="R54" i="21"/>
  <c r="AN49" i="16"/>
  <c r="R157" i="21" s="1"/>
  <c r="R47" i="21"/>
  <c r="AN75" i="16"/>
  <c r="R183" i="21" s="1"/>
  <c r="R73" i="21"/>
  <c r="AN80" i="16"/>
  <c r="R188" i="21" s="1"/>
  <c r="R78" i="21"/>
  <c r="AN97" i="16"/>
  <c r="R95" i="21"/>
  <c r="G89" i="12"/>
  <c r="AN88" i="16"/>
  <c r="R196" i="21" s="1"/>
  <c r="R86" i="21"/>
  <c r="AN104" i="16"/>
  <c r="R212" i="21" s="1"/>
  <c r="R102" i="21"/>
  <c r="F60" i="21"/>
  <c r="F51" i="12"/>
  <c r="F105" i="21"/>
  <c r="F60" i="12"/>
  <c r="F100" i="21"/>
  <c r="F59" i="12"/>
  <c r="AL100" i="15"/>
  <c r="E208" i="21" s="1"/>
  <c r="E98" i="21"/>
  <c r="G15" i="21"/>
  <c r="G42" i="12"/>
  <c r="AN17" i="15"/>
  <c r="G125" i="21" s="1"/>
  <c r="F85" i="21"/>
  <c r="F56" i="12"/>
  <c r="E32" i="21"/>
  <c r="AL34" i="15"/>
  <c r="E142" i="21" s="1"/>
  <c r="D91" i="21"/>
  <c r="AK93" i="15"/>
  <c r="D201" i="21" s="1"/>
  <c r="E11" i="21"/>
  <c r="E41" i="12"/>
  <c r="AL13" i="15"/>
  <c r="AL70" i="15"/>
  <c r="E178" i="21" s="1"/>
  <c r="E68" i="21"/>
  <c r="AL35" i="15"/>
  <c r="E143" i="21" s="1"/>
  <c r="E33" i="21"/>
  <c r="AL57" i="15"/>
  <c r="E165" i="21" s="1"/>
  <c r="E55" i="21"/>
  <c r="E50" i="12"/>
  <c r="AL75" i="15"/>
  <c r="E183" i="21" s="1"/>
  <c r="E73" i="21"/>
  <c r="AL93" i="15"/>
  <c r="E201" i="21" s="1"/>
  <c r="E91" i="21"/>
  <c r="AL91" i="15"/>
  <c r="E199" i="21" s="1"/>
  <c r="E89" i="21"/>
  <c r="AL104" i="15"/>
  <c r="E212" i="21" s="1"/>
  <c r="E102" i="21"/>
  <c r="AL109" i="15"/>
  <c r="E217" i="21" s="1"/>
  <c r="E107" i="21"/>
  <c r="F14" i="21"/>
  <c r="AM16" i="15"/>
  <c r="F124" i="21" s="1"/>
  <c r="D40" i="21"/>
  <c r="D47" i="12"/>
  <c r="AK42" i="15"/>
  <c r="D150" i="21" s="1"/>
  <c r="F109" i="21"/>
  <c r="F61" i="12"/>
  <c r="F80" i="21"/>
  <c r="F55" i="12"/>
  <c r="E61" i="21"/>
  <c r="AL63" i="15"/>
  <c r="E171" i="21" s="1"/>
  <c r="G35" i="21"/>
  <c r="G46" i="12"/>
  <c r="F40" i="21"/>
  <c r="F47" i="12"/>
  <c r="F65" i="21"/>
  <c r="F52" i="12"/>
  <c r="F50" i="21"/>
  <c r="F49" i="12"/>
  <c r="F90" i="21"/>
  <c r="F57" i="12"/>
  <c r="I35" i="21"/>
  <c r="I46" i="12"/>
  <c r="G21" i="21"/>
  <c r="AN23" i="15"/>
  <c r="G131" i="21" s="1"/>
  <c r="D15" i="21"/>
  <c r="D42" i="12"/>
  <c r="D60" i="21"/>
  <c r="D51" i="12"/>
  <c r="AK62" i="15"/>
  <c r="D170" i="21" s="1"/>
  <c r="N41" i="12"/>
  <c r="C121" i="21"/>
  <c r="E76" i="21"/>
  <c r="AL78" i="15"/>
  <c r="E186" i="21" s="1"/>
  <c r="O41" i="12"/>
  <c r="D121" i="21"/>
  <c r="F45" i="21"/>
  <c r="F48" i="12"/>
  <c r="AJ17" i="15"/>
  <c r="C125" i="21" s="1"/>
  <c r="D19" i="21"/>
  <c r="AK21" i="15"/>
  <c r="D129" i="21" s="1"/>
  <c r="D68" i="21"/>
  <c r="AK70" i="15"/>
  <c r="D178" i="21" s="1"/>
  <c r="F25" i="21"/>
  <c r="F44" i="12"/>
  <c r="AJ18" i="15"/>
  <c r="C126" i="21" s="1"/>
  <c r="F70" i="21"/>
  <c r="F53" i="12"/>
  <c r="AL69" i="15"/>
  <c r="E177" i="21" s="1"/>
  <c r="E67" i="21"/>
  <c r="F20" i="21"/>
  <c r="F43" i="12"/>
  <c r="AK96" i="15"/>
  <c r="D204" i="21" s="1"/>
  <c r="D94" i="21"/>
  <c r="AK59" i="15"/>
  <c r="D167" i="21" s="1"/>
  <c r="D57" i="21"/>
  <c r="AK46" i="15"/>
  <c r="D154" i="21" s="1"/>
  <c r="D44" i="21"/>
  <c r="AO60" i="15"/>
  <c r="H168" i="21" s="1"/>
  <c r="H58" i="21"/>
  <c r="AO89" i="15"/>
  <c r="H197" i="21" s="1"/>
  <c r="H87" i="21"/>
  <c r="G40" i="21"/>
  <c r="G47" i="12"/>
  <c r="I85" i="21"/>
  <c r="I56" i="12"/>
  <c r="AK98" i="15"/>
  <c r="D206" i="21" s="1"/>
  <c r="D96" i="21"/>
  <c r="AK102" i="15"/>
  <c r="D210" i="21" s="1"/>
  <c r="D100" i="21"/>
  <c r="D59" i="12"/>
  <c r="C75" i="21"/>
  <c r="C54" i="12"/>
  <c r="AK81" i="15"/>
  <c r="D189" i="21" s="1"/>
  <c r="D79" i="21"/>
  <c r="AK83" i="15"/>
  <c r="D191" i="21" s="1"/>
  <c r="D81" i="21"/>
  <c r="AK86" i="15"/>
  <c r="D194" i="21" s="1"/>
  <c r="D84" i="21"/>
  <c r="C85" i="21"/>
  <c r="C56" i="12"/>
  <c r="G75" i="21"/>
  <c r="G54" i="12"/>
  <c r="AL60" i="15"/>
  <c r="E168" i="21" s="1"/>
  <c r="E58" i="21"/>
  <c r="AP40" i="15"/>
  <c r="I148" i="21" s="1"/>
  <c r="I38" i="21"/>
  <c r="I40" i="21"/>
  <c r="I47" i="12"/>
  <c r="AK56" i="15"/>
  <c r="D164" i="21" s="1"/>
  <c r="D54" i="21"/>
  <c r="AL47" i="15"/>
  <c r="E155" i="21" s="1"/>
  <c r="E45" i="21"/>
  <c r="E48" i="12"/>
  <c r="AK41" i="15"/>
  <c r="D149" i="21" s="1"/>
  <c r="D39" i="21"/>
  <c r="AK40" i="15"/>
  <c r="D148" i="21" s="1"/>
  <c r="D38" i="21"/>
  <c r="I15" i="21"/>
  <c r="I42" i="12"/>
  <c r="AO19" i="15"/>
  <c r="H127" i="21" s="1"/>
  <c r="H17" i="21"/>
  <c r="AO47" i="15"/>
  <c r="H155" i="21" s="1"/>
  <c r="H45" i="21"/>
  <c r="H48" i="12"/>
  <c r="AO34" i="15"/>
  <c r="H142" i="21" s="1"/>
  <c r="H32" i="21"/>
  <c r="AO51" i="15"/>
  <c r="H159" i="21" s="1"/>
  <c r="H49" i="21"/>
  <c r="AO50" i="15"/>
  <c r="H158" i="21" s="1"/>
  <c r="H48" i="21"/>
  <c r="AO62" i="15"/>
  <c r="H170" i="21" s="1"/>
  <c r="H60" i="21"/>
  <c r="H51" i="12"/>
  <c r="AO80" i="15"/>
  <c r="H188" i="21" s="1"/>
  <c r="H78" i="21"/>
  <c r="AO77" i="15"/>
  <c r="H185" i="21" s="1"/>
  <c r="H75" i="21"/>
  <c r="H54" i="12"/>
  <c r="AO91" i="15"/>
  <c r="H199" i="21" s="1"/>
  <c r="H89" i="21"/>
  <c r="AO107" i="15"/>
  <c r="H215" i="21" s="1"/>
  <c r="H105" i="21"/>
  <c r="H60" i="12"/>
  <c r="AL55" i="15"/>
  <c r="E163" i="21" s="1"/>
  <c r="G65" i="21"/>
  <c r="G52" i="12"/>
  <c r="AL28" i="15"/>
  <c r="E136" i="21" s="1"/>
  <c r="E26" i="21"/>
  <c r="AL97" i="15"/>
  <c r="E205" i="21" s="1"/>
  <c r="E95" i="21"/>
  <c r="E58" i="12"/>
  <c r="E20" i="21"/>
  <c r="E43" i="12"/>
  <c r="AL56" i="15"/>
  <c r="E164" i="21" s="1"/>
  <c r="E54" i="21"/>
  <c r="AL111" i="15"/>
  <c r="E219" i="21" s="1"/>
  <c r="E109" i="21"/>
  <c r="E61" i="12"/>
  <c r="AK71" i="15"/>
  <c r="D179" i="21" s="1"/>
  <c r="D69" i="21"/>
  <c r="AK57" i="15"/>
  <c r="D165" i="21" s="1"/>
  <c r="D55" i="21"/>
  <c r="D50" i="12"/>
  <c r="Y47" i="15"/>
  <c r="AN13" i="15"/>
  <c r="G121" i="21" s="1"/>
  <c r="G11" i="21"/>
  <c r="G41" i="12"/>
  <c r="G109" i="21"/>
  <c r="G61" i="12"/>
  <c r="AL90" i="15"/>
  <c r="E198" i="21" s="1"/>
  <c r="E88" i="21"/>
  <c r="AK75" i="15"/>
  <c r="D183" i="21" s="1"/>
  <c r="D73" i="21"/>
  <c r="C80" i="21"/>
  <c r="C55" i="12"/>
  <c r="AK85" i="15"/>
  <c r="D193" i="21" s="1"/>
  <c r="D83" i="21"/>
  <c r="AL77" i="15"/>
  <c r="E185" i="21" s="1"/>
  <c r="E75" i="21"/>
  <c r="E54" i="12"/>
  <c r="AL58" i="15"/>
  <c r="E166" i="21" s="1"/>
  <c r="E56" i="21"/>
  <c r="I55" i="21"/>
  <c r="I50" i="12"/>
  <c r="AK67" i="15"/>
  <c r="D175" i="21" s="1"/>
  <c r="D65" i="21"/>
  <c r="D52" i="12"/>
  <c r="AK39" i="15"/>
  <c r="D147" i="21" s="1"/>
  <c r="D37" i="21"/>
  <c r="G50" i="21"/>
  <c r="G49" i="12"/>
  <c r="AL41" i="15"/>
  <c r="E149" i="21" s="1"/>
  <c r="E39" i="21"/>
  <c r="E35" i="21"/>
  <c r="E46" i="12"/>
  <c r="AO23" i="15"/>
  <c r="H131" i="21" s="1"/>
  <c r="H21" i="21"/>
  <c r="AO64" i="15"/>
  <c r="H172" i="21" s="1"/>
  <c r="H62" i="21"/>
  <c r="AO36" i="15"/>
  <c r="H144" i="21" s="1"/>
  <c r="H34" i="21"/>
  <c r="AO57" i="15"/>
  <c r="H165" i="21" s="1"/>
  <c r="H55" i="21"/>
  <c r="H50" i="12"/>
  <c r="AO52" i="15"/>
  <c r="H160" i="21" s="1"/>
  <c r="H50" i="21"/>
  <c r="H49" i="12"/>
  <c r="AO66" i="15"/>
  <c r="H174" i="21" s="1"/>
  <c r="H64" i="21"/>
  <c r="AO82" i="15"/>
  <c r="H190" i="21" s="1"/>
  <c r="H80" i="21"/>
  <c r="H55" i="12"/>
  <c r="AO79" i="15"/>
  <c r="H187" i="21" s="1"/>
  <c r="H77" i="21"/>
  <c r="AO93" i="15"/>
  <c r="H201" i="21" s="1"/>
  <c r="H91" i="21"/>
  <c r="AO109" i="15"/>
  <c r="H217" i="21" s="1"/>
  <c r="H107" i="21"/>
  <c r="AL53" i="15"/>
  <c r="E161" i="21" s="1"/>
  <c r="AL110" i="15"/>
  <c r="E218" i="21" s="1"/>
  <c r="AO48" i="15"/>
  <c r="H156" i="21" s="1"/>
  <c r="AL30" i="15"/>
  <c r="E138" i="21" s="1"/>
  <c r="E28" i="21"/>
  <c r="AL65" i="15"/>
  <c r="E173" i="21" s="1"/>
  <c r="E63" i="21"/>
  <c r="AL108" i="15"/>
  <c r="E216" i="21" s="1"/>
  <c r="E106" i="21"/>
  <c r="AK20" i="15"/>
  <c r="D128" i="21" s="1"/>
  <c r="D18" i="21"/>
  <c r="AP30" i="15"/>
  <c r="I138" i="21" s="1"/>
  <c r="AN20" i="15"/>
  <c r="G128" i="21" s="1"/>
  <c r="G18" i="21"/>
  <c r="Z51" i="15"/>
  <c r="D49" i="21" s="1"/>
  <c r="AK60" i="15"/>
  <c r="D168" i="21" s="1"/>
  <c r="D58" i="21"/>
  <c r="AK44" i="15"/>
  <c r="D152" i="21" s="1"/>
  <c r="D42" i="21"/>
  <c r="C20" i="21"/>
  <c r="C43" i="12"/>
  <c r="F121" i="21"/>
  <c r="Q41" i="12"/>
  <c r="Y68" i="15"/>
  <c r="C66" i="21" s="1"/>
  <c r="Y61" i="15"/>
  <c r="C59" i="21" s="1"/>
  <c r="AJ21" i="15"/>
  <c r="C129" i="21" s="1"/>
  <c r="AJ91" i="15"/>
  <c r="C199" i="21" s="1"/>
  <c r="AO111" i="15"/>
  <c r="H219" i="21" s="1"/>
  <c r="H109" i="21"/>
  <c r="H61" i="12"/>
  <c r="G95" i="21"/>
  <c r="G58" i="12"/>
  <c r="AO95" i="15"/>
  <c r="H203" i="21" s="1"/>
  <c r="E40" i="21"/>
  <c r="E47" i="12"/>
  <c r="AL80" i="15"/>
  <c r="E188" i="21" s="1"/>
  <c r="E78" i="21"/>
  <c r="E25" i="21"/>
  <c r="E44" i="12"/>
  <c r="I30" i="21"/>
  <c r="I45" i="12"/>
  <c r="AP66" i="15"/>
  <c r="I174" i="21" s="1"/>
  <c r="I64" i="21"/>
  <c r="AK15" i="15"/>
  <c r="D123" i="21" s="1"/>
  <c r="D13" i="21"/>
  <c r="AP37" i="15"/>
  <c r="I145" i="21" s="1"/>
  <c r="AP25" i="15"/>
  <c r="I133" i="21" s="1"/>
  <c r="AP18" i="15"/>
  <c r="I126" i="21" s="1"/>
  <c r="I16" i="21"/>
  <c r="AP49" i="15"/>
  <c r="I157" i="21" s="1"/>
  <c r="Y17" i="15"/>
  <c r="AK32" i="15"/>
  <c r="D140" i="21" s="1"/>
  <c r="D30" i="21"/>
  <c r="D45" i="12"/>
  <c r="AK69" i="15"/>
  <c r="D177" i="21" s="1"/>
  <c r="D67" i="21"/>
  <c r="AO35" i="15"/>
  <c r="H143" i="21" s="1"/>
  <c r="H33" i="21"/>
  <c r="AO13" i="15"/>
  <c r="H121" i="21" s="1"/>
  <c r="H11" i="21"/>
  <c r="H41" i="12"/>
  <c r="C70" i="21"/>
  <c r="C53" i="12"/>
  <c r="C105" i="21"/>
  <c r="C60" i="12"/>
  <c r="AL92" i="15"/>
  <c r="E200" i="21" s="1"/>
  <c r="E90" i="21"/>
  <c r="E57" i="12"/>
  <c r="D80" i="21"/>
  <c r="D55" i="12"/>
  <c r="C65" i="21"/>
  <c r="C52" i="12"/>
  <c r="AO22" i="15"/>
  <c r="H130" i="21" s="1"/>
  <c r="H20" i="21"/>
  <c r="H43" i="12"/>
  <c r="AO73" i="15"/>
  <c r="H181" i="21" s="1"/>
  <c r="H71" i="21"/>
  <c r="G105" i="21"/>
  <c r="G60" i="12"/>
  <c r="AL26" i="15"/>
  <c r="E134" i="21" s="1"/>
  <c r="E24" i="21"/>
  <c r="AL54" i="15"/>
  <c r="E162" i="21" s="1"/>
  <c r="E52" i="21"/>
  <c r="C90" i="21"/>
  <c r="C57" i="12"/>
  <c r="AL101" i="15"/>
  <c r="E209" i="21" s="1"/>
  <c r="E99" i="21"/>
  <c r="AK76" i="15"/>
  <c r="D184" i="21" s="1"/>
  <c r="D74" i="21"/>
  <c r="G70" i="21"/>
  <c r="G53" i="12"/>
  <c r="AK87" i="15"/>
  <c r="D195" i="21" s="1"/>
  <c r="D85" i="21"/>
  <c r="D56" i="12"/>
  <c r="AK37" i="15"/>
  <c r="D145" i="21" s="1"/>
  <c r="D35" i="21"/>
  <c r="D46" i="12"/>
  <c r="C30" i="21"/>
  <c r="C45" i="12"/>
  <c r="AO25" i="15"/>
  <c r="H133" i="21" s="1"/>
  <c r="H23" i="21"/>
  <c r="AO37" i="15"/>
  <c r="H145" i="21" s="1"/>
  <c r="H35" i="21"/>
  <c r="H46" i="12"/>
  <c r="AO38" i="15"/>
  <c r="H146" i="21" s="1"/>
  <c r="H36" i="21"/>
  <c r="AO55" i="15"/>
  <c r="H163" i="21" s="1"/>
  <c r="H53" i="21"/>
  <c r="AO54" i="15"/>
  <c r="H162" i="21" s="1"/>
  <c r="H52" i="21"/>
  <c r="AO70" i="15"/>
  <c r="H178" i="21" s="1"/>
  <c r="H68" i="21"/>
  <c r="AO84" i="15"/>
  <c r="H192" i="21" s="1"/>
  <c r="H82" i="21"/>
  <c r="AO81" i="15"/>
  <c r="H189" i="21" s="1"/>
  <c r="H79" i="21"/>
  <c r="AK107" i="15"/>
  <c r="D215" i="21" s="1"/>
  <c r="D105" i="21"/>
  <c r="D60" i="12"/>
  <c r="AN84" i="15"/>
  <c r="G192" i="21" s="1"/>
  <c r="G82" i="21"/>
  <c r="AL105" i="15"/>
  <c r="E213" i="21" s="1"/>
  <c r="E103" i="21"/>
  <c r="AL72" i="15"/>
  <c r="E180" i="21" s="1"/>
  <c r="E70" i="21"/>
  <c r="E53" i="12"/>
  <c r="AL66" i="15"/>
  <c r="E174" i="21" s="1"/>
  <c r="E64" i="21"/>
  <c r="C40" i="21"/>
  <c r="C47" i="12"/>
  <c r="AK29" i="15"/>
  <c r="D137" i="21" s="1"/>
  <c r="D27" i="21"/>
  <c r="AL33" i="15"/>
  <c r="E141" i="21" s="1"/>
  <c r="E31" i="21"/>
  <c r="AK30" i="15"/>
  <c r="D138" i="21" s="1"/>
  <c r="D28" i="21"/>
  <c r="AK34" i="15"/>
  <c r="D142" i="21" s="1"/>
  <c r="D32" i="21"/>
  <c r="AO27" i="15"/>
  <c r="H135" i="21" s="1"/>
  <c r="H25" i="21"/>
  <c r="H44" i="12"/>
  <c r="AO94" i="15"/>
  <c r="H202" i="21" s="1"/>
  <c r="H92" i="21"/>
  <c r="AO41" i="15"/>
  <c r="H149" i="21" s="1"/>
  <c r="H39" i="21"/>
  <c r="AO40" i="15"/>
  <c r="H148" i="21" s="1"/>
  <c r="H38" i="21"/>
  <c r="AO59" i="15"/>
  <c r="H167" i="21" s="1"/>
  <c r="H57" i="21"/>
  <c r="AO56" i="15"/>
  <c r="H164" i="21" s="1"/>
  <c r="H54" i="21"/>
  <c r="AO74" i="15"/>
  <c r="H182" i="21" s="1"/>
  <c r="H72" i="21"/>
  <c r="AO86" i="15"/>
  <c r="H194" i="21" s="1"/>
  <c r="H84" i="21"/>
  <c r="AO83" i="15"/>
  <c r="H191" i="21" s="1"/>
  <c r="H81" i="21"/>
  <c r="AO97" i="15"/>
  <c r="H205" i="21" s="1"/>
  <c r="H95" i="21"/>
  <c r="H58" i="12"/>
  <c r="AO102" i="15"/>
  <c r="H210" i="21" s="1"/>
  <c r="H100" i="21"/>
  <c r="H59" i="12"/>
  <c r="AL39" i="15"/>
  <c r="E147" i="21" s="1"/>
  <c r="AL84" i="15"/>
  <c r="E192" i="21" s="1"/>
  <c r="AK31" i="15"/>
  <c r="D139" i="21" s="1"/>
  <c r="AE55" i="15"/>
  <c r="I53" i="21" s="1"/>
  <c r="AP14" i="15"/>
  <c r="I122" i="21" s="1"/>
  <c r="I12" i="21"/>
  <c r="AM24" i="15"/>
  <c r="F132" i="21" s="1"/>
  <c r="AK19" i="15"/>
  <c r="D127" i="21" s="1"/>
  <c r="AK45" i="15"/>
  <c r="D153" i="21" s="1"/>
  <c r="D43" i="21"/>
  <c r="Y55" i="15"/>
  <c r="C53" i="21" s="1"/>
  <c r="Y97" i="15"/>
  <c r="AJ97" i="15" s="1"/>
  <c r="C205" i="21" s="1"/>
  <c r="AK16" i="15"/>
  <c r="D124" i="21" s="1"/>
  <c r="D14" i="21"/>
  <c r="AJ48" i="15"/>
  <c r="C156" i="21" s="1"/>
  <c r="F30" i="21"/>
  <c r="F45" i="12"/>
  <c r="AO110" i="15"/>
  <c r="H218" i="21" s="1"/>
  <c r="H108" i="21"/>
  <c r="AL67" i="15"/>
  <c r="E175" i="21" s="1"/>
  <c r="E65" i="21"/>
  <c r="E52" i="12"/>
  <c r="AK108" i="15"/>
  <c r="D216" i="21" s="1"/>
  <c r="D106" i="21"/>
  <c r="AK99" i="15"/>
  <c r="D207" i="21" s="1"/>
  <c r="D97" i="21"/>
  <c r="AK111" i="15"/>
  <c r="D219" i="21" s="1"/>
  <c r="D109" i="21"/>
  <c r="D61" i="12"/>
  <c r="AL94" i="15"/>
  <c r="E202" i="21" s="1"/>
  <c r="E92" i="21"/>
  <c r="C100" i="21"/>
  <c r="C59" i="12"/>
  <c r="AL81" i="15"/>
  <c r="E189" i="21" s="1"/>
  <c r="E79" i="21"/>
  <c r="AK95" i="15"/>
  <c r="D203" i="21" s="1"/>
  <c r="D93" i="21"/>
  <c r="AL96" i="15"/>
  <c r="E204" i="21" s="1"/>
  <c r="E94" i="21"/>
  <c r="AK104" i="15"/>
  <c r="D212" i="21" s="1"/>
  <c r="D102" i="21"/>
  <c r="C55" i="21"/>
  <c r="C50" i="12"/>
  <c r="E60" i="21"/>
  <c r="E51" i="12"/>
  <c r="AK35" i="15"/>
  <c r="D143" i="21" s="1"/>
  <c r="D33" i="21"/>
  <c r="AK28" i="15"/>
  <c r="D136" i="21" s="1"/>
  <c r="D26" i="21"/>
  <c r="AL20" i="15"/>
  <c r="E128" i="21" s="1"/>
  <c r="AO31" i="15"/>
  <c r="H139" i="21" s="1"/>
  <c r="H29" i="21"/>
  <c r="AO46" i="15"/>
  <c r="H154" i="21" s="1"/>
  <c r="H44" i="21"/>
  <c r="AO42" i="15"/>
  <c r="H150" i="21" s="1"/>
  <c r="H40" i="21"/>
  <c r="H47" i="12"/>
  <c r="AO63" i="15"/>
  <c r="H171" i="21" s="1"/>
  <c r="H61" i="21"/>
  <c r="AO61" i="15"/>
  <c r="H169" i="21" s="1"/>
  <c r="H59" i="21"/>
  <c r="AO88" i="15"/>
  <c r="H196" i="21" s="1"/>
  <c r="H86" i="21"/>
  <c r="AO92" i="15"/>
  <c r="H200" i="21" s="1"/>
  <c r="H90" i="21"/>
  <c r="H57" i="12"/>
  <c r="AO85" i="15"/>
  <c r="H193" i="21" s="1"/>
  <c r="H83" i="21"/>
  <c r="AO99" i="15"/>
  <c r="H207" i="21" s="1"/>
  <c r="H97" i="21"/>
  <c r="AO104" i="15"/>
  <c r="H212" i="21" s="1"/>
  <c r="H102" i="21"/>
  <c r="AN92" i="15"/>
  <c r="G200" i="21" s="1"/>
  <c r="G90" i="21"/>
  <c r="G57" i="12"/>
  <c r="C35" i="21"/>
  <c r="C46" i="12"/>
  <c r="AL29" i="15"/>
  <c r="E137" i="21" s="1"/>
  <c r="E27" i="21"/>
  <c r="AL86" i="15"/>
  <c r="E194" i="21" s="1"/>
  <c r="E84" i="21"/>
  <c r="AL102" i="15"/>
  <c r="E210" i="21" s="1"/>
  <c r="E100" i="21"/>
  <c r="E59" i="12"/>
  <c r="E30" i="21"/>
  <c r="E45" i="12"/>
  <c r="AL48" i="15"/>
  <c r="E156" i="21" s="1"/>
  <c r="E46" i="21"/>
  <c r="E80" i="21"/>
  <c r="E55" i="12"/>
  <c r="AL98" i="15"/>
  <c r="E206" i="21" s="1"/>
  <c r="E96" i="21"/>
  <c r="I45" i="21"/>
  <c r="I48" i="12"/>
  <c r="I20" i="21"/>
  <c r="I43" i="12"/>
  <c r="AK66" i="15"/>
  <c r="D174" i="21" s="1"/>
  <c r="D64" i="21"/>
  <c r="AK48" i="15"/>
  <c r="D156" i="21" s="1"/>
  <c r="D46" i="21"/>
  <c r="C109" i="21"/>
  <c r="C61" i="12"/>
  <c r="Y14" i="15"/>
  <c r="C12" i="21" s="1"/>
  <c r="AJ104" i="15"/>
  <c r="C212" i="21" s="1"/>
  <c r="AJ111" i="15"/>
  <c r="C219" i="21" s="1"/>
  <c r="AJ22" i="15"/>
  <c r="C130" i="21" s="1"/>
  <c r="AJ28" i="15"/>
  <c r="C136" i="21" s="1"/>
  <c r="I95" i="21"/>
  <c r="I58" i="12"/>
  <c r="AK84" i="15"/>
  <c r="D192" i="21" s="1"/>
  <c r="D82" i="21"/>
  <c r="AK91" i="15"/>
  <c r="D199" i="21" s="1"/>
  <c r="D89" i="21"/>
  <c r="AL49" i="15"/>
  <c r="E157" i="21" s="1"/>
  <c r="E47" i="21"/>
  <c r="AK52" i="15"/>
  <c r="D160" i="21" s="1"/>
  <c r="D50" i="21"/>
  <c r="D49" i="12"/>
  <c r="AK18" i="15"/>
  <c r="D126" i="21" s="1"/>
  <c r="D16" i="21"/>
  <c r="AO32" i="15"/>
  <c r="H140" i="21" s="1"/>
  <c r="H30" i="21"/>
  <c r="H45" i="12"/>
  <c r="AO78" i="15"/>
  <c r="H186" i="21" s="1"/>
  <c r="H76" i="21"/>
  <c r="AO105" i="15"/>
  <c r="H213" i="21" s="1"/>
  <c r="H103" i="21"/>
  <c r="AL107" i="15"/>
  <c r="E215" i="21" s="1"/>
  <c r="E105" i="21"/>
  <c r="E60" i="12"/>
  <c r="AP88" i="15"/>
  <c r="I196" i="21" s="1"/>
  <c r="I86" i="21"/>
  <c r="AK110" i="15"/>
  <c r="D218" i="21" s="1"/>
  <c r="D108" i="21"/>
  <c r="AK101" i="15"/>
  <c r="D209" i="21" s="1"/>
  <c r="D99" i="21"/>
  <c r="AK109" i="15"/>
  <c r="D217" i="21" s="1"/>
  <c r="D107" i="21"/>
  <c r="AL79" i="15"/>
  <c r="E187" i="21" s="1"/>
  <c r="E77" i="21"/>
  <c r="AK80" i="15"/>
  <c r="D188" i="21" s="1"/>
  <c r="D78" i="21"/>
  <c r="G85" i="21"/>
  <c r="G56" i="12"/>
  <c r="AL89" i="15"/>
  <c r="E197" i="21" s="1"/>
  <c r="E87" i="21"/>
  <c r="I100" i="21"/>
  <c r="I59" i="12"/>
  <c r="AK97" i="15"/>
  <c r="D205" i="21" s="1"/>
  <c r="D95" i="21"/>
  <c r="D58" i="12"/>
  <c r="I65" i="21"/>
  <c r="I52" i="12"/>
  <c r="AL68" i="15"/>
  <c r="E176" i="21" s="1"/>
  <c r="E66" i="21"/>
  <c r="AP82" i="15"/>
  <c r="I190" i="21" s="1"/>
  <c r="I80" i="21"/>
  <c r="I55" i="12"/>
  <c r="C60" i="21"/>
  <c r="C51" i="12"/>
  <c r="AK54" i="15"/>
  <c r="D162" i="21" s="1"/>
  <c r="D52" i="21"/>
  <c r="AL74" i="15"/>
  <c r="E182" i="21" s="1"/>
  <c r="E72" i="21"/>
  <c r="AK33" i="15"/>
  <c r="D141" i="21" s="1"/>
  <c r="D31" i="21"/>
  <c r="C25" i="21"/>
  <c r="C44" i="12"/>
  <c r="AO18" i="15"/>
  <c r="H126" i="21" s="1"/>
  <c r="H16" i="21"/>
  <c r="AO53" i="15"/>
  <c r="H161" i="21" s="1"/>
  <c r="H51" i="21"/>
  <c r="AO44" i="15"/>
  <c r="H152" i="21" s="1"/>
  <c r="H42" i="21"/>
  <c r="AO67" i="15"/>
  <c r="H175" i="21" s="1"/>
  <c r="H65" i="21"/>
  <c r="H52" i="12"/>
  <c r="AO65" i="15"/>
  <c r="H173" i="21" s="1"/>
  <c r="H63" i="21"/>
  <c r="AO98" i="15"/>
  <c r="H206" i="21" s="1"/>
  <c r="H96" i="21"/>
  <c r="AO96" i="15"/>
  <c r="H204" i="21" s="1"/>
  <c r="H94" i="21"/>
  <c r="AO87" i="15"/>
  <c r="H195" i="21" s="1"/>
  <c r="H85" i="21"/>
  <c r="H56" i="12"/>
  <c r="AO101" i="15"/>
  <c r="H209" i="21" s="1"/>
  <c r="H99" i="21"/>
  <c r="AO106" i="15"/>
  <c r="H214" i="21" s="1"/>
  <c r="H104" i="21"/>
  <c r="AN60" i="15"/>
  <c r="G168" i="21" s="1"/>
  <c r="G58" i="21"/>
  <c r="AP29" i="15"/>
  <c r="I137" i="21" s="1"/>
  <c r="I27" i="21"/>
  <c r="AL99" i="15"/>
  <c r="E207" i="21" s="1"/>
  <c r="E97" i="21"/>
  <c r="I11" i="21"/>
  <c r="I41" i="12"/>
  <c r="C50" i="21"/>
  <c r="C49" i="12"/>
  <c r="AP15" i="15"/>
  <c r="I123" i="21" s="1"/>
  <c r="I13" i="21"/>
  <c r="AJ103" i="15"/>
  <c r="C211" i="21" s="1"/>
  <c r="AK77" i="15"/>
  <c r="D185" i="21" s="1"/>
  <c r="D75" i="21"/>
  <c r="D54" i="12"/>
  <c r="E85" i="21"/>
  <c r="E56" i="12"/>
  <c r="G80" i="21"/>
  <c r="G55" i="12"/>
  <c r="AL64" i="15"/>
  <c r="E172" i="21" s="1"/>
  <c r="E62" i="21"/>
  <c r="AL43" i="15"/>
  <c r="E151" i="21" s="1"/>
  <c r="E41" i="21"/>
  <c r="AL45" i="15"/>
  <c r="E153" i="21" s="1"/>
  <c r="E43" i="21"/>
  <c r="AO43" i="15"/>
  <c r="H151" i="21" s="1"/>
  <c r="H41" i="21"/>
  <c r="AO68" i="15"/>
  <c r="H176" i="21" s="1"/>
  <c r="H66" i="21"/>
  <c r="AO75" i="15"/>
  <c r="H183" i="21" s="1"/>
  <c r="H73" i="21"/>
  <c r="AK94" i="15"/>
  <c r="D202" i="21" s="1"/>
  <c r="D92" i="21"/>
  <c r="AK105" i="15"/>
  <c r="D213" i="21" s="1"/>
  <c r="D103" i="21"/>
  <c r="AN103" i="15"/>
  <c r="G211" i="21" s="1"/>
  <c r="G101" i="21"/>
  <c r="AK103" i="15"/>
  <c r="D211" i="21" s="1"/>
  <c r="D101" i="21"/>
  <c r="AL88" i="15"/>
  <c r="E196" i="21" s="1"/>
  <c r="E86" i="21"/>
  <c r="AK100" i="15"/>
  <c r="D208" i="21" s="1"/>
  <c r="D98" i="21"/>
  <c r="AK78" i="15"/>
  <c r="D186" i="21" s="1"/>
  <c r="D76" i="21"/>
  <c r="AK79" i="15"/>
  <c r="D187" i="21" s="1"/>
  <c r="D77" i="21"/>
  <c r="AL83" i="15"/>
  <c r="E191" i="21" s="1"/>
  <c r="E81" i="21"/>
  <c r="AL85" i="15"/>
  <c r="E193" i="21" s="1"/>
  <c r="E83" i="21"/>
  <c r="AK89" i="15"/>
  <c r="D197" i="21" s="1"/>
  <c r="D87" i="21"/>
  <c r="I90" i="21"/>
  <c r="I57" i="12"/>
  <c r="AN66" i="15"/>
  <c r="G174" i="21" s="1"/>
  <c r="G64" i="21"/>
  <c r="I50" i="21"/>
  <c r="I49" i="12"/>
  <c r="G55" i="21"/>
  <c r="G50" i="12"/>
  <c r="AL51" i="15"/>
  <c r="E159" i="21" s="1"/>
  <c r="E49" i="21"/>
  <c r="AO39" i="15"/>
  <c r="H147" i="21" s="1"/>
  <c r="H37" i="21"/>
  <c r="AO49" i="15"/>
  <c r="H157" i="21" s="1"/>
  <c r="H47" i="21"/>
  <c r="AO72" i="15"/>
  <c r="H180" i="21" s="1"/>
  <c r="H70" i="21"/>
  <c r="H53" i="12"/>
  <c r="AO45" i="15"/>
  <c r="H153" i="21" s="1"/>
  <c r="H43" i="21"/>
  <c r="AO71" i="15"/>
  <c r="H179" i="21" s="1"/>
  <c r="H69" i="21"/>
  <c r="AO69" i="15"/>
  <c r="H177" i="21" s="1"/>
  <c r="H67" i="21"/>
  <c r="AO76" i="15"/>
  <c r="H184" i="21" s="1"/>
  <c r="H74" i="21"/>
  <c r="AO90" i="15"/>
  <c r="H198" i="21" s="1"/>
  <c r="H88" i="21"/>
  <c r="AO100" i="15"/>
  <c r="H208" i="21" s="1"/>
  <c r="H98" i="21"/>
  <c r="AO103" i="15"/>
  <c r="H211" i="21" s="1"/>
  <c r="H101" i="21"/>
  <c r="AO108" i="15"/>
  <c r="H216" i="21" s="1"/>
  <c r="H106" i="21"/>
  <c r="AN39" i="15"/>
  <c r="G147" i="21" s="1"/>
  <c r="AN18" i="15"/>
  <c r="G126" i="21" s="1"/>
  <c r="G16" i="21"/>
  <c r="AN25" i="15"/>
  <c r="G133" i="21" s="1"/>
  <c r="G23" i="21"/>
  <c r="AK43" i="15"/>
  <c r="D151" i="21" s="1"/>
  <c r="E50" i="21"/>
  <c r="E49" i="12"/>
  <c r="AL106" i="15"/>
  <c r="E214" i="21" s="1"/>
  <c r="E104" i="21"/>
  <c r="AE25" i="15"/>
  <c r="I23" i="21" s="1"/>
  <c r="G25" i="21"/>
  <c r="G44" i="12"/>
  <c r="AK73" i="15"/>
  <c r="D181" i="21" s="1"/>
  <c r="D71" i="21"/>
  <c r="AK58" i="15"/>
  <c r="D166" i="21" s="1"/>
  <c r="D56" i="21"/>
  <c r="AK92" i="15"/>
  <c r="D200" i="21" s="1"/>
  <c r="D90" i="21"/>
  <c r="D57" i="12"/>
  <c r="Y89" i="15"/>
  <c r="C87" i="21" s="1"/>
  <c r="AJ25" i="15"/>
  <c r="C133" i="21" s="1"/>
  <c r="AJ24" i="15"/>
  <c r="C132" i="21" s="1"/>
  <c r="AJ95" i="15"/>
  <c r="C203" i="21" s="1"/>
  <c r="AJ51" i="15"/>
  <c r="C159" i="21" s="1"/>
  <c r="I109" i="21"/>
  <c r="I61" i="12"/>
  <c r="AP45" i="15"/>
  <c r="I153" i="21" s="1"/>
  <c r="I43" i="21"/>
  <c r="AP77" i="15"/>
  <c r="I185" i="21" s="1"/>
  <c r="I75" i="21"/>
  <c r="I54" i="12"/>
  <c r="I105" i="21"/>
  <c r="I60" i="12"/>
  <c r="AO14" i="15"/>
  <c r="H122" i="21" s="1"/>
  <c r="H12" i="21"/>
  <c r="AK72" i="15"/>
  <c r="D180" i="21" s="1"/>
  <c r="D70" i="21"/>
  <c r="D53" i="12"/>
  <c r="AK27" i="15"/>
  <c r="D135" i="21" s="1"/>
  <c r="D25" i="21"/>
  <c r="D44" i="12"/>
  <c r="D45" i="21"/>
  <c r="D48" i="12"/>
  <c r="AN29" i="15"/>
  <c r="G137" i="21" s="1"/>
  <c r="G27" i="21"/>
  <c r="AO15" i="15"/>
  <c r="H123" i="21" s="1"/>
  <c r="H13" i="21"/>
  <c r="AO29" i="15"/>
  <c r="H137" i="21" s="1"/>
  <c r="H27" i="21"/>
  <c r="D11" i="21"/>
  <c r="D41" i="12"/>
  <c r="F11" i="21"/>
  <c r="F41" i="12"/>
  <c r="AJ80" i="15"/>
  <c r="C188" i="21" s="1"/>
  <c r="AJ16" i="15"/>
  <c r="C124" i="21" s="1"/>
  <c r="AJ23" i="15"/>
  <c r="C131" i="21" s="1"/>
  <c r="C11" i="21"/>
  <c r="C41" i="12"/>
  <c r="E75" i="18"/>
  <c r="J76" i="18"/>
  <c r="K76" i="18"/>
  <c r="P58" i="18"/>
  <c r="K72" i="18"/>
  <c r="J72" i="18"/>
  <c r="I72" i="18"/>
  <c r="E80" i="18"/>
  <c r="D76" i="18"/>
  <c r="E73" i="18"/>
  <c r="J80" i="18"/>
  <c r="Q62" i="18"/>
  <c r="D75" i="18"/>
  <c r="K79" i="18"/>
  <c r="W80" i="18"/>
  <c r="C72" i="18"/>
  <c r="K73" i="18"/>
  <c r="J73" i="18"/>
  <c r="I73" i="18"/>
  <c r="P201" i="18" s="1"/>
  <c r="Q75" i="18"/>
  <c r="I80" i="18"/>
  <c r="W114" i="18" s="1"/>
  <c r="V80" i="18"/>
  <c r="P73" i="18"/>
  <c r="P60" i="18"/>
  <c r="P66" i="18"/>
  <c r="Q80" i="18" s="1"/>
  <c r="V59" i="18"/>
  <c r="W73" i="18" s="1"/>
  <c r="W77" i="18"/>
  <c r="J61" i="18"/>
  <c r="J75" i="18" s="1"/>
  <c r="E72" i="18"/>
  <c r="P76" i="18"/>
  <c r="V64" i="18"/>
  <c r="D64" i="18"/>
  <c r="K77" i="18"/>
  <c r="W79" i="18"/>
  <c r="U79" i="18"/>
  <c r="V182" i="18" s="1"/>
  <c r="V79" i="18"/>
  <c r="C65" i="18"/>
  <c r="V77" i="18"/>
  <c r="C73" i="18"/>
  <c r="U75" i="18"/>
  <c r="D73" i="18"/>
  <c r="I60" i="18"/>
  <c r="Q60" i="18"/>
  <c r="C76" i="18"/>
  <c r="U75" i="20"/>
  <c r="V80" i="20"/>
  <c r="W209" i="20" s="1"/>
  <c r="W80" i="20"/>
  <c r="U80" i="20"/>
  <c r="U74" i="20"/>
  <c r="Q64" i="20"/>
  <c r="V74" i="20"/>
  <c r="Q169" i="20" s="1"/>
  <c r="Q66" i="19"/>
  <c r="Q80" i="19" s="1"/>
  <c r="Q61" i="19"/>
  <c r="C58" i="19"/>
  <c r="W77" i="19"/>
  <c r="U77" i="19"/>
  <c r="V77" i="19"/>
  <c r="T216" i="19" s="1"/>
  <c r="O79" i="19"/>
  <c r="Q79" i="19"/>
  <c r="I65" i="19"/>
  <c r="J79" i="19" s="1"/>
  <c r="P79" i="19"/>
  <c r="U79" i="19"/>
  <c r="Q72" i="20"/>
  <c r="P72" i="20"/>
  <c r="O72" i="20"/>
  <c r="P64" i="20"/>
  <c r="O78" i="20" s="1"/>
  <c r="J64" i="20"/>
  <c r="K78" i="20" s="1"/>
  <c r="W72" i="20"/>
  <c r="V72" i="20"/>
  <c r="U72" i="20"/>
  <c r="U73" i="20"/>
  <c r="W73" i="20"/>
  <c r="V73" i="20"/>
  <c r="E76" i="20"/>
  <c r="D76" i="20"/>
  <c r="C76" i="20"/>
  <c r="Q79" i="20"/>
  <c r="P79" i="20"/>
  <c r="O79" i="20"/>
  <c r="V75" i="20"/>
  <c r="K75" i="20"/>
  <c r="J75" i="20"/>
  <c r="I75" i="20"/>
  <c r="K72" i="20"/>
  <c r="J72" i="20"/>
  <c r="I72" i="20"/>
  <c r="W75" i="20"/>
  <c r="V65" i="20"/>
  <c r="U79" i="20" s="1"/>
  <c r="D65" i="20"/>
  <c r="E79" i="20" s="1"/>
  <c r="E72" i="20"/>
  <c r="D72" i="20"/>
  <c r="C72" i="20"/>
  <c r="I63" i="20"/>
  <c r="Q63" i="20"/>
  <c r="W78" i="20"/>
  <c r="V78" i="20"/>
  <c r="U78" i="20"/>
  <c r="Q76" i="20"/>
  <c r="P76" i="20"/>
  <c r="O76" i="20"/>
  <c r="J63" i="20"/>
  <c r="P63" i="20"/>
  <c r="K79" i="20"/>
  <c r="J79" i="20"/>
  <c r="I79" i="20"/>
  <c r="E80" i="20"/>
  <c r="D80" i="20"/>
  <c r="C80" i="20"/>
  <c r="E78" i="20"/>
  <c r="D78" i="20"/>
  <c r="C78" i="20"/>
  <c r="V63" i="20"/>
  <c r="U77" i="20" s="1"/>
  <c r="D63" i="20"/>
  <c r="C77" i="20" s="1"/>
  <c r="P66" i="20"/>
  <c r="J66" i="20"/>
  <c r="J80" i="20" s="1"/>
  <c r="J59" i="20"/>
  <c r="K73" i="20" s="1"/>
  <c r="P59" i="20"/>
  <c r="Q73" i="20" s="1"/>
  <c r="W76" i="20"/>
  <c r="V76" i="20"/>
  <c r="U76" i="20"/>
  <c r="J78" i="20"/>
  <c r="I78" i="20"/>
  <c r="O75" i="20"/>
  <c r="Q75" i="20"/>
  <c r="P75" i="20"/>
  <c r="D75" i="20"/>
  <c r="C75" i="20"/>
  <c r="E75" i="20"/>
  <c r="W210" i="20"/>
  <c r="W187" i="20"/>
  <c r="W217" i="20"/>
  <c r="W213" i="20"/>
  <c r="W178" i="20"/>
  <c r="W216" i="20"/>
  <c r="W212" i="20"/>
  <c r="W189" i="20"/>
  <c r="W211" i="20"/>
  <c r="W188" i="20"/>
  <c r="W184" i="20"/>
  <c r="W171" i="20"/>
  <c r="W151" i="20"/>
  <c r="W183" i="20"/>
  <c r="W179" i="20"/>
  <c r="W176" i="20"/>
  <c r="W165" i="20"/>
  <c r="W161" i="20"/>
  <c r="W157" i="20"/>
  <c r="W156" i="20"/>
  <c r="W145" i="20"/>
  <c r="W141" i="20"/>
  <c r="W170" i="20"/>
  <c r="W172" i="20"/>
  <c r="W166" i="20"/>
  <c r="W164" i="20"/>
  <c r="W150" i="20"/>
  <c r="W146" i="20"/>
  <c r="W147" i="20"/>
  <c r="W143" i="20"/>
  <c r="P60" i="20"/>
  <c r="J60" i="20"/>
  <c r="K76" i="20"/>
  <c r="J76" i="20"/>
  <c r="I76" i="20"/>
  <c r="Q60" i="20"/>
  <c r="I60" i="20"/>
  <c r="D73" i="20"/>
  <c r="C73" i="20"/>
  <c r="E73" i="20"/>
  <c r="E74" i="20"/>
  <c r="D74" i="20"/>
  <c r="C74" i="20"/>
  <c r="J213" i="19"/>
  <c r="D75" i="19"/>
  <c r="E75" i="19"/>
  <c r="C75" i="19"/>
  <c r="D59" i="19"/>
  <c r="D73" i="19" s="1"/>
  <c r="V59" i="19"/>
  <c r="W73" i="19" s="1"/>
  <c r="W64" i="19"/>
  <c r="W78" i="19" s="1"/>
  <c r="C64" i="19"/>
  <c r="V79" i="19"/>
  <c r="W72" i="19"/>
  <c r="V72" i="19"/>
  <c r="U72" i="19"/>
  <c r="W60" i="19"/>
  <c r="C60" i="19"/>
  <c r="W79" i="19"/>
  <c r="I72" i="19"/>
  <c r="K72" i="19"/>
  <c r="J72" i="19"/>
  <c r="I78" i="19"/>
  <c r="K78" i="19"/>
  <c r="J78" i="19"/>
  <c r="P62" i="19"/>
  <c r="Q76" i="19" s="1"/>
  <c r="J62" i="19"/>
  <c r="I76" i="19" s="1"/>
  <c r="P73" i="19"/>
  <c r="O73" i="19"/>
  <c r="Q73" i="19"/>
  <c r="W66" i="19"/>
  <c r="V80" i="19" s="1"/>
  <c r="C66" i="19"/>
  <c r="I79" i="19"/>
  <c r="D79" i="19"/>
  <c r="E79" i="19"/>
  <c r="C79" i="19"/>
  <c r="O80" i="19"/>
  <c r="P80" i="19"/>
  <c r="D77" i="19"/>
  <c r="E77" i="19"/>
  <c r="C77" i="19"/>
  <c r="E76" i="19"/>
  <c r="D76" i="19"/>
  <c r="C76" i="19"/>
  <c r="P63" i="19"/>
  <c r="J63" i="19"/>
  <c r="K77" i="19" s="1"/>
  <c r="P61" i="19"/>
  <c r="P75" i="19" s="1"/>
  <c r="J61" i="19"/>
  <c r="J75" i="19" s="1"/>
  <c r="C73" i="19"/>
  <c r="E73" i="19"/>
  <c r="E72" i="19"/>
  <c r="D72" i="19"/>
  <c r="C72" i="19"/>
  <c r="Q78" i="19"/>
  <c r="P78" i="19"/>
  <c r="O78" i="19"/>
  <c r="P60" i="19"/>
  <c r="J60" i="19"/>
  <c r="K74" i="19" s="1"/>
  <c r="W75" i="19"/>
  <c r="U75" i="19"/>
  <c r="V75" i="19"/>
  <c r="Q72" i="19"/>
  <c r="P72" i="19"/>
  <c r="O72" i="19"/>
  <c r="W76" i="19"/>
  <c r="V76" i="19"/>
  <c r="U76" i="19"/>
  <c r="K80" i="19"/>
  <c r="J80" i="19"/>
  <c r="I80" i="19"/>
  <c r="K73" i="19"/>
  <c r="J73" i="19"/>
  <c r="I73" i="19"/>
  <c r="E76" i="18"/>
  <c r="G137" i="18" s="1"/>
  <c r="V76" i="18"/>
  <c r="W76" i="18"/>
  <c r="S189" i="18" s="1"/>
  <c r="D60" i="18"/>
  <c r="V60" i="18"/>
  <c r="Q76" i="18"/>
  <c r="V75" i="18"/>
  <c r="Q73" i="18"/>
  <c r="I77" i="18"/>
  <c r="T201" i="18" s="1"/>
  <c r="U72" i="18"/>
  <c r="J77" i="18"/>
  <c r="C75" i="18"/>
  <c r="Q79" i="18"/>
  <c r="O76" i="18"/>
  <c r="C60" i="18"/>
  <c r="W60" i="18"/>
  <c r="O80" i="18"/>
  <c r="K179" i="18" s="1"/>
  <c r="P79" i="18"/>
  <c r="I79" i="18"/>
  <c r="P80" i="18"/>
  <c r="O79" i="18"/>
  <c r="J79" i="18"/>
  <c r="O75" i="18"/>
  <c r="I75" i="18"/>
  <c r="V72" i="18"/>
  <c r="W72" i="18"/>
  <c r="T161" i="18"/>
  <c r="R216" i="18"/>
  <c r="R188" i="18"/>
  <c r="R175" i="18"/>
  <c r="R209" i="18"/>
  <c r="R186" i="18"/>
  <c r="R182" i="18"/>
  <c r="R152" i="18"/>
  <c r="R190" i="18"/>
  <c r="R143" i="18"/>
  <c r="R177" i="18"/>
  <c r="I215" i="18"/>
  <c r="I211" i="18"/>
  <c r="I188" i="18"/>
  <c r="I184" i="18"/>
  <c r="I180" i="18"/>
  <c r="I218" i="18"/>
  <c r="I214" i="18"/>
  <c r="I210" i="18"/>
  <c r="I187" i="18"/>
  <c r="I183" i="18"/>
  <c r="I217" i="18"/>
  <c r="I213" i="18"/>
  <c r="I209" i="18"/>
  <c r="I190" i="18"/>
  <c r="I186" i="18"/>
  <c r="I182" i="18"/>
  <c r="I178" i="18"/>
  <c r="I174" i="18"/>
  <c r="I177" i="18"/>
  <c r="I170" i="18"/>
  <c r="I166" i="18"/>
  <c r="I162" i="18"/>
  <c r="I158" i="18"/>
  <c r="I154" i="18"/>
  <c r="I150" i="18"/>
  <c r="I181" i="18"/>
  <c r="I173" i="18"/>
  <c r="I169" i="18"/>
  <c r="I165" i="18"/>
  <c r="I161" i="18"/>
  <c r="I157" i="18"/>
  <c r="I153" i="18"/>
  <c r="I149" i="18"/>
  <c r="I216" i="18"/>
  <c r="I176" i="18"/>
  <c r="I171" i="18"/>
  <c r="I167" i="18"/>
  <c r="I163" i="18"/>
  <c r="I159" i="18"/>
  <c r="I155" i="18"/>
  <c r="I151" i="18"/>
  <c r="I179" i="18"/>
  <c r="I168" i="18"/>
  <c r="I148" i="18"/>
  <c r="I144" i="18"/>
  <c r="I156" i="18"/>
  <c r="I212" i="18"/>
  <c r="I147" i="18"/>
  <c r="I143" i="18"/>
  <c r="I175" i="18"/>
  <c r="I164" i="18"/>
  <c r="I160" i="18"/>
  <c r="I145" i="18"/>
  <c r="I141" i="18"/>
  <c r="I172" i="18"/>
  <c r="I142" i="18"/>
  <c r="I152" i="18"/>
  <c r="I146" i="18"/>
  <c r="I189" i="18"/>
  <c r="I185" i="18"/>
  <c r="O206" i="18"/>
  <c r="O202" i="18"/>
  <c r="O198" i="18"/>
  <c r="O205" i="18"/>
  <c r="O201" i="18"/>
  <c r="O208" i="18"/>
  <c r="O204" i="18"/>
  <c r="O200" i="18"/>
  <c r="O207" i="18"/>
  <c r="O199" i="18"/>
  <c r="O203" i="18"/>
  <c r="O138" i="18"/>
  <c r="O134" i="18"/>
  <c r="O130" i="18"/>
  <c r="O126" i="18"/>
  <c r="O137" i="18"/>
  <c r="O133" i="18"/>
  <c r="O129" i="18"/>
  <c r="O125" i="18"/>
  <c r="O128" i="18"/>
  <c r="O122" i="18"/>
  <c r="O118" i="18"/>
  <c r="O114" i="18"/>
  <c r="O110" i="18"/>
  <c r="O106" i="18"/>
  <c r="O102" i="18"/>
  <c r="O135" i="18"/>
  <c r="O136" i="18"/>
  <c r="O121" i="18"/>
  <c r="O117" i="18"/>
  <c r="O113" i="18"/>
  <c r="O109" i="18"/>
  <c r="O105" i="18"/>
  <c r="O101" i="18"/>
  <c r="O131" i="18"/>
  <c r="O124" i="18"/>
  <c r="O120" i="18"/>
  <c r="O116" i="18"/>
  <c r="O112" i="18"/>
  <c r="O108" i="18"/>
  <c r="O104" i="18"/>
  <c r="O140" i="18"/>
  <c r="O100" i="18"/>
  <c r="O96" i="18"/>
  <c r="O92" i="18"/>
  <c r="O127" i="18"/>
  <c r="O139" i="18"/>
  <c r="O123" i="18"/>
  <c r="O99" i="18"/>
  <c r="O95" i="18"/>
  <c r="O91" i="18"/>
  <c r="O132" i="18"/>
  <c r="O119" i="18"/>
  <c r="O111" i="18"/>
  <c r="O103" i="18"/>
  <c r="O98" i="18"/>
  <c r="O94" i="18"/>
  <c r="O90" i="18"/>
  <c r="O115" i="18"/>
  <c r="O97" i="18"/>
  <c r="O107" i="18"/>
  <c r="O93" i="18"/>
  <c r="S208" i="18"/>
  <c r="S204" i="18"/>
  <c r="S200" i="18"/>
  <c r="S207" i="18"/>
  <c r="S203" i="18"/>
  <c r="S199" i="18"/>
  <c r="S206" i="18"/>
  <c r="S202" i="18"/>
  <c r="S198" i="18"/>
  <c r="S205" i="18"/>
  <c r="S140" i="18"/>
  <c r="S136" i="18"/>
  <c r="S132" i="18"/>
  <c r="S128" i="18"/>
  <c r="S201" i="18"/>
  <c r="S139" i="18"/>
  <c r="S135" i="18"/>
  <c r="S131" i="18"/>
  <c r="S127" i="18"/>
  <c r="S129" i="18"/>
  <c r="S124" i="18"/>
  <c r="S120" i="18"/>
  <c r="S116" i="18"/>
  <c r="S112" i="18"/>
  <c r="S108" i="18"/>
  <c r="S104" i="18"/>
  <c r="S130" i="18"/>
  <c r="S137" i="18"/>
  <c r="S123" i="18"/>
  <c r="S119" i="18"/>
  <c r="S115" i="18"/>
  <c r="S111" i="18"/>
  <c r="S107" i="18"/>
  <c r="S103" i="18"/>
  <c r="S138" i="18"/>
  <c r="S125" i="18"/>
  <c r="S126" i="18"/>
  <c r="S122" i="18"/>
  <c r="S118" i="18"/>
  <c r="S114" i="18"/>
  <c r="S110" i="18"/>
  <c r="S106" i="18"/>
  <c r="S102" i="18"/>
  <c r="S133" i="18"/>
  <c r="S98" i="18"/>
  <c r="S94" i="18"/>
  <c r="S90" i="18"/>
  <c r="S97" i="18"/>
  <c r="S93" i="18"/>
  <c r="S117" i="18"/>
  <c r="S109" i="18"/>
  <c r="S101" i="18"/>
  <c r="S100" i="18"/>
  <c r="S96" i="18"/>
  <c r="S92" i="18"/>
  <c r="S134" i="18"/>
  <c r="S95" i="18"/>
  <c r="S105" i="18"/>
  <c r="S91" i="18"/>
  <c r="S113" i="18"/>
  <c r="S121" i="18"/>
  <c r="S99" i="18"/>
  <c r="U207" i="18"/>
  <c r="U203" i="18"/>
  <c r="U199" i="18"/>
  <c r="U206" i="18"/>
  <c r="U202" i="18"/>
  <c r="U198" i="18"/>
  <c r="U205" i="18"/>
  <c r="U201" i="18"/>
  <c r="U200" i="18"/>
  <c r="U204" i="18"/>
  <c r="U139" i="18"/>
  <c r="U135" i="18"/>
  <c r="U131" i="18"/>
  <c r="U127" i="18"/>
  <c r="U138" i="18"/>
  <c r="U134" i="18"/>
  <c r="U130" i="18"/>
  <c r="U126" i="18"/>
  <c r="U136" i="18"/>
  <c r="U123" i="18"/>
  <c r="U119" i="18"/>
  <c r="U115" i="18"/>
  <c r="U111" i="18"/>
  <c r="U107" i="18"/>
  <c r="U103" i="18"/>
  <c r="U137" i="18"/>
  <c r="U125" i="18"/>
  <c r="U122" i="18"/>
  <c r="U118" i="18"/>
  <c r="U114" i="18"/>
  <c r="U110" i="18"/>
  <c r="U106" i="18"/>
  <c r="U102" i="18"/>
  <c r="U132" i="18"/>
  <c r="U133" i="18"/>
  <c r="U121" i="18"/>
  <c r="U117" i="18"/>
  <c r="U113" i="18"/>
  <c r="U109" i="18"/>
  <c r="U105" i="18"/>
  <c r="U101" i="18"/>
  <c r="U208" i="18"/>
  <c r="U97" i="18"/>
  <c r="U93" i="18"/>
  <c r="U124" i="18"/>
  <c r="U100" i="18"/>
  <c r="U96" i="18"/>
  <c r="U92" i="18"/>
  <c r="U129" i="18"/>
  <c r="U116" i="18"/>
  <c r="U108" i="18"/>
  <c r="U99" i="18"/>
  <c r="U95" i="18"/>
  <c r="U91" i="18"/>
  <c r="U90" i="18"/>
  <c r="U94" i="18"/>
  <c r="U112" i="18"/>
  <c r="U98" i="18"/>
  <c r="U128" i="18"/>
  <c r="U140" i="18"/>
  <c r="U104" i="18"/>
  <c r="U120" i="18"/>
  <c r="G207" i="18"/>
  <c r="G116" i="18"/>
  <c r="G97" i="18"/>
  <c r="H216" i="18"/>
  <c r="H212" i="18"/>
  <c r="H189" i="18"/>
  <c r="H185" i="18"/>
  <c r="H181" i="18"/>
  <c r="H215" i="18"/>
  <c r="H211" i="18"/>
  <c r="H188" i="18"/>
  <c r="H184" i="18"/>
  <c r="H218" i="18"/>
  <c r="H214" i="18"/>
  <c r="H210" i="18"/>
  <c r="H187" i="18"/>
  <c r="H183" i="18"/>
  <c r="H179" i="18"/>
  <c r="H175" i="18"/>
  <c r="H213" i="18"/>
  <c r="H190" i="18"/>
  <c r="H177" i="18"/>
  <c r="H174" i="18"/>
  <c r="H170" i="18"/>
  <c r="H166" i="18"/>
  <c r="H162" i="18"/>
  <c r="H158" i="18"/>
  <c r="H154" i="18"/>
  <c r="H150" i="18"/>
  <c r="H209" i="18"/>
  <c r="H186" i="18"/>
  <c r="H178" i="18"/>
  <c r="H173" i="18"/>
  <c r="H169" i="18"/>
  <c r="H165" i="18"/>
  <c r="H161" i="18"/>
  <c r="H157" i="18"/>
  <c r="H153" i="18"/>
  <c r="H149" i="18"/>
  <c r="H217" i="18"/>
  <c r="H180" i="18"/>
  <c r="H182" i="18"/>
  <c r="H167" i="18"/>
  <c r="H168" i="18"/>
  <c r="H155" i="18"/>
  <c r="H148" i="18"/>
  <c r="H144" i="18"/>
  <c r="H156" i="18"/>
  <c r="H163" i="18"/>
  <c r="H147" i="18"/>
  <c r="H143" i="18"/>
  <c r="H172" i="18"/>
  <c r="H159" i="18"/>
  <c r="H146" i="18"/>
  <c r="H160" i="18"/>
  <c r="H176" i="18"/>
  <c r="H141" i="18"/>
  <c r="H142" i="18"/>
  <c r="H151" i="18"/>
  <c r="H164" i="18"/>
  <c r="H171" i="18"/>
  <c r="H145" i="18"/>
  <c r="H152" i="18"/>
  <c r="W218" i="18"/>
  <c r="W214" i="18"/>
  <c r="W210" i="18"/>
  <c r="W187" i="18"/>
  <c r="W183" i="18"/>
  <c r="W179" i="18"/>
  <c r="W217" i="18"/>
  <c r="W213" i="18"/>
  <c r="W209" i="18"/>
  <c r="W190" i="18"/>
  <c r="W186" i="18"/>
  <c r="W182" i="18"/>
  <c r="W216" i="18"/>
  <c r="W212" i="18"/>
  <c r="W189" i="18"/>
  <c r="W185" i="18"/>
  <c r="W181" i="18"/>
  <c r="W177" i="18"/>
  <c r="W184" i="18"/>
  <c r="W174" i="18"/>
  <c r="W172" i="18"/>
  <c r="W168" i="18"/>
  <c r="W164" i="18"/>
  <c r="W160" i="18"/>
  <c r="W156" i="18"/>
  <c r="W152" i="18"/>
  <c r="W180" i="18"/>
  <c r="W178" i="18"/>
  <c r="W175" i="18"/>
  <c r="W171" i="18"/>
  <c r="W167" i="18"/>
  <c r="W163" i="18"/>
  <c r="W159" i="18"/>
  <c r="W155" i="18"/>
  <c r="W151" i="18"/>
  <c r="W211" i="18"/>
  <c r="W188" i="18"/>
  <c r="W158" i="18"/>
  <c r="W165" i="18"/>
  <c r="W146" i="18"/>
  <c r="W142" i="18"/>
  <c r="W166" i="18"/>
  <c r="W153" i="18"/>
  <c r="W215" i="18"/>
  <c r="W176" i="18"/>
  <c r="W173" i="18"/>
  <c r="W154" i="18"/>
  <c r="W145" i="18"/>
  <c r="W141" i="18"/>
  <c r="W169" i="18"/>
  <c r="W150" i="18"/>
  <c r="W143" i="18"/>
  <c r="W144" i="18"/>
  <c r="W162" i="18"/>
  <c r="W149" i="18"/>
  <c r="W161" i="18"/>
  <c r="W157" i="18"/>
  <c r="W148" i="18"/>
  <c r="W147" i="18"/>
  <c r="W170" i="18"/>
  <c r="F205" i="18"/>
  <c r="F208" i="18"/>
  <c r="F204" i="18"/>
  <c r="F199" i="18"/>
  <c r="F206" i="18"/>
  <c r="F198" i="18"/>
  <c r="F137" i="18"/>
  <c r="F136" i="18"/>
  <c r="F132" i="18"/>
  <c r="F139" i="18"/>
  <c r="F126" i="18"/>
  <c r="F113" i="18"/>
  <c r="F109" i="18"/>
  <c r="F127" i="18"/>
  <c r="F134" i="18"/>
  <c r="F112" i="18"/>
  <c r="F108" i="18"/>
  <c r="F135" i="18"/>
  <c r="F123" i="18"/>
  <c r="F107" i="18"/>
  <c r="F103" i="18"/>
  <c r="F95" i="18"/>
  <c r="F91" i="18"/>
  <c r="F90" i="18"/>
  <c r="F122" i="18"/>
  <c r="F106" i="18"/>
  <c r="F101" i="18"/>
  <c r="F131" i="18"/>
  <c r="F102" i="18"/>
  <c r="F100" i="18"/>
  <c r="F110" i="18"/>
  <c r="G183" i="18"/>
  <c r="G149" i="18"/>
  <c r="D205" i="18"/>
  <c r="D134" i="18"/>
  <c r="D122" i="18"/>
  <c r="D127" i="18"/>
  <c r="D135" i="18"/>
  <c r="D100" i="18"/>
  <c r="D107" i="18"/>
  <c r="D103" i="18"/>
  <c r="K206" i="18"/>
  <c r="K202" i="18"/>
  <c r="K198" i="18"/>
  <c r="K205" i="18"/>
  <c r="K201" i="18"/>
  <c r="K208" i="18"/>
  <c r="K204" i="18"/>
  <c r="K200" i="18"/>
  <c r="K207" i="18"/>
  <c r="K199" i="18"/>
  <c r="K139" i="18"/>
  <c r="K135" i="18"/>
  <c r="K131" i="18"/>
  <c r="K127" i="18"/>
  <c r="K203" i="18"/>
  <c r="K138" i="18"/>
  <c r="K134" i="18"/>
  <c r="K130" i="18"/>
  <c r="K126" i="18"/>
  <c r="K140" i="18"/>
  <c r="K136" i="18"/>
  <c r="K132" i="18"/>
  <c r="K128" i="18"/>
  <c r="K129" i="18"/>
  <c r="K122" i="18"/>
  <c r="K118" i="18"/>
  <c r="K114" i="18"/>
  <c r="K110" i="18"/>
  <c r="K106" i="18"/>
  <c r="K102" i="18"/>
  <c r="K137" i="18"/>
  <c r="K125" i="18"/>
  <c r="K115" i="18"/>
  <c r="K107" i="18"/>
  <c r="K133" i="18"/>
  <c r="K121" i="18"/>
  <c r="K113" i="18"/>
  <c r="K105" i="18"/>
  <c r="K100" i="18"/>
  <c r="K96" i="18"/>
  <c r="K92" i="18"/>
  <c r="K120" i="18"/>
  <c r="K112" i="18"/>
  <c r="K104" i="18"/>
  <c r="K124" i="18"/>
  <c r="K123" i="18"/>
  <c r="K99" i="18"/>
  <c r="K95" i="18"/>
  <c r="K91" i="18"/>
  <c r="K119" i="18"/>
  <c r="K111" i="18"/>
  <c r="K103" i="18"/>
  <c r="K108" i="18"/>
  <c r="K117" i="18"/>
  <c r="K101" i="18"/>
  <c r="K90" i="18"/>
  <c r="K116" i="18"/>
  <c r="K94" i="18"/>
  <c r="K109" i="18"/>
  <c r="K98" i="18"/>
  <c r="K97" i="18"/>
  <c r="K93" i="18"/>
  <c r="P199" i="18"/>
  <c r="P133" i="18"/>
  <c r="P121" i="18"/>
  <c r="P106" i="18"/>
  <c r="P95" i="18"/>
  <c r="P118" i="18"/>
  <c r="P107" i="18"/>
  <c r="H208" i="18"/>
  <c r="H204" i="18"/>
  <c r="H200" i="18"/>
  <c r="H207" i="18"/>
  <c r="H203" i="18"/>
  <c r="H199" i="18"/>
  <c r="H206" i="18"/>
  <c r="H202" i="18"/>
  <c r="H198" i="18"/>
  <c r="H201" i="18"/>
  <c r="H140" i="18"/>
  <c r="H136" i="18"/>
  <c r="H132" i="18"/>
  <c r="H128" i="18"/>
  <c r="H139" i="18"/>
  <c r="H135" i="18"/>
  <c r="H131" i="18"/>
  <c r="H127" i="18"/>
  <c r="H133" i="18"/>
  <c r="H124" i="18"/>
  <c r="H120" i="18"/>
  <c r="H116" i="18"/>
  <c r="H112" i="18"/>
  <c r="H108" i="18"/>
  <c r="H104" i="18"/>
  <c r="H134" i="18"/>
  <c r="H123" i="18"/>
  <c r="H119" i="18"/>
  <c r="H115" i="18"/>
  <c r="H111" i="18"/>
  <c r="H107" i="18"/>
  <c r="H103" i="18"/>
  <c r="H129" i="18"/>
  <c r="H130" i="18"/>
  <c r="H122" i="18"/>
  <c r="H118" i="18"/>
  <c r="H114" i="18"/>
  <c r="H110" i="18"/>
  <c r="H106" i="18"/>
  <c r="H102" i="18"/>
  <c r="H98" i="18"/>
  <c r="H94" i="18"/>
  <c r="H90" i="18"/>
  <c r="H205" i="18"/>
  <c r="H101" i="18"/>
  <c r="H97" i="18"/>
  <c r="H93" i="18"/>
  <c r="H121" i="18"/>
  <c r="H113" i="18"/>
  <c r="H105" i="18"/>
  <c r="H126" i="18"/>
  <c r="H100" i="18"/>
  <c r="H96" i="18"/>
  <c r="H92" i="18"/>
  <c r="H95" i="18"/>
  <c r="H125" i="18"/>
  <c r="H117" i="18"/>
  <c r="H91" i="18"/>
  <c r="H137" i="18"/>
  <c r="H99" i="18"/>
  <c r="H138" i="18"/>
  <c r="H109" i="18"/>
  <c r="S185" i="18"/>
  <c r="S188" i="18"/>
  <c r="S183" i="18"/>
  <c r="S186" i="18"/>
  <c r="S150" i="18"/>
  <c r="S173" i="18"/>
  <c r="S149" i="18"/>
  <c r="S163" i="18"/>
  <c r="S152" i="18"/>
  <c r="S143" i="18"/>
  <c r="S160" i="18"/>
  <c r="F209" i="18"/>
  <c r="F189" i="18"/>
  <c r="F181" i="18"/>
  <c r="F179" i="18"/>
  <c r="F151" i="18"/>
  <c r="F177" i="18"/>
  <c r="F210" i="18"/>
  <c r="F141" i="18"/>
  <c r="F149" i="18"/>
  <c r="F157" i="18"/>
  <c r="F142" i="18"/>
  <c r="F164" i="18"/>
  <c r="C198" i="18"/>
  <c r="C204" i="18"/>
  <c r="C203" i="18"/>
  <c r="C130" i="18"/>
  <c r="C132" i="18"/>
  <c r="C122" i="18"/>
  <c r="C102" i="18"/>
  <c r="C137" i="18"/>
  <c r="C109" i="18"/>
  <c r="C92" i="18"/>
  <c r="C91" i="18"/>
  <c r="C123" i="18"/>
  <c r="C94" i="18"/>
  <c r="C105" i="18"/>
  <c r="C98" i="18"/>
  <c r="I154" i="17"/>
  <c r="C78" i="17"/>
  <c r="I205" i="17" s="1"/>
  <c r="I176" i="17"/>
  <c r="I210" i="17"/>
  <c r="I149" i="17"/>
  <c r="I155" i="17"/>
  <c r="I145" i="17"/>
  <c r="I160" i="17"/>
  <c r="I173" i="17"/>
  <c r="I157" i="17"/>
  <c r="I180" i="17"/>
  <c r="I182" i="17"/>
  <c r="I171" i="17"/>
  <c r="I151" i="17"/>
  <c r="I167" i="17"/>
  <c r="I188" i="17"/>
  <c r="I190" i="17"/>
  <c r="I162" i="17"/>
  <c r="I152" i="17"/>
  <c r="I184" i="17"/>
  <c r="I215" i="17"/>
  <c r="I209" i="17"/>
  <c r="O72" i="17"/>
  <c r="I170" i="17"/>
  <c r="I161" i="17"/>
  <c r="I153" i="17"/>
  <c r="I172" i="17"/>
  <c r="I185" i="17"/>
  <c r="I213" i="17"/>
  <c r="I174" i="17"/>
  <c r="I156" i="17"/>
  <c r="I166" i="17"/>
  <c r="I158" i="17"/>
  <c r="I168" i="17"/>
  <c r="I189" i="17"/>
  <c r="I217" i="17"/>
  <c r="I147" i="17"/>
  <c r="I159" i="17"/>
  <c r="I141" i="17"/>
  <c r="I164" i="17"/>
  <c r="I212" i="17"/>
  <c r="I214" i="17"/>
  <c r="I169" i="17"/>
  <c r="I163" i="17"/>
  <c r="I142" i="17"/>
  <c r="I165" i="17"/>
  <c r="I211" i="17"/>
  <c r="I178" i="17"/>
  <c r="I218" i="17"/>
  <c r="C73" i="17"/>
  <c r="D203" i="17" s="1"/>
  <c r="E73" i="17"/>
  <c r="I146" i="17"/>
  <c r="I177" i="17"/>
  <c r="I150" i="17"/>
  <c r="I144" i="17"/>
  <c r="I175" i="17"/>
  <c r="I181" i="17"/>
  <c r="I186" i="17"/>
  <c r="V80" i="17"/>
  <c r="I76" i="17"/>
  <c r="S205" i="17" s="1"/>
  <c r="J76" i="17"/>
  <c r="I179" i="17"/>
  <c r="I183" i="17"/>
  <c r="I187" i="17"/>
  <c r="W76" i="17"/>
  <c r="S183" i="17" s="1"/>
  <c r="O74" i="17"/>
  <c r="E181" i="17" s="1"/>
  <c r="K72" i="17"/>
  <c r="I72" i="17"/>
  <c r="Q74" i="17"/>
  <c r="J72" i="17"/>
  <c r="H218" i="17"/>
  <c r="H214" i="17"/>
  <c r="H210" i="17"/>
  <c r="H187" i="17"/>
  <c r="H183" i="17"/>
  <c r="H179" i="17"/>
  <c r="H217" i="17"/>
  <c r="H213" i="17"/>
  <c r="H209" i="17"/>
  <c r="H184" i="17"/>
  <c r="H172" i="17"/>
  <c r="H168" i="17"/>
  <c r="H164" i="17"/>
  <c r="H160" i="17"/>
  <c r="H156" i="17"/>
  <c r="H189" i="17"/>
  <c r="H181" i="17"/>
  <c r="H177" i="17"/>
  <c r="H171" i="17"/>
  <c r="H167" i="17"/>
  <c r="H185" i="17"/>
  <c r="H178" i="17"/>
  <c r="H173" i="17"/>
  <c r="H163" i="17"/>
  <c r="H162" i="17"/>
  <c r="H161" i="17"/>
  <c r="H154" i="17"/>
  <c r="H150" i="17"/>
  <c r="H146" i="17"/>
  <c r="H142" i="17"/>
  <c r="H212" i="17"/>
  <c r="H188" i="17"/>
  <c r="H186" i="17"/>
  <c r="H175" i="17"/>
  <c r="H165" i="17"/>
  <c r="H190" i="17"/>
  <c r="H170" i="17"/>
  <c r="H166" i="17"/>
  <c r="H211" i="17"/>
  <c r="H149" i="17"/>
  <c r="H148" i="17"/>
  <c r="H147" i="17"/>
  <c r="H174" i="17"/>
  <c r="H158" i="17"/>
  <c r="H153" i="17"/>
  <c r="H152" i="17"/>
  <c r="H151" i="17"/>
  <c r="H215" i="17"/>
  <c r="H155" i="17"/>
  <c r="H216" i="17"/>
  <c r="H157" i="17"/>
  <c r="H159" i="17"/>
  <c r="H169" i="17"/>
  <c r="H182" i="17"/>
  <c r="H176" i="17"/>
  <c r="H145" i="17"/>
  <c r="H144" i="17"/>
  <c r="H143" i="17"/>
  <c r="H141" i="17"/>
  <c r="H180" i="17"/>
  <c r="F215" i="17"/>
  <c r="F211" i="17"/>
  <c r="F188" i="17"/>
  <c r="F184" i="17"/>
  <c r="F180" i="17"/>
  <c r="F176" i="17"/>
  <c r="F218" i="17"/>
  <c r="F214" i="17"/>
  <c r="F210" i="17"/>
  <c r="F185" i="17"/>
  <c r="F178" i="17"/>
  <c r="F173" i="17"/>
  <c r="F169" i="17"/>
  <c r="F165" i="17"/>
  <c r="F161" i="17"/>
  <c r="F157" i="17"/>
  <c r="F190" i="17"/>
  <c r="F182" i="17"/>
  <c r="F172" i="17"/>
  <c r="F168" i="17"/>
  <c r="F217" i="17"/>
  <c r="F216" i="17"/>
  <c r="F213" i="17"/>
  <c r="F212" i="17"/>
  <c r="F186" i="17"/>
  <c r="F156" i="17"/>
  <c r="F155" i="17"/>
  <c r="F151" i="17"/>
  <c r="F147" i="17"/>
  <c r="F143" i="17"/>
  <c r="F181" i="17"/>
  <c r="F164" i="17"/>
  <c r="F163" i="17"/>
  <c r="F162" i="17"/>
  <c r="F179" i="17"/>
  <c r="F170" i="17"/>
  <c r="F183" i="17"/>
  <c r="F189" i="17"/>
  <c r="F171" i="17"/>
  <c r="F166" i="17"/>
  <c r="F160" i="17"/>
  <c r="F142" i="17"/>
  <c r="F146" i="17"/>
  <c r="F145" i="17"/>
  <c r="F144" i="17"/>
  <c r="F141" i="17"/>
  <c r="F158" i="17"/>
  <c r="F150" i="17"/>
  <c r="F149" i="17"/>
  <c r="F148" i="17"/>
  <c r="F187" i="17"/>
  <c r="F174" i="17"/>
  <c r="F177" i="17"/>
  <c r="F159" i="17"/>
  <c r="F167" i="17"/>
  <c r="F209" i="17"/>
  <c r="F154" i="17"/>
  <c r="F152" i="17"/>
  <c r="F175" i="17"/>
  <c r="F153" i="17"/>
  <c r="D80" i="17"/>
  <c r="C80" i="17"/>
  <c r="E80" i="17"/>
  <c r="H206" i="17"/>
  <c r="H202" i="17"/>
  <c r="H198" i="17"/>
  <c r="H207" i="17"/>
  <c r="H199" i="17"/>
  <c r="H204" i="17"/>
  <c r="H200" i="17"/>
  <c r="H208" i="17"/>
  <c r="H203" i="17"/>
  <c r="H140" i="17"/>
  <c r="H136" i="17"/>
  <c r="H132" i="17"/>
  <c r="H201" i="17"/>
  <c r="H138" i="17"/>
  <c r="H121" i="17"/>
  <c r="H120" i="17"/>
  <c r="H119" i="17"/>
  <c r="H118" i="17"/>
  <c r="H137" i="17"/>
  <c r="H133" i="17"/>
  <c r="H125" i="17"/>
  <c r="H124" i="17"/>
  <c r="H123" i="17"/>
  <c r="H122" i="17"/>
  <c r="H205" i="17"/>
  <c r="H129" i="17"/>
  <c r="H128" i="17"/>
  <c r="H127" i="17"/>
  <c r="H126" i="17"/>
  <c r="H130" i="17"/>
  <c r="H134" i="17"/>
  <c r="H131" i="17"/>
  <c r="H139" i="17"/>
  <c r="H105" i="17"/>
  <c r="H102" i="17"/>
  <c r="H92" i="17"/>
  <c r="H91" i="17"/>
  <c r="H90" i="17"/>
  <c r="H135" i="17"/>
  <c r="H109" i="17"/>
  <c r="H106" i="17"/>
  <c r="H93" i="17"/>
  <c r="H116" i="17"/>
  <c r="H114" i="17"/>
  <c r="H103" i="17"/>
  <c r="H100" i="17"/>
  <c r="H101" i="17"/>
  <c r="H98" i="17"/>
  <c r="H113" i="17"/>
  <c r="H110" i="17"/>
  <c r="H104" i="17"/>
  <c r="H115" i="17"/>
  <c r="H111" i="17"/>
  <c r="H112" i="17"/>
  <c r="H107" i="17"/>
  <c r="H97" i="17"/>
  <c r="H96" i="17"/>
  <c r="H117" i="17"/>
  <c r="H108" i="17"/>
  <c r="H95" i="17"/>
  <c r="H99" i="17"/>
  <c r="H94" i="17"/>
  <c r="I206" i="17"/>
  <c r="I202" i="17"/>
  <c r="I198" i="17"/>
  <c r="I204" i="17"/>
  <c r="I203" i="17"/>
  <c r="I199" i="17"/>
  <c r="I207" i="17"/>
  <c r="I125" i="17"/>
  <c r="I117" i="17"/>
  <c r="I140" i="17"/>
  <c r="I139" i="17"/>
  <c r="I128" i="17"/>
  <c r="I126" i="17"/>
  <c r="I112" i="17"/>
  <c r="I108" i="17"/>
  <c r="I92" i="17"/>
  <c r="I130" i="17"/>
  <c r="I134" i="17"/>
  <c r="I131" i="17"/>
  <c r="I106" i="17"/>
  <c r="I98" i="17"/>
  <c r="I94" i="17"/>
  <c r="I99" i="17"/>
  <c r="I138" i="17"/>
  <c r="I118" i="17"/>
  <c r="I113" i="17"/>
  <c r="I115" i="17"/>
  <c r="I91" i="17"/>
  <c r="I105" i="17"/>
  <c r="I101" i="17"/>
  <c r="I93" i="17"/>
  <c r="G215" i="17"/>
  <c r="G211" i="17"/>
  <c r="G188" i="17"/>
  <c r="G184" i="17"/>
  <c r="G180" i="17"/>
  <c r="G218" i="17"/>
  <c r="G214" i="17"/>
  <c r="G210" i="17"/>
  <c r="G187" i="17"/>
  <c r="G183" i="17"/>
  <c r="G179" i="17"/>
  <c r="G175" i="17"/>
  <c r="G217" i="17"/>
  <c r="G213" i="17"/>
  <c r="G209" i="17"/>
  <c r="G190" i="17"/>
  <c r="G186" i="17"/>
  <c r="G182" i="17"/>
  <c r="G176" i="17"/>
  <c r="G216" i="17"/>
  <c r="G189" i="17"/>
  <c r="G181" i="17"/>
  <c r="G177" i="17"/>
  <c r="G171" i="17"/>
  <c r="G185" i="17"/>
  <c r="G178" i="17"/>
  <c r="G167" i="17"/>
  <c r="G160" i="17"/>
  <c r="G159" i="17"/>
  <c r="G158" i="17"/>
  <c r="G157" i="17"/>
  <c r="G170" i="17"/>
  <c r="G212" i="17"/>
  <c r="G168" i="17"/>
  <c r="G169" i="17"/>
  <c r="G161" i="17"/>
  <c r="G172" i="17"/>
  <c r="G164" i="17"/>
  <c r="G146" i="17"/>
  <c r="G145" i="17"/>
  <c r="G144" i="17"/>
  <c r="G143" i="17"/>
  <c r="G141" i="17"/>
  <c r="G150" i="17"/>
  <c r="G149" i="17"/>
  <c r="G148" i="17"/>
  <c r="G147" i="17"/>
  <c r="G174" i="17"/>
  <c r="G173" i="17"/>
  <c r="G163" i="17"/>
  <c r="G154" i="17"/>
  <c r="G153" i="17"/>
  <c r="G152" i="17"/>
  <c r="G151" i="17"/>
  <c r="G156" i="17"/>
  <c r="G166" i="17"/>
  <c r="G162" i="17"/>
  <c r="G165" i="17"/>
  <c r="G142" i="17"/>
  <c r="G155" i="17"/>
  <c r="U205" i="17"/>
  <c r="U201" i="17"/>
  <c r="U208" i="17"/>
  <c r="U202" i="17"/>
  <c r="U207" i="17"/>
  <c r="U199" i="17"/>
  <c r="U203" i="17"/>
  <c r="U198" i="17"/>
  <c r="U200" i="17"/>
  <c r="U206" i="17"/>
  <c r="U139" i="17"/>
  <c r="U135" i="17"/>
  <c r="U131" i="17"/>
  <c r="U124" i="17"/>
  <c r="U123" i="17"/>
  <c r="U122" i="17"/>
  <c r="U121" i="17"/>
  <c r="U140" i="17"/>
  <c r="U128" i="17"/>
  <c r="U127" i="17"/>
  <c r="U126" i="17"/>
  <c r="U125" i="17"/>
  <c r="U138" i="17"/>
  <c r="U133" i="17"/>
  <c r="U130" i="17"/>
  <c r="U129" i="17"/>
  <c r="U204" i="17"/>
  <c r="U137" i="17"/>
  <c r="U134" i="17"/>
  <c r="U136" i="17"/>
  <c r="U116" i="17"/>
  <c r="U114" i="17"/>
  <c r="U112" i="17"/>
  <c r="U108" i="17"/>
  <c r="U105" i="17"/>
  <c r="U92" i="17"/>
  <c r="U109" i="17"/>
  <c r="U96" i="17"/>
  <c r="U93" i="17"/>
  <c r="U132" i="17"/>
  <c r="U106" i="17"/>
  <c r="U103" i="17"/>
  <c r="U113" i="17"/>
  <c r="U104" i="17"/>
  <c r="U101" i="17"/>
  <c r="U120" i="17"/>
  <c r="U111" i="17"/>
  <c r="U99" i="17"/>
  <c r="U115" i="17"/>
  <c r="U100" i="17"/>
  <c r="U98" i="17"/>
  <c r="U97" i="17"/>
  <c r="U119" i="17"/>
  <c r="U107" i="17"/>
  <c r="U95" i="17"/>
  <c r="U118" i="17"/>
  <c r="U102" i="17"/>
  <c r="U94" i="17"/>
  <c r="U117" i="17"/>
  <c r="U110" i="17"/>
  <c r="U90" i="17"/>
  <c r="U91" i="17"/>
  <c r="T218" i="17"/>
  <c r="T214" i="17"/>
  <c r="T210" i="17"/>
  <c r="T187" i="17"/>
  <c r="T183" i="17"/>
  <c r="T179" i="17"/>
  <c r="T217" i="17"/>
  <c r="T213" i="17"/>
  <c r="T209" i="17"/>
  <c r="T190" i="17"/>
  <c r="T186" i="17"/>
  <c r="T182" i="17"/>
  <c r="T178" i="17"/>
  <c r="T174" i="17"/>
  <c r="T216" i="17"/>
  <c r="T212" i="17"/>
  <c r="T189" i="17"/>
  <c r="T185" i="17"/>
  <c r="T181" i="17"/>
  <c r="T211" i="17"/>
  <c r="T176" i="17"/>
  <c r="T184" i="17"/>
  <c r="T170" i="17"/>
  <c r="T175" i="17"/>
  <c r="T188" i="17"/>
  <c r="T163" i="17"/>
  <c r="T162" i="17"/>
  <c r="T161" i="17"/>
  <c r="T160" i="17"/>
  <c r="T177" i="17"/>
  <c r="T173" i="17"/>
  <c r="T164" i="17"/>
  <c r="T180" i="17"/>
  <c r="T156" i="17"/>
  <c r="T141" i="17"/>
  <c r="T157" i="17"/>
  <c r="T149" i="17"/>
  <c r="T148" i="17"/>
  <c r="T147" i="17"/>
  <c r="T146" i="17"/>
  <c r="T215" i="17"/>
  <c r="T168" i="17"/>
  <c r="T153" i="17"/>
  <c r="T152" i="17"/>
  <c r="T151" i="17"/>
  <c r="T150" i="17"/>
  <c r="T169" i="17"/>
  <c r="T167" i="17"/>
  <c r="T166" i="17"/>
  <c r="T165" i="17"/>
  <c r="T158" i="17"/>
  <c r="T154" i="17"/>
  <c r="T172" i="17"/>
  <c r="T145" i="17"/>
  <c r="T144" i="17"/>
  <c r="T143" i="17"/>
  <c r="T142" i="17"/>
  <c r="T155" i="17"/>
  <c r="T171" i="17"/>
  <c r="T159" i="17"/>
  <c r="D216" i="17"/>
  <c r="D212" i="17"/>
  <c r="D189" i="17"/>
  <c r="D185" i="17"/>
  <c r="D181" i="17"/>
  <c r="D177" i="17"/>
  <c r="D215" i="17"/>
  <c r="D211" i="17"/>
  <c r="D214" i="17"/>
  <c r="D213" i="17"/>
  <c r="D186" i="17"/>
  <c r="D175" i="17"/>
  <c r="D174" i="17"/>
  <c r="D170" i="17"/>
  <c r="D166" i="17"/>
  <c r="D162" i="17"/>
  <c r="D158" i="17"/>
  <c r="D183" i="17"/>
  <c r="D178" i="17"/>
  <c r="D173" i="17"/>
  <c r="D169" i="17"/>
  <c r="D165" i="17"/>
  <c r="D210" i="17"/>
  <c r="D209" i="17"/>
  <c r="D187" i="17"/>
  <c r="D179" i="17"/>
  <c r="D152" i="17"/>
  <c r="D148" i="17"/>
  <c r="D144" i="17"/>
  <c r="D190" i="17"/>
  <c r="D217" i="17"/>
  <c r="D188" i="17"/>
  <c r="D167" i="17"/>
  <c r="D161" i="17"/>
  <c r="D160" i="17"/>
  <c r="D159" i="17"/>
  <c r="D182" i="17"/>
  <c r="D176" i="17"/>
  <c r="D172" i="17"/>
  <c r="D171" i="17"/>
  <c r="D164" i="17"/>
  <c r="D157" i="17"/>
  <c r="D143" i="17"/>
  <c r="D142" i="17"/>
  <c r="D218" i="17"/>
  <c r="D180" i="17"/>
  <c r="D155" i="17"/>
  <c r="D154" i="17"/>
  <c r="D153" i="17"/>
  <c r="D168" i="17"/>
  <c r="D156" i="17"/>
  <c r="D184" i="17"/>
  <c r="D147" i="17"/>
  <c r="D146" i="17"/>
  <c r="D150" i="17"/>
  <c r="D163" i="17"/>
  <c r="D145" i="17"/>
  <c r="D151" i="17"/>
  <c r="D149" i="17"/>
  <c r="D141" i="17"/>
  <c r="O216" i="17"/>
  <c r="O212" i="17"/>
  <c r="O189" i="17"/>
  <c r="O185" i="17"/>
  <c r="O181" i="17"/>
  <c r="O177" i="17"/>
  <c r="O215" i="17"/>
  <c r="O211" i="17"/>
  <c r="O210" i="17"/>
  <c r="O209" i="17"/>
  <c r="O190" i="17"/>
  <c r="O182" i="17"/>
  <c r="O170" i="17"/>
  <c r="O166" i="17"/>
  <c r="O162" i="17"/>
  <c r="O158" i="17"/>
  <c r="O218" i="17"/>
  <c r="O217" i="17"/>
  <c r="O187" i="17"/>
  <c r="O179" i="17"/>
  <c r="O173" i="17"/>
  <c r="O169" i="17"/>
  <c r="O165" i="17"/>
  <c r="O176" i="17"/>
  <c r="O183" i="17"/>
  <c r="O172" i="17"/>
  <c r="O152" i="17"/>
  <c r="O148" i="17"/>
  <c r="O144" i="17"/>
  <c r="O186" i="17"/>
  <c r="O214" i="17"/>
  <c r="O184" i="17"/>
  <c r="O174" i="17"/>
  <c r="O154" i="17"/>
  <c r="O153" i="17"/>
  <c r="O159" i="17"/>
  <c r="O178" i="17"/>
  <c r="O156" i="17"/>
  <c r="O188" i="17"/>
  <c r="O161" i="17"/>
  <c r="O164" i="17"/>
  <c r="O143" i="17"/>
  <c r="O142" i="17"/>
  <c r="O141" i="17"/>
  <c r="O167" i="17"/>
  <c r="O160" i="17"/>
  <c r="O147" i="17"/>
  <c r="O146" i="17"/>
  <c r="O145" i="17"/>
  <c r="O213" i="17"/>
  <c r="O171" i="17"/>
  <c r="O151" i="17"/>
  <c r="O150" i="17"/>
  <c r="O149" i="17"/>
  <c r="O163" i="17"/>
  <c r="O155" i="17"/>
  <c r="O175" i="17"/>
  <c r="O180" i="17"/>
  <c r="O168" i="17"/>
  <c r="O157" i="17"/>
  <c r="Q207" i="17"/>
  <c r="Q203" i="17"/>
  <c r="Q199" i="17"/>
  <c r="Q204" i="17"/>
  <c r="Q201" i="17"/>
  <c r="Q208" i="17"/>
  <c r="Q205" i="17"/>
  <c r="Q200" i="17"/>
  <c r="Q198" i="17"/>
  <c r="Q206" i="17"/>
  <c r="Q137" i="17"/>
  <c r="Q133" i="17"/>
  <c r="Q202" i="17"/>
  <c r="Q131" i="17"/>
  <c r="Q114" i="17"/>
  <c r="Q140" i="17"/>
  <c r="Q135" i="17"/>
  <c r="Q132" i="17"/>
  <c r="Q118" i="17"/>
  <c r="Q117" i="17"/>
  <c r="Q116" i="17"/>
  <c r="Q115" i="17"/>
  <c r="Q122" i="17"/>
  <c r="Q121" i="17"/>
  <c r="Q120" i="17"/>
  <c r="Q119" i="17"/>
  <c r="Q139" i="17"/>
  <c r="Q126" i="17"/>
  <c r="Q125" i="17"/>
  <c r="Q124" i="17"/>
  <c r="Q123" i="17"/>
  <c r="Q112" i="17"/>
  <c r="Q138" i="17"/>
  <c r="Q130" i="17"/>
  <c r="Q129" i="17"/>
  <c r="Q128" i="17"/>
  <c r="Q127" i="17"/>
  <c r="Q110" i="17"/>
  <c r="Q107" i="17"/>
  <c r="Q94" i="17"/>
  <c r="Q98" i="17"/>
  <c r="Q95" i="17"/>
  <c r="Q111" i="17"/>
  <c r="Q108" i="17"/>
  <c r="Q105" i="17"/>
  <c r="Q136" i="17"/>
  <c r="Q106" i="17"/>
  <c r="Q103" i="17"/>
  <c r="Q113" i="17"/>
  <c r="Q104" i="17"/>
  <c r="Q90" i="17"/>
  <c r="Q99" i="17"/>
  <c r="Q100" i="17"/>
  <c r="Q97" i="17"/>
  <c r="Q134" i="17"/>
  <c r="Q109" i="17"/>
  <c r="Q102" i="17"/>
  <c r="Q92" i="17"/>
  <c r="Q101" i="17"/>
  <c r="Q91" i="17"/>
  <c r="Q96" i="17"/>
  <c r="Q93" i="17"/>
  <c r="C205" i="17"/>
  <c r="C201" i="17"/>
  <c r="C208" i="17"/>
  <c r="C204" i="17"/>
  <c r="C200" i="17"/>
  <c r="C207" i="17"/>
  <c r="C203" i="17"/>
  <c r="C199" i="17"/>
  <c r="C206" i="17"/>
  <c r="C198" i="17"/>
  <c r="C202" i="17"/>
  <c r="C140" i="17"/>
  <c r="C136" i="17"/>
  <c r="C132" i="17"/>
  <c r="C128" i="17"/>
  <c r="C124" i="17"/>
  <c r="C120" i="17"/>
  <c r="C116" i="17"/>
  <c r="C139" i="17"/>
  <c r="C138" i="17"/>
  <c r="C131" i="17"/>
  <c r="C111" i="17"/>
  <c r="C107" i="17"/>
  <c r="C103" i="17"/>
  <c r="C99" i="17"/>
  <c r="C95" i="17"/>
  <c r="C91" i="17"/>
  <c r="C135" i="17"/>
  <c r="C137" i="17"/>
  <c r="C115" i="17"/>
  <c r="C114" i="17"/>
  <c r="C119" i="17"/>
  <c r="C118" i="17"/>
  <c r="C117" i="17"/>
  <c r="C133" i="17"/>
  <c r="C123" i="17"/>
  <c r="C122" i="17"/>
  <c r="C121" i="17"/>
  <c r="C113" i="17"/>
  <c r="C109" i="17"/>
  <c r="C105" i="17"/>
  <c r="C101" i="17"/>
  <c r="C97" i="17"/>
  <c r="C93" i="17"/>
  <c r="C127" i="17"/>
  <c r="C125" i="17"/>
  <c r="C110" i="17"/>
  <c r="C94" i="17"/>
  <c r="C98" i="17"/>
  <c r="C108" i="17"/>
  <c r="C106" i="17"/>
  <c r="C129" i="17"/>
  <c r="C102" i="17"/>
  <c r="C96" i="17"/>
  <c r="C130" i="17"/>
  <c r="C134" i="17"/>
  <c r="C112" i="17"/>
  <c r="C100" i="17"/>
  <c r="C104" i="17"/>
  <c r="C92" i="17"/>
  <c r="C90" i="17"/>
  <c r="C126" i="17"/>
  <c r="T206" i="17"/>
  <c r="T202" i="17"/>
  <c r="T198" i="17"/>
  <c r="T205" i="17"/>
  <c r="T201" i="17"/>
  <c r="T208" i="17"/>
  <c r="T204" i="17"/>
  <c r="T200" i="17"/>
  <c r="T207" i="17"/>
  <c r="T199" i="17"/>
  <c r="T203" i="17"/>
  <c r="T137" i="17"/>
  <c r="T133" i="17"/>
  <c r="T129" i="17"/>
  <c r="T125" i="17"/>
  <c r="T121" i="17"/>
  <c r="T117" i="17"/>
  <c r="T140" i="17"/>
  <c r="T136" i="17"/>
  <c r="T139" i="17"/>
  <c r="T135" i="17"/>
  <c r="T132" i="17"/>
  <c r="T120" i="17"/>
  <c r="T119" i="17"/>
  <c r="T118" i="17"/>
  <c r="T124" i="17"/>
  <c r="T123" i="17"/>
  <c r="T122" i="17"/>
  <c r="T112" i="17"/>
  <c r="T108" i="17"/>
  <c r="T104" i="17"/>
  <c r="T100" i="17"/>
  <c r="T96" i="17"/>
  <c r="T92" i="17"/>
  <c r="T128" i="17"/>
  <c r="T127" i="17"/>
  <c r="T126" i="17"/>
  <c r="T138" i="17"/>
  <c r="T130" i="17"/>
  <c r="T111" i="17"/>
  <c r="T134" i="17"/>
  <c r="T131" i="17"/>
  <c r="T110" i="17"/>
  <c r="T106" i="17"/>
  <c r="T102" i="17"/>
  <c r="T98" i="17"/>
  <c r="T94" i="17"/>
  <c r="T95" i="17"/>
  <c r="T91" i="17"/>
  <c r="T90" i="17"/>
  <c r="T99" i="17"/>
  <c r="T109" i="17"/>
  <c r="T107" i="17"/>
  <c r="T116" i="17"/>
  <c r="T105" i="17"/>
  <c r="T115" i="17"/>
  <c r="T97" i="17"/>
  <c r="T114" i="17"/>
  <c r="T101" i="17"/>
  <c r="T93" i="17"/>
  <c r="T113" i="17"/>
  <c r="T103" i="17"/>
  <c r="V217" i="17"/>
  <c r="V213" i="17"/>
  <c r="V209" i="17"/>
  <c r="V190" i="17"/>
  <c r="V186" i="17"/>
  <c r="V182" i="17"/>
  <c r="V178" i="17"/>
  <c r="V216" i="17"/>
  <c r="V212" i="17"/>
  <c r="V189" i="17"/>
  <c r="V185" i="17"/>
  <c r="V181" i="17"/>
  <c r="V177" i="17"/>
  <c r="V215" i="17"/>
  <c r="V211" i="17"/>
  <c r="V188" i="17"/>
  <c r="V184" i="17"/>
  <c r="V180" i="17"/>
  <c r="V218" i="17"/>
  <c r="V214" i="17"/>
  <c r="V183" i="17"/>
  <c r="V174" i="17"/>
  <c r="V173" i="17"/>
  <c r="V169" i="17"/>
  <c r="V210" i="17"/>
  <c r="V176" i="17"/>
  <c r="V179" i="17"/>
  <c r="V171" i="17"/>
  <c r="V167" i="17"/>
  <c r="V164" i="17"/>
  <c r="V168" i="17"/>
  <c r="V165" i="17"/>
  <c r="V170" i="17"/>
  <c r="V187" i="17"/>
  <c r="V157" i="17"/>
  <c r="V148" i="17"/>
  <c r="V147" i="17"/>
  <c r="V146" i="17"/>
  <c r="V145" i="17"/>
  <c r="V158" i="17"/>
  <c r="V154" i="17"/>
  <c r="V153" i="17"/>
  <c r="V175" i="17"/>
  <c r="V166" i="17"/>
  <c r="V160" i="17"/>
  <c r="V155" i="17"/>
  <c r="V162" i="17"/>
  <c r="V144" i="17"/>
  <c r="V143" i="17"/>
  <c r="V142" i="17"/>
  <c r="V141" i="17"/>
  <c r="V152" i="17"/>
  <c r="V151" i="17"/>
  <c r="V150" i="17"/>
  <c r="V149" i="17"/>
  <c r="V163" i="17"/>
  <c r="V156" i="17"/>
  <c r="V161" i="17"/>
  <c r="V159" i="17"/>
  <c r="V172" i="17"/>
  <c r="W208" i="17"/>
  <c r="W204" i="17"/>
  <c r="W200" i="17"/>
  <c r="W207" i="17"/>
  <c r="W201" i="17"/>
  <c r="W206" i="17"/>
  <c r="W198" i="17"/>
  <c r="W202" i="17"/>
  <c r="W205" i="17"/>
  <c r="W203" i="17"/>
  <c r="W138" i="17"/>
  <c r="W134" i="17"/>
  <c r="W130" i="17"/>
  <c r="W140" i="17"/>
  <c r="W133" i="17"/>
  <c r="W129" i="17"/>
  <c r="W128" i="17"/>
  <c r="W199" i="17"/>
  <c r="W139" i="17"/>
  <c r="W137" i="17"/>
  <c r="W131" i="17"/>
  <c r="W136" i="17"/>
  <c r="W115" i="17"/>
  <c r="W114" i="17"/>
  <c r="W113" i="17"/>
  <c r="W119" i="17"/>
  <c r="W118" i="17"/>
  <c r="W117" i="17"/>
  <c r="W116" i="17"/>
  <c r="W135" i="17"/>
  <c r="W122" i="17"/>
  <c r="W120" i="17"/>
  <c r="W111" i="17"/>
  <c r="W99" i="17"/>
  <c r="W96" i="17"/>
  <c r="W132" i="17"/>
  <c r="W103" i="17"/>
  <c r="W100" i="17"/>
  <c r="W110" i="17"/>
  <c r="W112" i="17"/>
  <c r="W108" i="17"/>
  <c r="W95" i="17"/>
  <c r="W92" i="17"/>
  <c r="W91" i="17"/>
  <c r="W124" i="17"/>
  <c r="W106" i="17"/>
  <c r="W98" i="17"/>
  <c r="W97" i="17"/>
  <c r="W123" i="17"/>
  <c r="W107" i="17"/>
  <c r="W94" i="17"/>
  <c r="W127" i="17"/>
  <c r="W101" i="17"/>
  <c r="W93" i="17"/>
  <c r="W126" i="17"/>
  <c r="W109" i="17"/>
  <c r="W102" i="17"/>
  <c r="W125" i="17"/>
  <c r="W90" i="17"/>
  <c r="W105" i="17"/>
  <c r="W121" i="17"/>
  <c r="W104" i="17"/>
  <c r="D76" i="17"/>
  <c r="E76" i="17"/>
  <c r="C76" i="17"/>
  <c r="E208" i="17"/>
  <c r="E204" i="17"/>
  <c r="E200" i="17"/>
  <c r="E207" i="17"/>
  <c r="E203" i="17"/>
  <c r="E199" i="17"/>
  <c r="E206" i="17"/>
  <c r="E202" i="17"/>
  <c r="E198" i="17"/>
  <c r="E205" i="17"/>
  <c r="E201" i="17"/>
  <c r="E139" i="17"/>
  <c r="E135" i="17"/>
  <c r="E131" i="17"/>
  <c r="E127" i="17"/>
  <c r="E123" i="17"/>
  <c r="E119" i="17"/>
  <c r="E115" i="17"/>
  <c r="E138" i="17"/>
  <c r="E137" i="17"/>
  <c r="E132" i="17"/>
  <c r="E114" i="17"/>
  <c r="E110" i="17"/>
  <c r="E106" i="17"/>
  <c r="E102" i="17"/>
  <c r="E98" i="17"/>
  <c r="E94" i="17"/>
  <c r="E90" i="17"/>
  <c r="E118" i="17"/>
  <c r="E117" i="17"/>
  <c r="E116" i="17"/>
  <c r="E133" i="17"/>
  <c r="E122" i="17"/>
  <c r="E121" i="17"/>
  <c r="E120" i="17"/>
  <c r="E113" i="17"/>
  <c r="E136" i="17"/>
  <c r="E126" i="17"/>
  <c r="E125" i="17"/>
  <c r="E124" i="17"/>
  <c r="E130" i="17"/>
  <c r="E129" i="17"/>
  <c r="E128" i="17"/>
  <c r="E112" i="17"/>
  <c r="E108" i="17"/>
  <c r="E104" i="17"/>
  <c r="E100" i="17"/>
  <c r="E96" i="17"/>
  <c r="E101" i="17"/>
  <c r="E105" i="17"/>
  <c r="E134" i="17"/>
  <c r="E97" i="17"/>
  <c r="E95" i="17"/>
  <c r="E109" i="17"/>
  <c r="E93" i="17"/>
  <c r="E103" i="17"/>
  <c r="E92" i="17"/>
  <c r="E111" i="17"/>
  <c r="E99" i="17"/>
  <c r="E140" i="17"/>
  <c r="E107" i="17"/>
  <c r="E91" i="17"/>
  <c r="P208" i="17"/>
  <c r="P204" i="17"/>
  <c r="P200" i="17"/>
  <c r="P207" i="17"/>
  <c r="P203" i="17"/>
  <c r="P199" i="17"/>
  <c r="P206" i="17"/>
  <c r="P202" i="17"/>
  <c r="P198" i="17"/>
  <c r="P201" i="17"/>
  <c r="P205" i="17"/>
  <c r="P139" i="17"/>
  <c r="P135" i="17"/>
  <c r="P131" i="17"/>
  <c r="P127" i="17"/>
  <c r="P123" i="17"/>
  <c r="P119" i="17"/>
  <c r="P115" i="17"/>
  <c r="P138" i="17"/>
  <c r="P137" i="17"/>
  <c r="P134" i="17"/>
  <c r="P110" i="17"/>
  <c r="P106" i="17"/>
  <c r="P102" i="17"/>
  <c r="P98" i="17"/>
  <c r="P94" i="17"/>
  <c r="P90" i="17"/>
  <c r="P114" i="17"/>
  <c r="P140" i="17"/>
  <c r="P132" i="17"/>
  <c r="P118" i="17"/>
  <c r="P117" i="17"/>
  <c r="P116" i="17"/>
  <c r="P113" i="17"/>
  <c r="P122" i="17"/>
  <c r="P121" i="17"/>
  <c r="P120" i="17"/>
  <c r="P133" i="17"/>
  <c r="P126" i="17"/>
  <c r="P125" i="17"/>
  <c r="P124" i="17"/>
  <c r="P112" i="17"/>
  <c r="P108" i="17"/>
  <c r="P104" i="17"/>
  <c r="P100" i="17"/>
  <c r="P96" i="17"/>
  <c r="P97" i="17"/>
  <c r="P130" i="17"/>
  <c r="P128" i="17"/>
  <c r="P101" i="17"/>
  <c r="P129" i="17"/>
  <c r="P109" i="17"/>
  <c r="P93" i="17"/>
  <c r="P91" i="17"/>
  <c r="P111" i="17"/>
  <c r="P105" i="17"/>
  <c r="P107" i="17"/>
  <c r="P136" i="17"/>
  <c r="P99" i="17"/>
  <c r="P92" i="17"/>
  <c r="P103" i="17"/>
  <c r="P95" i="17"/>
  <c r="U80" i="17"/>
  <c r="R207" i="17"/>
  <c r="R203" i="17"/>
  <c r="R199" i="17"/>
  <c r="R206" i="17"/>
  <c r="R202" i="17"/>
  <c r="R198" i="17"/>
  <c r="R205" i="17"/>
  <c r="R201" i="17"/>
  <c r="R200" i="17"/>
  <c r="R204" i="17"/>
  <c r="R138" i="17"/>
  <c r="R134" i="17"/>
  <c r="R130" i="17"/>
  <c r="R126" i="17"/>
  <c r="R122" i="17"/>
  <c r="R118" i="17"/>
  <c r="R114" i="17"/>
  <c r="R137" i="17"/>
  <c r="R140" i="17"/>
  <c r="R136" i="17"/>
  <c r="R208" i="17"/>
  <c r="R135" i="17"/>
  <c r="R132" i="17"/>
  <c r="R117" i="17"/>
  <c r="R116" i="17"/>
  <c r="R115" i="17"/>
  <c r="R113" i="17"/>
  <c r="R109" i="17"/>
  <c r="R105" i="17"/>
  <c r="R101" i="17"/>
  <c r="R97" i="17"/>
  <c r="R93" i="17"/>
  <c r="R121" i="17"/>
  <c r="R120" i="17"/>
  <c r="R119" i="17"/>
  <c r="R139" i="17"/>
  <c r="R125" i="17"/>
  <c r="R124" i="17"/>
  <c r="R123" i="17"/>
  <c r="R112" i="17"/>
  <c r="R133" i="17"/>
  <c r="R129" i="17"/>
  <c r="R128" i="17"/>
  <c r="R127" i="17"/>
  <c r="R111" i="17"/>
  <c r="R107" i="17"/>
  <c r="R103" i="17"/>
  <c r="R99" i="17"/>
  <c r="R95" i="17"/>
  <c r="R104" i="17"/>
  <c r="R108" i="17"/>
  <c r="R92" i="17"/>
  <c r="R91" i="17"/>
  <c r="R90" i="17"/>
  <c r="R102" i="17"/>
  <c r="R100" i="17"/>
  <c r="R106" i="17"/>
  <c r="R98" i="17"/>
  <c r="R131" i="17"/>
  <c r="R96" i="17"/>
  <c r="R110" i="17"/>
  <c r="R94" i="17"/>
  <c r="V205" i="17"/>
  <c r="V201" i="17"/>
  <c r="V208" i="17"/>
  <c r="V204" i="17"/>
  <c r="V200" i="17"/>
  <c r="V207" i="17"/>
  <c r="V203" i="17"/>
  <c r="V199" i="17"/>
  <c r="V206" i="17"/>
  <c r="V198" i="17"/>
  <c r="V202" i="17"/>
  <c r="V140" i="17"/>
  <c r="V136" i="17"/>
  <c r="V132" i="17"/>
  <c r="V128" i="17"/>
  <c r="V124" i="17"/>
  <c r="V120" i="17"/>
  <c r="V116" i="17"/>
  <c r="V139" i="17"/>
  <c r="V138" i="17"/>
  <c r="V127" i="17"/>
  <c r="V126" i="17"/>
  <c r="V125" i="17"/>
  <c r="V133" i="17"/>
  <c r="V130" i="17"/>
  <c r="V129" i="17"/>
  <c r="V111" i="17"/>
  <c r="V107" i="17"/>
  <c r="V103" i="17"/>
  <c r="V99" i="17"/>
  <c r="V95" i="17"/>
  <c r="V91" i="17"/>
  <c r="V137" i="17"/>
  <c r="V134" i="17"/>
  <c r="V131" i="17"/>
  <c r="V115" i="17"/>
  <c r="V114" i="17"/>
  <c r="V113" i="17"/>
  <c r="V109" i="17"/>
  <c r="V105" i="17"/>
  <c r="V101" i="17"/>
  <c r="V97" i="17"/>
  <c r="V93" i="17"/>
  <c r="V118" i="17"/>
  <c r="V102" i="17"/>
  <c r="V106" i="17"/>
  <c r="V100" i="17"/>
  <c r="V98" i="17"/>
  <c r="V90" i="17"/>
  <c r="V119" i="17"/>
  <c r="V96" i="17"/>
  <c r="V123" i="17"/>
  <c r="V94" i="17"/>
  <c r="V135" i="17"/>
  <c r="V122" i="17"/>
  <c r="V112" i="17"/>
  <c r="V108" i="17"/>
  <c r="V92" i="17"/>
  <c r="V121" i="17"/>
  <c r="V104" i="17"/>
  <c r="V117" i="17"/>
  <c r="V110" i="17"/>
  <c r="D206" i="17"/>
  <c r="D113" i="17"/>
  <c r="D104" i="17"/>
  <c r="D91" i="17"/>
  <c r="J217" i="17"/>
  <c r="J213" i="17"/>
  <c r="J209" i="17"/>
  <c r="J190" i="17"/>
  <c r="J186" i="17"/>
  <c r="J182" i="17"/>
  <c r="J178" i="17"/>
  <c r="J216" i="17"/>
  <c r="J212" i="17"/>
  <c r="J183" i="17"/>
  <c r="J177" i="17"/>
  <c r="J171" i="17"/>
  <c r="J167" i="17"/>
  <c r="J163" i="17"/>
  <c r="J159" i="17"/>
  <c r="J155" i="17"/>
  <c r="J211" i="17"/>
  <c r="J210" i="17"/>
  <c r="J188" i="17"/>
  <c r="J180" i="17"/>
  <c r="J170" i="17"/>
  <c r="J166" i="17"/>
  <c r="J175" i="17"/>
  <c r="J174" i="17"/>
  <c r="J218" i="17"/>
  <c r="J184" i="17"/>
  <c r="J215" i="17"/>
  <c r="J153" i="17"/>
  <c r="J149" i="17"/>
  <c r="J145" i="17"/>
  <c r="J179" i="17"/>
  <c r="J172" i="17"/>
  <c r="J176" i="17"/>
  <c r="J169" i="17"/>
  <c r="J214" i="17"/>
  <c r="J165" i="17"/>
  <c r="J160" i="17"/>
  <c r="J148" i="17"/>
  <c r="J147" i="17"/>
  <c r="J146" i="17"/>
  <c r="J173" i="17"/>
  <c r="J154" i="17"/>
  <c r="J185" i="17"/>
  <c r="J181" i="17"/>
  <c r="J162" i="17"/>
  <c r="J168" i="17"/>
  <c r="J157" i="17"/>
  <c r="J164" i="17"/>
  <c r="J158" i="17"/>
  <c r="J144" i="17"/>
  <c r="J143" i="17"/>
  <c r="J142" i="17"/>
  <c r="J141" i="17"/>
  <c r="J189" i="17"/>
  <c r="J152" i="17"/>
  <c r="J151" i="17"/>
  <c r="J150" i="17"/>
  <c r="J156" i="17"/>
  <c r="J187" i="17"/>
  <c r="J161" i="17"/>
  <c r="W80" i="17"/>
  <c r="J205" i="17"/>
  <c r="J201" i="17"/>
  <c r="J208" i="17"/>
  <c r="J206" i="17"/>
  <c r="J198" i="17"/>
  <c r="J203" i="17"/>
  <c r="J207" i="17"/>
  <c r="J199" i="17"/>
  <c r="J202" i="17"/>
  <c r="J200" i="17"/>
  <c r="J204" i="17"/>
  <c r="J139" i="17"/>
  <c r="J135" i="17"/>
  <c r="J131" i="17"/>
  <c r="J137" i="17"/>
  <c r="J133" i="17"/>
  <c r="J128" i="17"/>
  <c r="J127" i="17"/>
  <c r="J126" i="17"/>
  <c r="J125" i="17"/>
  <c r="J136" i="17"/>
  <c r="J130" i="17"/>
  <c r="J129" i="17"/>
  <c r="J134" i="17"/>
  <c r="J140" i="17"/>
  <c r="J132" i="17"/>
  <c r="J116" i="17"/>
  <c r="J115" i="17"/>
  <c r="J114" i="17"/>
  <c r="J109" i="17"/>
  <c r="J96" i="17"/>
  <c r="J93" i="17"/>
  <c r="J138" i="17"/>
  <c r="J120" i="17"/>
  <c r="J118" i="17"/>
  <c r="J113" i="17"/>
  <c r="J100" i="17"/>
  <c r="J97" i="17"/>
  <c r="J124" i="17"/>
  <c r="J122" i="17"/>
  <c r="J110" i="17"/>
  <c r="J107" i="17"/>
  <c r="J119" i="17"/>
  <c r="J117" i="17"/>
  <c r="J111" i="17"/>
  <c r="J108" i="17"/>
  <c r="J105" i="17"/>
  <c r="J91" i="17"/>
  <c r="J90" i="17"/>
  <c r="J103" i="17"/>
  <c r="J92" i="17"/>
  <c r="J104" i="17"/>
  <c r="J106" i="17"/>
  <c r="J123" i="17"/>
  <c r="J95" i="17"/>
  <c r="J94" i="17"/>
  <c r="J121" i="17"/>
  <c r="J102" i="17"/>
  <c r="J99" i="17"/>
  <c r="J98" i="17"/>
  <c r="J112" i="17"/>
  <c r="J101" i="17"/>
  <c r="S200" i="17"/>
  <c r="S207" i="17"/>
  <c r="S135" i="17"/>
  <c r="S116" i="17"/>
  <c r="S118" i="17"/>
  <c r="S125" i="17"/>
  <c r="S128" i="17"/>
  <c r="S126" i="17"/>
  <c r="S98" i="17"/>
  <c r="S111" i="17"/>
  <c r="S94" i="17"/>
  <c r="S90" i="17"/>
  <c r="S108" i="17"/>
  <c r="S95" i="17"/>
  <c r="S109" i="17"/>
  <c r="Q215" i="17"/>
  <c r="Q211" i="17"/>
  <c r="Q188" i="17"/>
  <c r="Q184" i="17"/>
  <c r="Q180" i="17"/>
  <c r="Q176" i="17"/>
  <c r="Q218" i="17"/>
  <c r="Q214" i="17"/>
  <c r="Q210" i="17"/>
  <c r="Q217" i="17"/>
  <c r="Q216" i="17"/>
  <c r="Q189" i="17"/>
  <c r="Q181" i="17"/>
  <c r="Q173" i="17"/>
  <c r="Q169" i="17"/>
  <c r="Q165" i="17"/>
  <c r="Q161" i="17"/>
  <c r="Q157" i="17"/>
  <c r="Q186" i="17"/>
  <c r="Q172" i="17"/>
  <c r="Q168" i="17"/>
  <c r="Q164" i="17"/>
  <c r="Q213" i="17"/>
  <c r="Q212" i="17"/>
  <c r="Q178" i="17"/>
  <c r="Q209" i="17"/>
  <c r="Q190" i="17"/>
  <c r="Q182" i="17"/>
  <c r="Q175" i="17"/>
  <c r="Q151" i="17"/>
  <c r="Q147" i="17"/>
  <c r="Q143" i="17"/>
  <c r="Q174" i="17"/>
  <c r="Q171" i="17"/>
  <c r="Q160" i="17"/>
  <c r="Q167" i="17"/>
  <c r="Q163" i="17"/>
  <c r="Q162" i="17"/>
  <c r="Q177" i="17"/>
  <c r="Q179" i="17"/>
  <c r="Q159" i="17"/>
  <c r="Q185" i="17"/>
  <c r="Q142" i="17"/>
  <c r="Q141" i="17"/>
  <c r="Q146" i="17"/>
  <c r="Q145" i="17"/>
  <c r="Q144" i="17"/>
  <c r="Q150" i="17"/>
  <c r="Q149" i="17"/>
  <c r="Q148" i="17"/>
  <c r="Q154" i="17"/>
  <c r="Q153" i="17"/>
  <c r="Q152" i="17"/>
  <c r="Q183" i="17"/>
  <c r="Q155" i="17"/>
  <c r="Q156" i="17"/>
  <c r="Q158" i="17"/>
  <c r="Q166" i="17"/>
  <c r="Q187" i="17"/>
  <c r="Q170" i="17"/>
  <c r="S210" i="17"/>
  <c r="S187" i="17"/>
  <c r="S188" i="17"/>
  <c r="S180" i="17"/>
  <c r="S171" i="17"/>
  <c r="S167" i="17"/>
  <c r="S159" i="17"/>
  <c r="S158" i="17"/>
  <c r="S182" i="17"/>
  <c r="S177" i="17"/>
  <c r="S143" i="17"/>
  <c r="S161" i="17"/>
  <c r="S151" i="17"/>
  <c r="S178" i="17"/>
  <c r="S211" i="17"/>
  <c r="S166" i="17"/>
  <c r="C217" i="17"/>
  <c r="C213" i="17"/>
  <c r="C209" i="17"/>
  <c r="C190" i="17"/>
  <c r="C186" i="17"/>
  <c r="C182" i="17"/>
  <c r="C178" i="17"/>
  <c r="C216" i="17"/>
  <c r="C212" i="17"/>
  <c r="C189" i="17"/>
  <c r="C185" i="17"/>
  <c r="C181" i="17"/>
  <c r="C177" i="17"/>
  <c r="C215" i="17"/>
  <c r="C211" i="17"/>
  <c r="C188" i="17"/>
  <c r="C184" i="17"/>
  <c r="C180" i="17"/>
  <c r="C176" i="17"/>
  <c r="C183" i="17"/>
  <c r="C173" i="17"/>
  <c r="C218" i="17"/>
  <c r="C187" i="17"/>
  <c r="C174" i="17"/>
  <c r="C169" i="17"/>
  <c r="C210" i="17"/>
  <c r="C171" i="17"/>
  <c r="C179" i="17"/>
  <c r="C175" i="17"/>
  <c r="C155" i="17"/>
  <c r="C154" i="17"/>
  <c r="C153" i="17"/>
  <c r="C170" i="17"/>
  <c r="C168" i="17"/>
  <c r="C167" i="17"/>
  <c r="C156" i="17"/>
  <c r="C166" i="17"/>
  <c r="C165" i="17"/>
  <c r="C160" i="17"/>
  <c r="C172" i="17"/>
  <c r="C164" i="17"/>
  <c r="C157" i="17"/>
  <c r="C152" i="17"/>
  <c r="C151" i="17"/>
  <c r="C150" i="17"/>
  <c r="C149" i="17"/>
  <c r="C161" i="17"/>
  <c r="C214" i="17"/>
  <c r="C158" i="17"/>
  <c r="C162" i="17"/>
  <c r="C159" i="17"/>
  <c r="C143" i="17"/>
  <c r="C142" i="17"/>
  <c r="C146" i="17"/>
  <c r="C144" i="17"/>
  <c r="C147" i="17"/>
  <c r="C163" i="17"/>
  <c r="C145" i="17"/>
  <c r="C141" i="17"/>
  <c r="C148" i="17"/>
  <c r="R215" i="17"/>
  <c r="R211" i="17"/>
  <c r="R188" i="17"/>
  <c r="R184" i="17"/>
  <c r="R180" i="17"/>
  <c r="R218" i="17"/>
  <c r="R214" i="17"/>
  <c r="R210" i="17"/>
  <c r="R187" i="17"/>
  <c r="R183" i="17"/>
  <c r="R179" i="17"/>
  <c r="R175" i="17"/>
  <c r="R217" i="17"/>
  <c r="R213" i="17"/>
  <c r="R209" i="17"/>
  <c r="R190" i="17"/>
  <c r="R186" i="17"/>
  <c r="R182" i="17"/>
  <c r="R212" i="17"/>
  <c r="R178" i="17"/>
  <c r="R176" i="17"/>
  <c r="R185" i="17"/>
  <c r="R171" i="17"/>
  <c r="R177" i="17"/>
  <c r="R181" i="17"/>
  <c r="R166" i="17"/>
  <c r="R156" i="17"/>
  <c r="R155" i="17"/>
  <c r="R167" i="17"/>
  <c r="R163" i="17"/>
  <c r="R162" i="17"/>
  <c r="R161" i="17"/>
  <c r="R164" i="17"/>
  <c r="R216" i="17"/>
  <c r="R189" i="17"/>
  <c r="R173" i="17"/>
  <c r="R172" i="17"/>
  <c r="R174" i="17"/>
  <c r="R142" i="17"/>
  <c r="R141" i="17"/>
  <c r="R157" i="17"/>
  <c r="R146" i="17"/>
  <c r="R145" i="17"/>
  <c r="R144" i="17"/>
  <c r="R143" i="17"/>
  <c r="R168" i="17"/>
  <c r="R150" i="17"/>
  <c r="R149" i="17"/>
  <c r="R148" i="17"/>
  <c r="R147" i="17"/>
  <c r="R159" i="17"/>
  <c r="R169" i="17"/>
  <c r="R160" i="17"/>
  <c r="R154" i="17"/>
  <c r="R153" i="17"/>
  <c r="R152" i="17"/>
  <c r="R151" i="17"/>
  <c r="R165" i="17"/>
  <c r="R158" i="17"/>
  <c r="R170" i="17"/>
  <c r="K217" i="17"/>
  <c r="K213" i="17"/>
  <c r="K209" i="17"/>
  <c r="K190" i="17"/>
  <c r="K186" i="17"/>
  <c r="K182" i="17"/>
  <c r="K178" i="17"/>
  <c r="K216" i="17"/>
  <c r="K212" i="17"/>
  <c r="K189" i="17"/>
  <c r="K185" i="17"/>
  <c r="K181" i="17"/>
  <c r="K177" i="17"/>
  <c r="K215" i="17"/>
  <c r="K211" i="17"/>
  <c r="K188" i="17"/>
  <c r="K184" i="17"/>
  <c r="K180" i="17"/>
  <c r="K175" i="17"/>
  <c r="K174" i="17"/>
  <c r="K218" i="17"/>
  <c r="K187" i="17"/>
  <c r="K179" i="17"/>
  <c r="K173" i="17"/>
  <c r="K169" i="17"/>
  <c r="K214" i="17"/>
  <c r="K183" i="17"/>
  <c r="K170" i="17"/>
  <c r="K168" i="17"/>
  <c r="K165" i="17"/>
  <c r="K176" i="17"/>
  <c r="K166" i="17"/>
  <c r="K171" i="17"/>
  <c r="K164" i="17"/>
  <c r="K158" i="17"/>
  <c r="K152" i="17"/>
  <c r="K151" i="17"/>
  <c r="K150" i="17"/>
  <c r="K149" i="17"/>
  <c r="K163" i="17"/>
  <c r="K155" i="17"/>
  <c r="K162" i="17"/>
  <c r="K159" i="17"/>
  <c r="K210" i="17"/>
  <c r="K156" i="17"/>
  <c r="K172" i="17"/>
  <c r="K144" i="17"/>
  <c r="K143" i="17"/>
  <c r="K142" i="17"/>
  <c r="K141" i="17"/>
  <c r="K167" i="17"/>
  <c r="K160" i="17"/>
  <c r="K148" i="17"/>
  <c r="K147" i="17"/>
  <c r="K146" i="17"/>
  <c r="K145" i="17"/>
  <c r="K154" i="17"/>
  <c r="K153" i="17"/>
  <c r="K161" i="17"/>
  <c r="K157" i="17"/>
  <c r="E145" i="17"/>
  <c r="P216" i="17"/>
  <c r="P212" i="17"/>
  <c r="P189" i="17"/>
  <c r="P185" i="17"/>
  <c r="P181" i="17"/>
  <c r="P177" i="17"/>
  <c r="P215" i="17"/>
  <c r="P211" i="17"/>
  <c r="P188" i="17"/>
  <c r="P184" i="17"/>
  <c r="P180" i="17"/>
  <c r="P176" i="17"/>
  <c r="P218" i="17"/>
  <c r="P214" i="17"/>
  <c r="P210" i="17"/>
  <c r="P187" i="17"/>
  <c r="P183" i="17"/>
  <c r="P179" i="17"/>
  <c r="P175" i="17"/>
  <c r="P174" i="17"/>
  <c r="P186" i="17"/>
  <c r="P172" i="17"/>
  <c r="P190" i="17"/>
  <c r="P169" i="17"/>
  <c r="P166" i="17"/>
  <c r="P171" i="17"/>
  <c r="P161" i="17"/>
  <c r="P160" i="17"/>
  <c r="P209" i="17"/>
  <c r="P182" i="17"/>
  <c r="P217" i="17"/>
  <c r="P163" i="17"/>
  <c r="P155" i="17"/>
  <c r="P178" i="17"/>
  <c r="P162" i="17"/>
  <c r="P156" i="17"/>
  <c r="P157" i="17"/>
  <c r="P143" i="17"/>
  <c r="P142" i="17"/>
  <c r="P141" i="17"/>
  <c r="P170" i="17"/>
  <c r="P158" i="17"/>
  <c r="P159" i="17"/>
  <c r="P167" i="17"/>
  <c r="P147" i="17"/>
  <c r="P146" i="17"/>
  <c r="P145" i="17"/>
  <c r="P144" i="17"/>
  <c r="P213" i="17"/>
  <c r="P151" i="17"/>
  <c r="P150" i="17"/>
  <c r="P149" i="17"/>
  <c r="P148" i="17"/>
  <c r="P165" i="17"/>
  <c r="P154" i="17"/>
  <c r="P153" i="17"/>
  <c r="P152" i="17"/>
  <c r="P173" i="17"/>
  <c r="P164" i="17"/>
  <c r="P168" i="17"/>
  <c r="F207" i="17"/>
  <c r="F203" i="17"/>
  <c r="F199" i="17"/>
  <c r="F200" i="17"/>
  <c r="F205" i="17"/>
  <c r="F201" i="17"/>
  <c r="F204" i="17"/>
  <c r="F202" i="17"/>
  <c r="F208" i="17"/>
  <c r="F137" i="17"/>
  <c r="F133" i="17"/>
  <c r="F206" i="17"/>
  <c r="F139" i="17"/>
  <c r="F135" i="17"/>
  <c r="F132" i="17"/>
  <c r="F138" i="17"/>
  <c r="F118" i="17"/>
  <c r="F117" i="17"/>
  <c r="F116" i="17"/>
  <c r="F115" i="17"/>
  <c r="F198" i="17"/>
  <c r="F122" i="17"/>
  <c r="F121" i="17"/>
  <c r="F120" i="17"/>
  <c r="F119" i="17"/>
  <c r="F136" i="17"/>
  <c r="F126" i="17"/>
  <c r="F125" i="17"/>
  <c r="F124" i="17"/>
  <c r="F123" i="17"/>
  <c r="F130" i="17"/>
  <c r="F129" i="17"/>
  <c r="F128" i="17"/>
  <c r="F127" i="17"/>
  <c r="F112" i="17"/>
  <c r="F134" i="17"/>
  <c r="F131" i="17"/>
  <c r="F111" i="17"/>
  <c r="F98" i="17"/>
  <c r="F95" i="17"/>
  <c r="F102" i="17"/>
  <c r="F99" i="17"/>
  <c r="F92" i="17"/>
  <c r="F91" i="17"/>
  <c r="F90" i="17"/>
  <c r="F109" i="17"/>
  <c r="F140" i="17"/>
  <c r="F110" i="17"/>
  <c r="F107" i="17"/>
  <c r="F94" i="17"/>
  <c r="F108" i="17"/>
  <c r="F93" i="17"/>
  <c r="F103" i="17"/>
  <c r="F113" i="17"/>
  <c r="F105" i="17"/>
  <c r="F104" i="17"/>
  <c r="F100" i="17"/>
  <c r="F101" i="17"/>
  <c r="F97" i="17"/>
  <c r="F96" i="17"/>
  <c r="F106" i="17"/>
  <c r="F114" i="17"/>
  <c r="U218" i="17"/>
  <c r="U217" i="17"/>
  <c r="U213" i="17"/>
  <c r="U209" i="17"/>
  <c r="U190" i="17"/>
  <c r="U186" i="17"/>
  <c r="U182" i="17"/>
  <c r="U178" i="17"/>
  <c r="U216" i="17"/>
  <c r="U212" i="17"/>
  <c r="U187" i="17"/>
  <c r="U179" i="17"/>
  <c r="U171" i="17"/>
  <c r="U167" i="17"/>
  <c r="U163" i="17"/>
  <c r="U159" i="17"/>
  <c r="U155" i="17"/>
  <c r="U184" i="17"/>
  <c r="U170" i="17"/>
  <c r="U166" i="17"/>
  <c r="U177" i="17"/>
  <c r="U188" i="17"/>
  <c r="U180" i="17"/>
  <c r="U210" i="17"/>
  <c r="U176" i="17"/>
  <c r="U153" i="17"/>
  <c r="U149" i="17"/>
  <c r="U145" i="17"/>
  <c r="U141" i="17"/>
  <c r="U214" i="17"/>
  <c r="U189" i="17"/>
  <c r="U168" i="17"/>
  <c r="U165" i="17"/>
  <c r="U211" i="17"/>
  <c r="U162" i="17"/>
  <c r="U144" i="17"/>
  <c r="U143" i="17"/>
  <c r="U142" i="17"/>
  <c r="U215" i="17"/>
  <c r="U161" i="17"/>
  <c r="U152" i="17"/>
  <c r="U151" i="17"/>
  <c r="U150" i="17"/>
  <c r="U181" i="17"/>
  <c r="U169" i="17"/>
  <c r="U158" i="17"/>
  <c r="U154" i="17"/>
  <c r="U175" i="17"/>
  <c r="U160" i="17"/>
  <c r="U185" i="17"/>
  <c r="U174" i="17"/>
  <c r="U148" i="17"/>
  <c r="U147" i="17"/>
  <c r="U146" i="17"/>
  <c r="U183" i="17"/>
  <c r="U173" i="17"/>
  <c r="U156" i="17"/>
  <c r="U157" i="17"/>
  <c r="U164" i="17"/>
  <c r="U172" i="17"/>
  <c r="AM14" i="16"/>
  <c r="Q122" i="21" s="1"/>
  <c r="AM15" i="16"/>
  <c r="Q123" i="21" s="1"/>
  <c r="AF15" i="16"/>
  <c r="AM13" i="16"/>
  <c r="AF29" i="16"/>
  <c r="AF37" i="16"/>
  <c r="AF30" i="16"/>
  <c r="AF41" i="16"/>
  <c r="AF47" i="16"/>
  <c r="AF60" i="16"/>
  <c r="AF56" i="16"/>
  <c r="AF88" i="16"/>
  <c r="AF92" i="16"/>
  <c r="AF108" i="16"/>
  <c r="AG9" i="16"/>
  <c r="AF76" i="16"/>
  <c r="AF13" i="16"/>
  <c r="AF31" i="16"/>
  <c r="AF16" i="16"/>
  <c r="AF34" i="16"/>
  <c r="AF43" i="16"/>
  <c r="AF49" i="16"/>
  <c r="AF64" i="16"/>
  <c r="AF69" i="16"/>
  <c r="AF77" i="16"/>
  <c r="AF94" i="16"/>
  <c r="AF110" i="16"/>
  <c r="AF103" i="16"/>
  <c r="AM16" i="16"/>
  <c r="Q124" i="21" s="1"/>
  <c r="V111" i="16"/>
  <c r="V109" i="16"/>
  <c r="V107" i="16"/>
  <c r="V105" i="16"/>
  <c r="V103" i="16"/>
  <c r="V101" i="16"/>
  <c r="V99" i="16"/>
  <c r="V97" i="16"/>
  <c r="V95" i="16"/>
  <c r="V93" i="16"/>
  <c r="V91" i="16"/>
  <c r="V89" i="16"/>
  <c r="V110" i="16"/>
  <c r="V108" i="16"/>
  <c r="V106" i="16"/>
  <c r="V104" i="16"/>
  <c r="V102" i="16"/>
  <c r="V100" i="16"/>
  <c r="V98" i="16"/>
  <c r="V96" i="16"/>
  <c r="V94" i="16"/>
  <c r="V92" i="16"/>
  <c r="V90" i="16"/>
  <c r="V88" i="16"/>
  <c r="V87" i="16"/>
  <c r="V85" i="16"/>
  <c r="V83" i="16"/>
  <c r="V81" i="16"/>
  <c r="V79" i="16"/>
  <c r="V70" i="16"/>
  <c r="V78" i="16"/>
  <c r="V72" i="16"/>
  <c r="V69" i="16"/>
  <c r="V67" i="16"/>
  <c r="V84" i="16"/>
  <c r="V74" i="16"/>
  <c r="V71" i="16"/>
  <c r="V86" i="16"/>
  <c r="V63" i="16"/>
  <c r="V59" i="16"/>
  <c r="V56" i="16"/>
  <c r="V54" i="16"/>
  <c r="V52" i="16"/>
  <c r="V50" i="16"/>
  <c r="V48" i="16"/>
  <c r="V46" i="16"/>
  <c r="V77" i="16"/>
  <c r="V82" i="16"/>
  <c r="V76" i="16"/>
  <c r="V62" i="16"/>
  <c r="V58" i="16"/>
  <c r="V61" i="16"/>
  <c r="V57" i="16"/>
  <c r="V55" i="16"/>
  <c r="V53" i="16"/>
  <c r="V51" i="16"/>
  <c r="V49" i="16"/>
  <c r="V47" i="16"/>
  <c r="V80" i="16"/>
  <c r="V73" i="16"/>
  <c r="V66" i="16"/>
  <c r="V43" i="16"/>
  <c r="V41" i="16"/>
  <c r="V68" i="16"/>
  <c r="V64" i="16"/>
  <c r="V65" i="16"/>
  <c r="V34" i="16"/>
  <c r="V37" i="16"/>
  <c r="V42" i="16"/>
  <c r="V32" i="16"/>
  <c r="V30" i="16"/>
  <c r="V28" i="16"/>
  <c r="V26" i="16"/>
  <c r="V24" i="16"/>
  <c r="V22" i="16"/>
  <c r="V20" i="16"/>
  <c r="V18" i="16"/>
  <c r="V16" i="16"/>
  <c r="V75" i="16"/>
  <c r="V35" i="16"/>
  <c r="V60" i="16"/>
  <c r="V38" i="16"/>
  <c r="V40" i="16"/>
  <c r="V33" i="16"/>
  <c r="V45" i="16"/>
  <c r="V36" i="16"/>
  <c r="V31" i="16"/>
  <c r="V29" i="16"/>
  <c r="V27" i="16"/>
  <c r="V25" i="16"/>
  <c r="V23" i="16"/>
  <c r="V21" i="16"/>
  <c r="V19" i="16"/>
  <c r="V17" i="16"/>
  <c r="V44" i="16"/>
  <c r="V39" i="16"/>
  <c r="V15" i="16"/>
  <c r="V14" i="16"/>
  <c r="V13" i="16"/>
  <c r="AF14" i="16"/>
  <c r="AP103" i="15"/>
  <c r="I211" i="21" s="1"/>
  <c r="AP69" i="15"/>
  <c r="I177" i="21" s="1"/>
  <c r="AP100" i="15"/>
  <c r="I208" i="21" s="1"/>
  <c r="AL95" i="15"/>
  <c r="E203" i="21" s="1"/>
  <c r="AN93" i="15"/>
  <c r="G201" i="21" s="1"/>
  <c r="AN109" i="15"/>
  <c r="G217" i="21" s="1"/>
  <c r="AN78" i="15"/>
  <c r="G186" i="21" s="1"/>
  <c r="AP70" i="15"/>
  <c r="I178" i="21" s="1"/>
  <c r="AN72" i="15"/>
  <c r="G180" i="21" s="1"/>
  <c r="AP81" i="15"/>
  <c r="I189" i="21" s="1"/>
  <c r="AP83" i="15"/>
  <c r="I191" i="21" s="1"/>
  <c r="AL87" i="15"/>
  <c r="E195" i="21" s="1"/>
  <c r="AP71" i="15"/>
  <c r="I179" i="21" s="1"/>
  <c r="AP98" i="15"/>
  <c r="I206" i="21" s="1"/>
  <c r="AP108" i="15"/>
  <c r="I216" i="21" s="1"/>
  <c r="AK82" i="15"/>
  <c r="D190" i="21" s="1"/>
  <c r="AN77" i="15"/>
  <c r="G185" i="21" s="1"/>
  <c r="AP110" i="15"/>
  <c r="I218" i="21" s="1"/>
  <c r="AN48" i="15"/>
  <c r="G156" i="21" s="1"/>
  <c r="AL46" i="15"/>
  <c r="E154" i="21" s="1"/>
  <c r="AP38" i="15"/>
  <c r="I146" i="21" s="1"/>
  <c r="AP59" i="15"/>
  <c r="I167" i="21" s="1"/>
  <c r="AP60" i="15"/>
  <c r="I168" i="21" s="1"/>
  <c r="AK23" i="15"/>
  <c r="D131" i="21" s="1"/>
  <c r="AP53" i="15"/>
  <c r="I161" i="21" s="1"/>
  <c r="AP35" i="15"/>
  <c r="I143" i="21" s="1"/>
  <c r="AL62" i="15"/>
  <c r="E170" i="21" s="1"/>
  <c r="AN57" i="15"/>
  <c r="G165" i="21" s="1"/>
  <c r="AM47" i="15"/>
  <c r="F155" i="21" s="1"/>
  <c r="AM20" i="15"/>
  <c r="F128" i="21" s="1"/>
  <c r="AM31" i="15"/>
  <c r="F139" i="21" s="1"/>
  <c r="AE16" i="15"/>
  <c r="I14" i="21" s="1"/>
  <c r="AP16" i="15"/>
  <c r="I124" i="21" s="1"/>
  <c r="AC74" i="15"/>
  <c r="AN85" i="15"/>
  <c r="G193" i="21" s="1"/>
  <c r="AC22" i="15"/>
  <c r="AN33" i="15"/>
  <c r="G141" i="21" s="1"/>
  <c r="AC44" i="15"/>
  <c r="G42" i="21" s="1"/>
  <c r="AN81" i="15"/>
  <c r="G189" i="21" s="1"/>
  <c r="AA16" i="15"/>
  <c r="AA17" i="15"/>
  <c r="AA31" i="15"/>
  <c r="AN14" i="15"/>
  <c r="G122" i="21" s="1"/>
  <c r="AN42" i="15"/>
  <c r="G150" i="21" s="1"/>
  <c r="AN88" i="15"/>
  <c r="G196" i="21" s="1"/>
  <c r="AE51" i="15"/>
  <c r="AE27" i="15"/>
  <c r="AE20" i="15"/>
  <c r="AE34" i="15"/>
  <c r="AP63" i="15"/>
  <c r="I171" i="21" s="1"/>
  <c r="AP57" i="15"/>
  <c r="I165" i="21" s="1"/>
  <c r="AP54" i="15"/>
  <c r="I162" i="21" s="1"/>
  <c r="AE90" i="15"/>
  <c r="AE85" i="15"/>
  <c r="AE99" i="15"/>
  <c r="AO33" i="15"/>
  <c r="H141" i="21" s="1"/>
  <c r="AC94" i="15"/>
  <c r="AC104" i="15"/>
  <c r="AN56" i="15"/>
  <c r="G164" i="21" s="1"/>
  <c r="AC31" i="15"/>
  <c r="AN43" i="15"/>
  <c r="G151" i="21" s="1"/>
  <c r="AL59" i="15"/>
  <c r="E167" i="21" s="1"/>
  <c r="AL103" i="15"/>
  <c r="E211" i="21" s="1"/>
  <c r="AC30" i="15"/>
  <c r="AN68" i="15"/>
  <c r="G176" i="21" s="1"/>
  <c r="AN70" i="15"/>
  <c r="G178" i="21" s="1"/>
  <c r="AN75" i="15"/>
  <c r="G183" i="21" s="1"/>
  <c r="AN69" i="15"/>
  <c r="G177" i="21" s="1"/>
  <c r="AC100" i="15"/>
  <c r="AN83" i="15"/>
  <c r="G191" i="21" s="1"/>
  <c r="AN95" i="15"/>
  <c r="G203" i="21" s="1"/>
  <c r="AN111" i="15"/>
  <c r="G219" i="21" s="1"/>
  <c r="AM51" i="15"/>
  <c r="F159" i="21" s="1"/>
  <c r="AL19" i="15"/>
  <c r="E127" i="21" s="1"/>
  <c r="AE104" i="15"/>
  <c r="AN46" i="15"/>
  <c r="G154" i="21" s="1"/>
  <c r="AP67" i="15"/>
  <c r="I175" i="21" s="1"/>
  <c r="AP36" i="15"/>
  <c r="I144" i="21" s="1"/>
  <c r="AP47" i="15"/>
  <c r="I155" i="21" s="1"/>
  <c r="AP76" i="15"/>
  <c r="I184" i="21" s="1"/>
  <c r="AP87" i="15"/>
  <c r="I195" i="21" s="1"/>
  <c r="AP106" i="15"/>
  <c r="I214" i="21" s="1"/>
  <c r="AP78" i="15"/>
  <c r="I186" i="21" s="1"/>
  <c r="AP92" i="15"/>
  <c r="I200" i="21" s="1"/>
  <c r="AC80" i="15"/>
  <c r="AD17" i="15"/>
  <c r="AL40" i="15"/>
  <c r="E148" i="21" s="1"/>
  <c r="AN47" i="15"/>
  <c r="G155" i="21" s="1"/>
  <c r="AC47" i="15"/>
  <c r="AC24" i="15"/>
  <c r="AC34" i="15"/>
  <c r="AN76" i="15"/>
  <c r="G184" i="21" s="1"/>
  <c r="AN73" i="15"/>
  <c r="G181" i="21" s="1"/>
  <c r="AC102" i="15"/>
  <c r="AN87" i="15"/>
  <c r="G195" i="21" s="1"/>
  <c r="AN99" i="15"/>
  <c r="G207" i="21" s="1"/>
  <c r="AA23" i="15"/>
  <c r="E21" i="21" s="1"/>
  <c r="AL37" i="15"/>
  <c r="E145" i="21" s="1"/>
  <c r="AP17" i="15"/>
  <c r="I125" i="21" s="1"/>
  <c r="AP61" i="15"/>
  <c r="I169" i="21" s="1"/>
  <c r="AP64" i="15"/>
  <c r="I172" i="21" s="1"/>
  <c r="AP80" i="15"/>
  <c r="I188" i="21" s="1"/>
  <c r="AP75" i="15"/>
  <c r="I183" i="21" s="1"/>
  <c r="AP89" i="15"/>
  <c r="I197" i="21" s="1"/>
  <c r="AP105" i="15"/>
  <c r="I213" i="21" s="1"/>
  <c r="AD30" i="15"/>
  <c r="AC49" i="15"/>
  <c r="AN64" i="15"/>
  <c r="G172" i="21" s="1"/>
  <c r="AM55" i="15"/>
  <c r="F163" i="21" s="1"/>
  <c r="AA25" i="15"/>
  <c r="AP42" i="15"/>
  <c r="I150" i="21" s="1"/>
  <c r="AP65" i="15"/>
  <c r="I173" i="21" s="1"/>
  <c r="AP91" i="15"/>
  <c r="I199" i="21" s="1"/>
  <c r="Y50" i="15"/>
  <c r="C48" i="21" s="1"/>
  <c r="AN97" i="15"/>
  <c r="G205" i="21" s="1"/>
  <c r="AM14" i="15"/>
  <c r="F122" i="21" s="1"/>
  <c r="AC32" i="15"/>
  <c r="AE43" i="15"/>
  <c r="I41" i="21" s="1"/>
  <c r="AP43" i="15"/>
  <c r="I151" i="21" s="1"/>
  <c r="AC26" i="15"/>
  <c r="AC36" i="15"/>
  <c r="G34" i="21" s="1"/>
  <c r="AN59" i="15"/>
  <c r="G167" i="21" s="1"/>
  <c r="AN86" i="15"/>
  <c r="G194" i="21" s="1"/>
  <c r="AN101" i="15"/>
  <c r="G209" i="21" s="1"/>
  <c r="AM23" i="15"/>
  <c r="F131" i="21" s="1"/>
  <c r="Y15" i="15"/>
  <c r="C13" i="21" s="1"/>
  <c r="AL44" i="15"/>
  <c r="E152" i="21" s="1"/>
  <c r="AL50" i="15"/>
  <c r="E158" i="21" s="1"/>
  <c r="AL76" i="15"/>
  <c r="E184" i="21" s="1"/>
  <c r="AC38" i="15"/>
  <c r="AC53" i="15"/>
  <c r="G51" i="21" s="1"/>
  <c r="AN50" i="15"/>
  <c r="G158" i="21" s="1"/>
  <c r="AN61" i="15"/>
  <c r="G169" i="21" s="1"/>
  <c r="AC98" i="15"/>
  <c r="AC96" i="15"/>
  <c r="AN110" i="15"/>
  <c r="G218" i="21" s="1"/>
  <c r="AM39" i="15"/>
  <c r="F147" i="21" s="1"/>
  <c r="AK36" i="15"/>
  <c r="D144" i="21" s="1"/>
  <c r="AN28" i="15"/>
  <c r="G136" i="21" s="1"/>
  <c r="AN67" i="15"/>
  <c r="G175" i="21" s="1"/>
  <c r="AE21" i="15"/>
  <c r="AP33" i="15"/>
  <c r="I141" i="21" s="1"/>
  <c r="AP44" i="15"/>
  <c r="I152" i="21" s="1"/>
  <c r="AP48" i="15"/>
  <c r="I156" i="21" s="1"/>
  <c r="AE72" i="15"/>
  <c r="AP84" i="15"/>
  <c r="I192" i="21" s="1"/>
  <c r="AE79" i="15"/>
  <c r="AP93" i="15"/>
  <c r="I201" i="21" s="1"/>
  <c r="AO28" i="15"/>
  <c r="H136" i="21" s="1"/>
  <c r="AP31" i="15"/>
  <c r="I139" i="21" s="1"/>
  <c r="AC21" i="15"/>
  <c r="AN37" i="15"/>
  <c r="G145" i="21" s="1"/>
  <c r="AM59" i="15"/>
  <c r="F167" i="21" s="1"/>
  <c r="Y18" i="15"/>
  <c r="C16" i="21" s="1"/>
  <c r="AN41" i="15"/>
  <c r="G149" i="21" s="1"/>
  <c r="AC40" i="15"/>
  <c r="AC58" i="15"/>
  <c r="AN52" i="15"/>
  <c r="G160" i="21" s="1"/>
  <c r="AC63" i="15"/>
  <c r="AN82" i="15"/>
  <c r="G190" i="21" s="1"/>
  <c r="AN89" i="15"/>
  <c r="G197" i="21" s="1"/>
  <c r="AN105" i="15"/>
  <c r="G213" i="21" s="1"/>
  <c r="AM27" i="15"/>
  <c r="F135" i="21" s="1"/>
  <c r="AN16" i="15"/>
  <c r="G124" i="21" s="1"/>
  <c r="AE94" i="15"/>
  <c r="AN108" i="15"/>
  <c r="G216" i="21" s="1"/>
  <c r="AP46" i="15"/>
  <c r="I154" i="21" s="1"/>
  <c r="AP73" i="15"/>
  <c r="I181" i="21" s="1"/>
  <c r="AP50" i="15"/>
  <c r="I158" i="21" s="1"/>
  <c r="AP58" i="15"/>
  <c r="I166" i="21" s="1"/>
  <c r="AP86" i="15"/>
  <c r="I194" i="21" s="1"/>
  <c r="AP95" i="15"/>
  <c r="I203" i="21" s="1"/>
  <c r="AP111" i="15"/>
  <c r="I219" i="21" s="1"/>
  <c r="Z53" i="15"/>
  <c r="Z74" i="15"/>
  <c r="D72" i="21" s="1"/>
  <c r="Z90" i="15"/>
  <c r="AK106" i="15"/>
  <c r="D214" i="21" s="1"/>
  <c r="AL82" i="15"/>
  <c r="E190" i="21" s="1"/>
  <c r="AC71" i="15"/>
  <c r="AO21" i="15"/>
  <c r="H129" i="21" s="1"/>
  <c r="AN45" i="15"/>
  <c r="G153" i="21" s="1"/>
  <c r="AN35" i="15"/>
  <c r="G143" i="21" s="1"/>
  <c r="AC55" i="15"/>
  <c r="AC62" i="15"/>
  <c r="AN62" i="15"/>
  <c r="G170" i="21" s="1"/>
  <c r="AN54" i="15"/>
  <c r="G162" i="21" s="1"/>
  <c r="AC65" i="15"/>
  <c r="AC90" i="15"/>
  <c r="AN79" i="15"/>
  <c r="G187" i="21" s="1"/>
  <c r="AN91" i="15"/>
  <c r="G199" i="21" s="1"/>
  <c r="AN107" i="15"/>
  <c r="G215" i="21" s="1"/>
  <c r="AM43" i="15"/>
  <c r="F151" i="21" s="1"/>
  <c r="AM35" i="15"/>
  <c r="F143" i="21" s="1"/>
  <c r="U111" i="15"/>
  <c r="AF111" i="15" s="1"/>
  <c r="U109" i="15"/>
  <c r="AF109" i="15" s="1"/>
  <c r="J107" i="21" s="1"/>
  <c r="U107" i="15"/>
  <c r="AF107" i="15" s="1"/>
  <c r="U105" i="15"/>
  <c r="AF105" i="15" s="1"/>
  <c r="J103" i="21" s="1"/>
  <c r="U103" i="15"/>
  <c r="AF103" i="15" s="1"/>
  <c r="U101" i="15"/>
  <c r="AF101" i="15" s="1"/>
  <c r="U99" i="15"/>
  <c r="AF99" i="15" s="1"/>
  <c r="U97" i="15"/>
  <c r="AF97" i="15" s="1"/>
  <c r="U95" i="15"/>
  <c r="AF95" i="15" s="1"/>
  <c r="U93" i="15"/>
  <c r="AF93" i="15" s="1"/>
  <c r="J91" i="21" s="1"/>
  <c r="U91" i="15"/>
  <c r="AF91" i="15" s="1"/>
  <c r="J89" i="21" s="1"/>
  <c r="U89" i="15"/>
  <c r="AF89" i="15" s="1"/>
  <c r="J87" i="21" s="1"/>
  <c r="U108" i="15"/>
  <c r="AF108" i="15" s="1"/>
  <c r="U98" i="15"/>
  <c r="AF98" i="15" s="1"/>
  <c r="J96" i="21" s="1"/>
  <c r="U88" i="15"/>
  <c r="AF88" i="15" s="1"/>
  <c r="U94" i="15"/>
  <c r="AF94" i="15" s="1"/>
  <c r="U102" i="15"/>
  <c r="AF102" i="15" s="1"/>
  <c r="U100" i="15"/>
  <c r="AF100" i="15" s="1"/>
  <c r="J98" i="21" s="1"/>
  <c r="U86" i="15"/>
  <c r="AF86" i="15" s="1"/>
  <c r="J84" i="21" s="1"/>
  <c r="U84" i="15"/>
  <c r="AF84" i="15" s="1"/>
  <c r="J82" i="21" s="1"/>
  <c r="U82" i="15"/>
  <c r="AF82" i="15" s="1"/>
  <c r="U80" i="15"/>
  <c r="AF80" i="15" s="1"/>
  <c r="J78" i="21" s="1"/>
  <c r="U78" i="15"/>
  <c r="AF78" i="15" s="1"/>
  <c r="U76" i="15"/>
  <c r="AF76" i="15" s="1"/>
  <c r="U90" i="15"/>
  <c r="AF90" i="15" s="1"/>
  <c r="U96" i="15"/>
  <c r="AF96" i="15" s="1"/>
  <c r="J94" i="21" s="1"/>
  <c r="U104" i="15"/>
  <c r="AF104" i="15" s="1"/>
  <c r="J102" i="21" s="1"/>
  <c r="U79" i="15"/>
  <c r="AF79" i="15" s="1"/>
  <c r="J77" i="21" s="1"/>
  <c r="U106" i="15"/>
  <c r="AF106" i="15" s="1"/>
  <c r="U81" i="15"/>
  <c r="AF81" i="15" s="1"/>
  <c r="J79" i="21" s="1"/>
  <c r="U73" i="15"/>
  <c r="AF73" i="15" s="1"/>
  <c r="U71" i="15"/>
  <c r="AF71" i="15" s="1"/>
  <c r="U69" i="15"/>
  <c r="AF69" i="15" s="1"/>
  <c r="U67" i="15"/>
  <c r="AF67" i="15" s="1"/>
  <c r="U65" i="15"/>
  <c r="AF65" i="15" s="1"/>
  <c r="J63" i="21" s="1"/>
  <c r="U63" i="15"/>
  <c r="AF63" i="15" s="1"/>
  <c r="J61" i="21" s="1"/>
  <c r="U61" i="15"/>
  <c r="AF61" i="15" s="1"/>
  <c r="J59" i="21" s="1"/>
  <c r="U59" i="15"/>
  <c r="AF59" i="15" s="1"/>
  <c r="J57" i="21" s="1"/>
  <c r="U57" i="15"/>
  <c r="AF57" i="15" s="1"/>
  <c r="U110" i="15"/>
  <c r="AF110" i="15" s="1"/>
  <c r="U83" i="15"/>
  <c r="AF83" i="15" s="1"/>
  <c r="U92" i="15"/>
  <c r="AF92" i="15" s="1"/>
  <c r="U85" i="15"/>
  <c r="AF85" i="15" s="1"/>
  <c r="J83" i="21" s="1"/>
  <c r="U87" i="15"/>
  <c r="AF87" i="15" s="1"/>
  <c r="U77" i="15"/>
  <c r="AF77" i="15" s="1"/>
  <c r="U72" i="15"/>
  <c r="AF72" i="15" s="1"/>
  <c r="U68" i="15"/>
  <c r="AF68" i="15" s="1"/>
  <c r="U64" i="15"/>
  <c r="AF64" i="15" s="1"/>
  <c r="U60" i="15"/>
  <c r="AF60" i="15" s="1"/>
  <c r="J58" i="21" s="1"/>
  <c r="U56" i="15"/>
  <c r="AF56" i="15" s="1"/>
  <c r="J54" i="21" s="1"/>
  <c r="U54" i="15"/>
  <c r="AF54" i="15" s="1"/>
  <c r="J52" i="21" s="1"/>
  <c r="U52" i="15"/>
  <c r="AF52" i="15" s="1"/>
  <c r="U50" i="15"/>
  <c r="AF50" i="15" s="1"/>
  <c r="J48" i="21" s="1"/>
  <c r="U48" i="15"/>
  <c r="AF48" i="15" s="1"/>
  <c r="J46" i="21" s="1"/>
  <c r="U46" i="15"/>
  <c r="AF46" i="15" s="1"/>
  <c r="J44" i="21" s="1"/>
  <c r="U75" i="15"/>
  <c r="AF75" i="15" s="1"/>
  <c r="U55" i="15"/>
  <c r="AF55" i="15" s="1"/>
  <c r="J53" i="21" s="1"/>
  <c r="U53" i="15"/>
  <c r="AF53" i="15" s="1"/>
  <c r="J51" i="21" s="1"/>
  <c r="U45" i="15"/>
  <c r="AF45" i="15" s="1"/>
  <c r="J43" i="21" s="1"/>
  <c r="U49" i="15"/>
  <c r="AF49" i="15" s="1"/>
  <c r="U44" i="15"/>
  <c r="AF44" i="15" s="1"/>
  <c r="J42" i="21" s="1"/>
  <c r="U42" i="15"/>
  <c r="AF42" i="15" s="1"/>
  <c r="U40" i="15"/>
  <c r="AF40" i="15" s="1"/>
  <c r="J38" i="21" s="1"/>
  <c r="U38" i="15"/>
  <c r="AF38" i="15" s="1"/>
  <c r="U36" i="15"/>
  <c r="AF36" i="15" s="1"/>
  <c r="J34" i="21" s="1"/>
  <c r="U34" i="15"/>
  <c r="AF34" i="15" s="1"/>
  <c r="J32" i="21" s="1"/>
  <c r="U66" i="15"/>
  <c r="AF66" i="15" s="1"/>
  <c r="J64" i="21" s="1"/>
  <c r="U70" i="15"/>
  <c r="AF70" i="15" s="1"/>
  <c r="J68" i="21" s="1"/>
  <c r="U51" i="15"/>
  <c r="AF51" i="15" s="1"/>
  <c r="J49" i="21" s="1"/>
  <c r="U58" i="15"/>
  <c r="AF58" i="15" s="1"/>
  <c r="J56" i="21" s="1"/>
  <c r="U39" i="15"/>
  <c r="AF39" i="15" s="1"/>
  <c r="J37" i="21" s="1"/>
  <c r="U31" i="15"/>
  <c r="AF31" i="15" s="1"/>
  <c r="J29" i="21" s="1"/>
  <c r="U35" i="15"/>
  <c r="AF35" i="15" s="1"/>
  <c r="J33" i="21" s="1"/>
  <c r="U74" i="15"/>
  <c r="AF74" i="15" s="1"/>
  <c r="J72" i="21" s="1"/>
  <c r="U41" i="15"/>
  <c r="AF41" i="15" s="1"/>
  <c r="J39" i="21" s="1"/>
  <c r="U29" i="15"/>
  <c r="AF29" i="15" s="1"/>
  <c r="U27" i="15"/>
  <c r="AF27" i="15" s="1"/>
  <c r="U25" i="15"/>
  <c r="AF25" i="15" s="1"/>
  <c r="J23" i="21" s="1"/>
  <c r="U62" i="15"/>
  <c r="AF62" i="15" s="1"/>
  <c r="U32" i="15"/>
  <c r="AF32" i="15" s="1"/>
  <c r="U47" i="15"/>
  <c r="AF47" i="15" s="1"/>
  <c r="U37" i="15"/>
  <c r="AF37" i="15" s="1"/>
  <c r="U43" i="15"/>
  <c r="AF43" i="15" s="1"/>
  <c r="J41" i="21" s="1"/>
  <c r="U30" i="15"/>
  <c r="AF30" i="15" s="1"/>
  <c r="U17" i="15"/>
  <c r="AF17" i="15" s="1"/>
  <c r="U23" i="15"/>
  <c r="AF23" i="15" s="1"/>
  <c r="J21" i="21" s="1"/>
  <c r="U22" i="15"/>
  <c r="AF22" i="15" s="1"/>
  <c r="U20" i="15"/>
  <c r="AF20" i="15" s="1"/>
  <c r="U15" i="15"/>
  <c r="AF15" i="15" s="1"/>
  <c r="J13" i="21" s="1"/>
  <c r="U13" i="15"/>
  <c r="AF13" i="15" s="1"/>
  <c r="V9" i="15"/>
  <c r="V70" i="15" s="1"/>
  <c r="U14" i="15"/>
  <c r="AF14" i="15" s="1"/>
  <c r="U21" i="15"/>
  <c r="AF21" i="15" s="1"/>
  <c r="J19" i="21" s="1"/>
  <c r="U16" i="15"/>
  <c r="AF16" i="15" s="1"/>
  <c r="J14" i="21" s="1"/>
  <c r="U19" i="15"/>
  <c r="AF19" i="15" s="1"/>
  <c r="U28" i="15"/>
  <c r="AF28" i="15" s="1"/>
  <c r="J26" i="21" s="1"/>
  <c r="U33" i="15"/>
  <c r="AF33" i="15" s="1"/>
  <c r="J31" i="21" s="1"/>
  <c r="U26" i="15"/>
  <c r="AF26" i="15" s="1"/>
  <c r="J24" i="21" s="1"/>
  <c r="U24" i="15"/>
  <c r="AF24" i="15" s="1"/>
  <c r="J22" i="21" s="1"/>
  <c r="U18" i="15"/>
  <c r="AF18" i="15" s="1"/>
  <c r="AP52" i="15"/>
  <c r="I160" i="21" s="1"/>
  <c r="AP96" i="15"/>
  <c r="I204" i="21" s="1"/>
  <c r="AP97" i="15"/>
  <c r="I205" i="21" s="1"/>
  <c r="AP102" i="15"/>
  <c r="I210" i="21" s="1"/>
  <c r="Y31" i="15"/>
  <c r="C29" i="21" s="1"/>
  <c r="Y49" i="15"/>
  <c r="C47" i="21" s="1"/>
  <c r="Y64" i="15"/>
  <c r="C62" i="21" s="1"/>
  <c r="AC106" i="15"/>
  <c r="AP56" i="15"/>
  <c r="I164" i="21" s="1"/>
  <c r="Z22" i="15"/>
  <c r="AL18" i="15"/>
  <c r="E126" i="21" s="1"/>
  <c r="AP41" i="15"/>
  <c r="I149" i="21" s="1"/>
  <c r="AP68" i="15"/>
  <c r="I176" i="21" s="1"/>
  <c r="AE62" i="15"/>
  <c r="AP24" i="15"/>
  <c r="I132" i="21" s="1"/>
  <c r="AK63" i="15"/>
  <c r="D171" i="21" s="1"/>
  <c r="AN15" i="15"/>
  <c r="G123" i="21" s="1"/>
  <c r="AA21" i="15"/>
  <c r="AE101" i="15"/>
  <c r="AP26" i="15"/>
  <c r="I134" i="21" s="1"/>
  <c r="AP23" i="15"/>
  <c r="I131" i="21" s="1"/>
  <c r="AP74" i="15"/>
  <c r="I182" i="21" s="1"/>
  <c r="AK17" i="15"/>
  <c r="D125" i="21" s="1"/>
  <c r="AQ87" i="15"/>
  <c r="J195" i="21" s="1"/>
  <c r="AQ84" i="15"/>
  <c r="J192" i="21" s="1"/>
  <c r="AQ80" i="15"/>
  <c r="J188" i="21" s="1"/>
  <c r="AQ105" i="15"/>
  <c r="J213" i="21" s="1"/>
  <c r="AQ89" i="15"/>
  <c r="J197" i="21" s="1"/>
  <c r="AQ81" i="15"/>
  <c r="J189" i="21" s="1"/>
  <c r="AQ79" i="15"/>
  <c r="J187" i="21" s="1"/>
  <c r="AQ77" i="15"/>
  <c r="J185" i="21" s="1"/>
  <c r="AQ63" i="15"/>
  <c r="J171" i="21" s="1"/>
  <c r="AQ61" i="15"/>
  <c r="J169" i="21" s="1"/>
  <c r="AQ70" i="15"/>
  <c r="J178" i="21" s="1"/>
  <c r="AQ62" i="15"/>
  <c r="J170" i="21" s="1"/>
  <c r="AQ60" i="15"/>
  <c r="J168" i="21" s="1"/>
  <c r="AQ50" i="15"/>
  <c r="J158" i="21" s="1"/>
  <c r="AQ48" i="15"/>
  <c r="J156" i="21" s="1"/>
  <c r="AQ44" i="15"/>
  <c r="J152" i="21" s="1"/>
  <c r="AQ42" i="15"/>
  <c r="J150" i="21" s="1"/>
  <c r="AQ40" i="15"/>
  <c r="J148" i="21" s="1"/>
  <c r="AQ36" i="15"/>
  <c r="J144" i="21" s="1"/>
  <c r="AQ32" i="15"/>
  <c r="J140" i="21" s="1"/>
  <c r="AQ57" i="15"/>
  <c r="J165" i="21" s="1"/>
  <c r="AQ46" i="15"/>
  <c r="J154" i="21" s="1"/>
  <c r="AQ47" i="15"/>
  <c r="J155" i="21" s="1"/>
  <c r="AQ51" i="15"/>
  <c r="J159" i="21" s="1"/>
  <c r="AQ35" i="15"/>
  <c r="J143" i="21" s="1"/>
  <c r="AQ27" i="15"/>
  <c r="J135" i="21" s="1"/>
  <c r="AQ25" i="15"/>
  <c r="J133" i="21" s="1"/>
  <c r="AQ23" i="15"/>
  <c r="J131" i="21" s="1"/>
  <c r="AQ21" i="15"/>
  <c r="J129" i="21" s="1"/>
  <c r="AQ31" i="15"/>
  <c r="J139" i="21" s="1"/>
  <c r="AQ58" i="15"/>
  <c r="J166" i="21" s="1"/>
  <c r="AQ28" i="15"/>
  <c r="J136" i="21" s="1"/>
  <c r="AQ55" i="15"/>
  <c r="J163" i="21" s="1"/>
  <c r="AQ33" i="15"/>
  <c r="J141" i="21" s="1"/>
  <c r="AQ39" i="15"/>
  <c r="J147" i="21" s="1"/>
  <c r="AQ15" i="15"/>
  <c r="J123" i="21" s="1"/>
  <c r="AR9" i="15"/>
  <c r="AP107" i="15"/>
  <c r="I215" i="21" s="1"/>
  <c r="AE19" i="15"/>
  <c r="AP13" i="15"/>
  <c r="I121" i="21" s="1"/>
  <c r="AO20" i="15"/>
  <c r="H128" i="21" s="1"/>
  <c r="AP109" i="15"/>
  <c r="I217" i="21" s="1"/>
  <c r="AP32" i="15"/>
  <c r="I140" i="21" s="1"/>
  <c r="AP22" i="15"/>
  <c r="I130" i="21" s="1"/>
  <c r="J28" i="14"/>
  <c r="G44" i="14" s="1"/>
  <c r="Q60" i="14" s="1"/>
  <c r="O32" i="14"/>
  <c r="D48" i="14" s="1"/>
  <c r="D64" i="14" s="1"/>
  <c r="O31" i="14"/>
  <c r="D47" i="14" s="1"/>
  <c r="J29" i="14"/>
  <c r="G45" i="14" s="1"/>
  <c r="Q61" i="14" s="1"/>
  <c r="E26" i="14"/>
  <c r="F42" i="14" s="1"/>
  <c r="P58" i="14" s="1"/>
  <c r="E31" i="14"/>
  <c r="F47" i="14" s="1"/>
  <c r="J63" i="14" s="1"/>
  <c r="K59" i="14"/>
  <c r="O64" i="14"/>
  <c r="O27" i="14"/>
  <c r="D43" i="14" s="1"/>
  <c r="D59" i="14" s="1"/>
  <c r="O28" i="14"/>
  <c r="D44" i="14" s="1"/>
  <c r="V60" i="14" s="1"/>
  <c r="O29" i="14"/>
  <c r="D45" i="14" s="1"/>
  <c r="V61" i="14" s="1"/>
  <c r="O59" i="14"/>
  <c r="V64" i="14"/>
  <c r="U65" i="14"/>
  <c r="E65" i="14"/>
  <c r="O26" i="14"/>
  <c r="D42" i="14" s="1"/>
  <c r="D58" i="14" s="1"/>
  <c r="J33" i="14"/>
  <c r="G49" i="14" s="1"/>
  <c r="Q65" i="14" s="1"/>
  <c r="C59" i="14"/>
  <c r="O33" i="14"/>
  <c r="D49" i="14" s="1"/>
  <c r="C60" i="14"/>
  <c r="T31" i="14"/>
  <c r="C47" i="14" s="1"/>
  <c r="C63" i="14" s="1"/>
  <c r="K63" i="14"/>
  <c r="U62" i="14"/>
  <c r="E33" i="14"/>
  <c r="F49" i="14" s="1"/>
  <c r="J65" i="14" s="1"/>
  <c r="E64" i="14"/>
  <c r="U59" i="14"/>
  <c r="C65" i="14"/>
  <c r="W65" i="14"/>
  <c r="W64" i="14"/>
  <c r="U61" i="14"/>
  <c r="O61" i="14"/>
  <c r="K61" i="14"/>
  <c r="E61" i="14"/>
  <c r="E58" i="14"/>
  <c r="U58" i="14"/>
  <c r="O58" i="14"/>
  <c r="K58" i="14"/>
  <c r="E66" i="14"/>
  <c r="U66" i="14"/>
  <c r="K66" i="14"/>
  <c r="W63" i="14"/>
  <c r="W61" i="14"/>
  <c r="O60" i="14"/>
  <c r="U60" i="14"/>
  <c r="U74" i="14" s="1"/>
  <c r="K60" i="14"/>
  <c r="E60" i="14"/>
  <c r="V59" i="14"/>
  <c r="V73" i="14" s="1"/>
  <c r="V63" i="14"/>
  <c r="D63" i="14"/>
  <c r="J27" i="14"/>
  <c r="G43" i="14" s="1"/>
  <c r="E32" i="14"/>
  <c r="F48" i="14" s="1"/>
  <c r="D60" i="14"/>
  <c r="C74" i="14" s="1"/>
  <c r="K62" i="14"/>
  <c r="O65" i="14"/>
  <c r="U64" i="14"/>
  <c r="K65" i="14"/>
  <c r="O63" i="14"/>
  <c r="T26" i="14"/>
  <c r="C42" i="14" s="1"/>
  <c r="O30" i="14"/>
  <c r="D46" i="14" s="1"/>
  <c r="J32" i="14"/>
  <c r="G48" i="14" s="1"/>
  <c r="E63" i="14"/>
  <c r="O62" i="14"/>
  <c r="E27" i="14"/>
  <c r="F43" i="14" s="1"/>
  <c r="O34" i="14"/>
  <c r="D50" i="14" s="1"/>
  <c r="J31" i="14"/>
  <c r="G47" i="14" s="1"/>
  <c r="J26" i="14"/>
  <c r="G42" i="14" s="1"/>
  <c r="E28" i="14"/>
  <c r="F44" i="14" s="1"/>
  <c r="T34" i="14"/>
  <c r="C50" i="14" s="1"/>
  <c r="E29" i="14"/>
  <c r="F45" i="14" s="1"/>
  <c r="E34" i="14"/>
  <c r="F50" i="14" s="1"/>
  <c r="J30" i="14"/>
  <c r="G46" i="14" s="1"/>
  <c r="T30" i="14"/>
  <c r="C46" i="14" s="1"/>
  <c r="E30" i="14"/>
  <c r="F46" i="14" s="1"/>
  <c r="J34" i="14"/>
  <c r="G50" i="14" s="1"/>
  <c r="S34" i="13"/>
  <c r="R34" i="13"/>
  <c r="N34" i="13"/>
  <c r="M34" i="13"/>
  <c r="I34" i="13"/>
  <c r="H34" i="13"/>
  <c r="J34" i="13" s="1"/>
  <c r="G50" i="13" s="1"/>
  <c r="D34" i="13"/>
  <c r="C34" i="13"/>
  <c r="E34" i="13" s="1"/>
  <c r="F50" i="13" s="1"/>
  <c r="S33" i="13"/>
  <c r="R33" i="13"/>
  <c r="N33" i="13"/>
  <c r="M33" i="13"/>
  <c r="I33" i="13"/>
  <c r="H33" i="13"/>
  <c r="D33" i="13"/>
  <c r="C33" i="13"/>
  <c r="E33" i="13" s="1"/>
  <c r="F49" i="13" s="1"/>
  <c r="S32" i="13"/>
  <c r="R32" i="13"/>
  <c r="N32" i="13"/>
  <c r="M32" i="13"/>
  <c r="I32" i="13"/>
  <c r="H32" i="13"/>
  <c r="D32" i="13"/>
  <c r="C32" i="13"/>
  <c r="E32" i="13" s="1"/>
  <c r="F48" i="13" s="1"/>
  <c r="S31" i="13"/>
  <c r="R31" i="13"/>
  <c r="N31" i="13"/>
  <c r="M31" i="13"/>
  <c r="I31" i="13"/>
  <c r="H31" i="13"/>
  <c r="D31" i="13"/>
  <c r="C31" i="13"/>
  <c r="S30" i="13"/>
  <c r="R30" i="13"/>
  <c r="N30" i="13"/>
  <c r="M30" i="13"/>
  <c r="I30" i="13"/>
  <c r="H30" i="13"/>
  <c r="J30" i="13" s="1"/>
  <c r="G46" i="13" s="1"/>
  <c r="D30" i="13"/>
  <c r="C30" i="13"/>
  <c r="E30" i="13" s="1"/>
  <c r="F46" i="13" s="1"/>
  <c r="S29" i="13"/>
  <c r="R29" i="13"/>
  <c r="N29" i="13"/>
  <c r="M29" i="13"/>
  <c r="I29" i="13"/>
  <c r="H29" i="13"/>
  <c r="D29" i="13"/>
  <c r="C29" i="13"/>
  <c r="E29" i="13" s="1"/>
  <c r="F45" i="13" s="1"/>
  <c r="S28" i="13"/>
  <c r="R28" i="13"/>
  <c r="N28" i="13"/>
  <c r="M28" i="13"/>
  <c r="I28" i="13"/>
  <c r="H28" i="13"/>
  <c r="J28" i="13" s="1"/>
  <c r="G44" i="13" s="1"/>
  <c r="D28" i="13"/>
  <c r="C28" i="13"/>
  <c r="E28" i="13" s="1"/>
  <c r="F44" i="13" s="1"/>
  <c r="S27" i="13"/>
  <c r="R27" i="13"/>
  <c r="N27" i="13"/>
  <c r="M27" i="13"/>
  <c r="I27" i="13"/>
  <c r="H27" i="13"/>
  <c r="D27" i="13"/>
  <c r="C27" i="13"/>
  <c r="S26" i="13"/>
  <c r="R26" i="13"/>
  <c r="N26" i="13"/>
  <c r="M26" i="13"/>
  <c r="I26" i="13"/>
  <c r="H26" i="13"/>
  <c r="J26" i="13" s="1"/>
  <c r="G42" i="13" s="1"/>
  <c r="D26" i="13"/>
  <c r="C26" i="13"/>
  <c r="Y20" i="13"/>
  <c r="T20" i="13"/>
  <c r="O20" i="13"/>
  <c r="J20" i="13"/>
  <c r="E20" i="13"/>
  <c r="E50" i="13" s="1"/>
  <c r="Y19" i="13"/>
  <c r="T19" i="13"/>
  <c r="O19" i="13"/>
  <c r="J19" i="13"/>
  <c r="E19" i="13"/>
  <c r="E49" i="13" s="1"/>
  <c r="Y18" i="13"/>
  <c r="T18" i="13"/>
  <c r="O18" i="13"/>
  <c r="J18" i="13"/>
  <c r="E18" i="13"/>
  <c r="E48" i="13" s="1"/>
  <c r="Y17" i="13"/>
  <c r="T17" i="13"/>
  <c r="O17" i="13"/>
  <c r="J17" i="13"/>
  <c r="E17" i="13"/>
  <c r="E47" i="13" s="1"/>
  <c r="Y16" i="13"/>
  <c r="T16" i="13"/>
  <c r="O16" i="13"/>
  <c r="J16" i="13"/>
  <c r="E16" i="13"/>
  <c r="E46" i="13" s="1"/>
  <c r="Y15" i="13"/>
  <c r="T15" i="13"/>
  <c r="O15" i="13"/>
  <c r="J15" i="13"/>
  <c r="E15" i="13"/>
  <c r="E45" i="13" s="1"/>
  <c r="Y14" i="13"/>
  <c r="T14" i="13"/>
  <c r="O14" i="13"/>
  <c r="J14" i="13"/>
  <c r="E14" i="13"/>
  <c r="E44" i="13" s="1"/>
  <c r="Y13" i="13"/>
  <c r="T13" i="13"/>
  <c r="O13" i="13"/>
  <c r="J13" i="13"/>
  <c r="E13" i="13"/>
  <c r="E43" i="13" s="1"/>
  <c r="Y12" i="13"/>
  <c r="T12" i="13"/>
  <c r="O12" i="13"/>
  <c r="J12" i="13"/>
  <c r="E12" i="13"/>
  <c r="E42" i="13" s="1"/>
  <c r="E49" i="2"/>
  <c r="E46" i="2"/>
  <c r="E43" i="2"/>
  <c r="S34" i="2"/>
  <c r="R34" i="2"/>
  <c r="T34" i="2" s="1"/>
  <c r="C50" i="2" s="1"/>
  <c r="N34" i="2"/>
  <c r="M34" i="2"/>
  <c r="O34" i="2" s="1"/>
  <c r="D50" i="2" s="1"/>
  <c r="I34" i="2"/>
  <c r="H34" i="2"/>
  <c r="J34" i="2" s="1"/>
  <c r="G50" i="2" s="1"/>
  <c r="D34" i="2"/>
  <c r="E34" i="2" s="1"/>
  <c r="F50" i="2" s="1"/>
  <c r="C34" i="2"/>
  <c r="S33" i="2"/>
  <c r="R33" i="2"/>
  <c r="T33" i="2" s="1"/>
  <c r="C49" i="2" s="1"/>
  <c r="N33" i="2"/>
  <c r="M33" i="2"/>
  <c r="O33" i="2" s="1"/>
  <c r="D49" i="2" s="1"/>
  <c r="J33" i="2"/>
  <c r="G49" i="2" s="1"/>
  <c r="I33" i="2"/>
  <c r="H33" i="2"/>
  <c r="D33" i="2"/>
  <c r="C33" i="2"/>
  <c r="E33" i="2" s="1"/>
  <c r="F49" i="2" s="1"/>
  <c r="S32" i="2"/>
  <c r="R32" i="2"/>
  <c r="T32" i="2" s="1"/>
  <c r="C48" i="2" s="1"/>
  <c r="N32" i="2"/>
  <c r="M32" i="2"/>
  <c r="O32" i="2" s="1"/>
  <c r="D48" i="2" s="1"/>
  <c r="I32" i="2"/>
  <c r="H32" i="2"/>
  <c r="J32" i="2" s="1"/>
  <c r="G48" i="2" s="1"/>
  <c r="D32" i="2"/>
  <c r="E32" i="2" s="1"/>
  <c r="F48" i="2" s="1"/>
  <c r="C32" i="2"/>
  <c r="S31" i="2"/>
  <c r="R31" i="2"/>
  <c r="T31" i="2" s="1"/>
  <c r="C47" i="2" s="1"/>
  <c r="N31" i="2"/>
  <c r="M31" i="2"/>
  <c r="O31" i="2" s="1"/>
  <c r="D47" i="2" s="1"/>
  <c r="J31" i="2"/>
  <c r="G47" i="2" s="1"/>
  <c r="I31" i="2"/>
  <c r="H31" i="2"/>
  <c r="D31" i="2"/>
  <c r="C31" i="2"/>
  <c r="E31" i="2" s="1"/>
  <c r="F47" i="2" s="1"/>
  <c r="S30" i="2"/>
  <c r="R30" i="2"/>
  <c r="T30" i="2" s="1"/>
  <c r="C46" i="2" s="1"/>
  <c r="N30" i="2"/>
  <c r="M30" i="2"/>
  <c r="O30" i="2" s="1"/>
  <c r="D46" i="2" s="1"/>
  <c r="I30" i="2"/>
  <c r="H30" i="2"/>
  <c r="J30" i="2" s="1"/>
  <c r="G46" i="2" s="1"/>
  <c r="D30" i="2"/>
  <c r="E30" i="2" s="1"/>
  <c r="F46" i="2" s="1"/>
  <c r="C30" i="2"/>
  <c r="S29" i="2"/>
  <c r="R29" i="2"/>
  <c r="T29" i="2" s="1"/>
  <c r="C45" i="2" s="1"/>
  <c r="N29" i="2"/>
  <c r="M29" i="2"/>
  <c r="O29" i="2" s="1"/>
  <c r="D45" i="2" s="1"/>
  <c r="J29" i="2"/>
  <c r="G45" i="2" s="1"/>
  <c r="I29" i="2"/>
  <c r="H29" i="2"/>
  <c r="D29" i="2"/>
  <c r="C29" i="2"/>
  <c r="E29" i="2" s="1"/>
  <c r="F45" i="2" s="1"/>
  <c r="S28" i="2"/>
  <c r="R28" i="2"/>
  <c r="T28" i="2" s="1"/>
  <c r="C44" i="2" s="1"/>
  <c r="N28" i="2"/>
  <c r="M28" i="2"/>
  <c r="O28" i="2" s="1"/>
  <c r="D44" i="2" s="1"/>
  <c r="I28" i="2"/>
  <c r="H28" i="2"/>
  <c r="J28" i="2" s="1"/>
  <c r="G44" i="2" s="1"/>
  <c r="D28" i="2"/>
  <c r="E28" i="2" s="1"/>
  <c r="F44" i="2" s="1"/>
  <c r="C28" i="2"/>
  <c r="S27" i="2"/>
  <c r="R27" i="2"/>
  <c r="T27" i="2" s="1"/>
  <c r="C43" i="2" s="1"/>
  <c r="N27" i="2"/>
  <c r="M27" i="2"/>
  <c r="O27" i="2" s="1"/>
  <c r="D43" i="2" s="1"/>
  <c r="J27" i="2"/>
  <c r="G43" i="2" s="1"/>
  <c r="I27" i="2"/>
  <c r="H27" i="2"/>
  <c r="D27" i="2"/>
  <c r="C27" i="2"/>
  <c r="E27" i="2" s="1"/>
  <c r="F43" i="2" s="1"/>
  <c r="S26" i="2"/>
  <c r="R26" i="2"/>
  <c r="T26" i="2" s="1"/>
  <c r="C42" i="2" s="1"/>
  <c r="N26" i="2"/>
  <c r="M26" i="2"/>
  <c r="O26" i="2" s="1"/>
  <c r="D42" i="2" s="1"/>
  <c r="I26" i="2"/>
  <c r="H26" i="2"/>
  <c r="J26" i="2" s="1"/>
  <c r="G42" i="2" s="1"/>
  <c r="D26" i="2"/>
  <c r="E26" i="2" s="1"/>
  <c r="F42" i="2" s="1"/>
  <c r="C26" i="2"/>
  <c r="Y20" i="2"/>
  <c r="T20" i="2"/>
  <c r="O20" i="2"/>
  <c r="J20" i="2"/>
  <c r="E20" i="2"/>
  <c r="E50" i="2" s="1"/>
  <c r="Y19" i="2"/>
  <c r="T19" i="2"/>
  <c r="O19" i="2"/>
  <c r="J19" i="2"/>
  <c r="E19" i="2"/>
  <c r="Y18" i="2"/>
  <c r="T18" i="2"/>
  <c r="O18" i="2"/>
  <c r="J18" i="2"/>
  <c r="E18" i="2"/>
  <c r="E48" i="2" s="1"/>
  <c r="Y17" i="2"/>
  <c r="T17" i="2"/>
  <c r="O17" i="2"/>
  <c r="J17" i="2"/>
  <c r="E17" i="2"/>
  <c r="E47" i="2" s="1"/>
  <c r="Y16" i="2"/>
  <c r="T16" i="2"/>
  <c r="O16" i="2"/>
  <c r="J16" i="2"/>
  <c r="E16" i="2"/>
  <c r="Y15" i="2"/>
  <c r="T15" i="2"/>
  <c r="O15" i="2"/>
  <c r="J15" i="2"/>
  <c r="E15" i="2"/>
  <c r="E45" i="2" s="1"/>
  <c r="Y14" i="2"/>
  <c r="T14" i="2"/>
  <c r="O14" i="2"/>
  <c r="J14" i="2"/>
  <c r="E14" i="2"/>
  <c r="E44" i="2" s="1"/>
  <c r="Y13" i="2"/>
  <c r="T13" i="2"/>
  <c r="O13" i="2"/>
  <c r="J13" i="2"/>
  <c r="E13" i="2"/>
  <c r="Y12" i="2"/>
  <c r="T12" i="2"/>
  <c r="O12" i="2"/>
  <c r="J12" i="2"/>
  <c r="E12" i="2"/>
  <c r="E42" i="2" s="1"/>
  <c r="AQ25" i="16" l="1"/>
  <c r="U133" i="21" s="1"/>
  <c r="U23" i="21"/>
  <c r="AQ49" i="16"/>
  <c r="U157" i="21" s="1"/>
  <c r="U47" i="21"/>
  <c r="AQ108" i="16"/>
  <c r="U216" i="21" s="1"/>
  <c r="U106" i="21"/>
  <c r="AQ37" i="16"/>
  <c r="U35" i="21"/>
  <c r="J77" i="12"/>
  <c r="R135" i="21"/>
  <c r="R75" i="12"/>
  <c r="N175" i="21"/>
  <c r="N83" i="12"/>
  <c r="N210" i="21"/>
  <c r="N90" i="12"/>
  <c r="U215" i="21"/>
  <c r="U91" i="12"/>
  <c r="T160" i="21"/>
  <c r="T80" i="12"/>
  <c r="P180" i="21"/>
  <c r="P84" i="12"/>
  <c r="N219" i="21"/>
  <c r="N92" i="12"/>
  <c r="R185" i="21"/>
  <c r="R85" i="12"/>
  <c r="T125" i="21"/>
  <c r="T73" i="12"/>
  <c r="R219" i="21"/>
  <c r="R92" i="12"/>
  <c r="T195" i="21"/>
  <c r="T87" i="12"/>
  <c r="O155" i="21"/>
  <c r="O79" i="12"/>
  <c r="R165" i="21"/>
  <c r="R81" i="12"/>
  <c r="T145" i="21"/>
  <c r="T77" i="12"/>
  <c r="R215" i="21"/>
  <c r="R91" i="12"/>
  <c r="AQ27" i="16"/>
  <c r="U25" i="21"/>
  <c r="J75" i="12"/>
  <c r="S160" i="21"/>
  <c r="S80" i="12"/>
  <c r="P140" i="21"/>
  <c r="P76" i="12"/>
  <c r="R180" i="21"/>
  <c r="R84" i="12"/>
  <c r="AQ45" i="16"/>
  <c r="U153" i="21" s="1"/>
  <c r="U43" i="21"/>
  <c r="O145" i="21"/>
  <c r="O77" i="12"/>
  <c r="P150" i="21"/>
  <c r="P78" i="12"/>
  <c r="R150" i="21"/>
  <c r="R78" i="12"/>
  <c r="P160" i="21"/>
  <c r="P80" i="12"/>
  <c r="R190" i="21"/>
  <c r="R86" i="12"/>
  <c r="AQ43" i="16"/>
  <c r="U151" i="21" s="1"/>
  <c r="U41" i="21"/>
  <c r="AQ92" i="16"/>
  <c r="U90" i="21"/>
  <c r="J88" i="12"/>
  <c r="AQ29" i="16"/>
  <c r="U137" i="21" s="1"/>
  <c r="U27" i="21"/>
  <c r="AQ104" i="16"/>
  <c r="U212" i="21" s="1"/>
  <c r="U102" i="21"/>
  <c r="U150" i="21"/>
  <c r="U78" i="12"/>
  <c r="T121" i="21"/>
  <c r="T72" i="12"/>
  <c r="T175" i="21"/>
  <c r="T83" i="12"/>
  <c r="T150" i="21"/>
  <c r="T78" i="12"/>
  <c r="O195" i="21"/>
  <c r="O87" i="12"/>
  <c r="R160" i="21"/>
  <c r="R80" i="12"/>
  <c r="N135" i="21"/>
  <c r="N75" i="12"/>
  <c r="P175" i="21"/>
  <c r="P83" i="12"/>
  <c r="AQ52" i="16"/>
  <c r="U50" i="21"/>
  <c r="J80" i="12"/>
  <c r="S145" i="21"/>
  <c r="S77" i="12"/>
  <c r="R210" i="21"/>
  <c r="R90" i="12"/>
  <c r="P219" i="21"/>
  <c r="P92" i="12"/>
  <c r="U180" i="21"/>
  <c r="U84" i="12"/>
  <c r="N155" i="21"/>
  <c r="N79" i="12"/>
  <c r="AQ103" i="16"/>
  <c r="U211" i="21" s="1"/>
  <c r="U101" i="21"/>
  <c r="AQ34" i="16"/>
  <c r="U142" i="21" s="1"/>
  <c r="U32" i="21"/>
  <c r="AQ28" i="16"/>
  <c r="U136" i="21" s="1"/>
  <c r="U26" i="21"/>
  <c r="S190" i="21"/>
  <c r="S86" i="12"/>
  <c r="O219" i="21"/>
  <c r="O92" i="12"/>
  <c r="S121" i="21"/>
  <c r="S72" i="12"/>
  <c r="R200" i="21"/>
  <c r="R88" i="12"/>
  <c r="O121" i="21"/>
  <c r="O72" i="12"/>
  <c r="AQ18" i="16"/>
  <c r="U126" i="21" s="1"/>
  <c r="U16" i="21"/>
  <c r="S200" i="21"/>
  <c r="S88" i="12"/>
  <c r="P205" i="21"/>
  <c r="P89" i="12"/>
  <c r="U190" i="21"/>
  <c r="U86" i="12"/>
  <c r="T180" i="21"/>
  <c r="T84" i="12"/>
  <c r="T210" i="21"/>
  <c r="T90" i="12"/>
  <c r="R170" i="21"/>
  <c r="R82" i="12"/>
  <c r="T205" i="21"/>
  <c r="T89" i="12"/>
  <c r="N200" i="21"/>
  <c r="N88" i="12"/>
  <c r="O150" i="21"/>
  <c r="O78" i="12"/>
  <c r="S165" i="21"/>
  <c r="S81" i="12"/>
  <c r="T219" i="21"/>
  <c r="T92" i="12"/>
  <c r="U195" i="21"/>
  <c r="U87" i="12"/>
  <c r="S130" i="21"/>
  <c r="S74" i="12"/>
  <c r="AQ88" i="16"/>
  <c r="U196" i="21" s="1"/>
  <c r="U86" i="21"/>
  <c r="AQ110" i="16"/>
  <c r="U218" i="21" s="1"/>
  <c r="U108" i="21"/>
  <c r="AQ16" i="16"/>
  <c r="U124" i="21" s="1"/>
  <c r="U14" i="21"/>
  <c r="AQ56" i="16"/>
  <c r="U164" i="21" s="1"/>
  <c r="U54" i="21"/>
  <c r="AQ15" i="16"/>
  <c r="U123" i="21" s="1"/>
  <c r="U13" i="21"/>
  <c r="AQ101" i="16"/>
  <c r="U209" i="21" s="1"/>
  <c r="U99" i="21"/>
  <c r="U205" i="21"/>
  <c r="U89" i="12"/>
  <c r="O200" i="21"/>
  <c r="O88" i="12"/>
  <c r="T155" i="21"/>
  <c r="T79" i="12"/>
  <c r="O210" i="21"/>
  <c r="O90" i="12"/>
  <c r="N195" i="21"/>
  <c r="N87" i="12"/>
  <c r="P121" i="21"/>
  <c r="P72" i="12"/>
  <c r="N160" i="21"/>
  <c r="N80" i="12"/>
  <c r="P165" i="21"/>
  <c r="P81" i="12"/>
  <c r="P215" i="21"/>
  <c r="P91" i="12"/>
  <c r="U210" i="21"/>
  <c r="U90" i="12"/>
  <c r="R140" i="21"/>
  <c r="R76" i="12"/>
  <c r="N215" i="21"/>
  <c r="N91" i="12"/>
  <c r="AQ94" i="16"/>
  <c r="U202" i="21" s="1"/>
  <c r="U92" i="21"/>
  <c r="AQ31" i="16"/>
  <c r="U139" i="21" s="1"/>
  <c r="U29" i="21"/>
  <c r="AQ60" i="16"/>
  <c r="U168" i="21" s="1"/>
  <c r="U58" i="21"/>
  <c r="R205" i="21"/>
  <c r="R89" i="12"/>
  <c r="N140" i="21"/>
  <c r="N76" i="12"/>
  <c r="N190" i="21"/>
  <c r="N86" i="12"/>
  <c r="T185" i="21"/>
  <c r="T85" i="12"/>
  <c r="T170" i="21"/>
  <c r="T82" i="12"/>
  <c r="AQ17" i="16"/>
  <c r="U15" i="21"/>
  <c r="J73" i="12"/>
  <c r="AQ68" i="16"/>
  <c r="U176" i="21" s="1"/>
  <c r="U66" i="21"/>
  <c r="S180" i="21"/>
  <c r="S84" i="12"/>
  <c r="U170" i="21"/>
  <c r="U82" i="12"/>
  <c r="R125" i="21"/>
  <c r="R73" i="12"/>
  <c r="S205" i="21"/>
  <c r="S89" i="12"/>
  <c r="S155" i="21"/>
  <c r="S79" i="12"/>
  <c r="T130" i="21"/>
  <c r="T74" i="12"/>
  <c r="AQ36" i="16"/>
  <c r="U144" i="21" s="1"/>
  <c r="U34" i="21"/>
  <c r="N130" i="21"/>
  <c r="N74" i="12"/>
  <c r="N145" i="21"/>
  <c r="N77" i="12"/>
  <c r="N125" i="21"/>
  <c r="N73" i="12"/>
  <c r="N185" i="21"/>
  <c r="N85" i="12"/>
  <c r="P185" i="21"/>
  <c r="P85" i="12"/>
  <c r="AQ77" i="16"/>
  <c r="U75" i="21"/>
  <c r="J85" i="12"/>
  <c r="AQ13" i="16"/>
  <c r="U11" i="21"/>
  <c r="J72" i="12"/>
  <c r="AQ47" i="16"/>
  <c r="U45" i="21"/>
  <c r="J79" i="12"/>
  <c r="P130" i="21"/>
  <c r="P74" i="12"/>
  <c r="AQ22" i="16"/>
  <c r="U20" i="21"/>
  <c r="J74" i="12"/>
  <c r="T200" i="21"/>
  <c r="T88" i="12"/>
  <c r="R175" i="21"/>
  <c r="R83" i="12"/>
  <c r="O125" i="21"/>
  <c r="O73" i="12"/>
  <c r="T135" i="21"/>
  <c r="T75" i="12"/>
  <c r="U175" i="21"/>
  <c r="U83" i="12"/>
  <c r="N170" i="21"/>
  <c r="N82" i="12"/>
  <c r="AQ19" i="16"/>
  <c r="U127" i="21" s="1"/>
  <c r="U17" i="21"/>
  <c r="AQ80" i="16"/>
  <c r="U188" i="21" s="1"/>
  <c r="U78" i="21"/>
  <c r="O170" i="21"/>
  <c r="O82" i="12"/>
  <c r="O205" i="21"/>
  <c r="O89" i="12"/>
  <c r="O180" i="21"/>
  <c r="O84" i="12"/>
  <c r="S195" i="21"/>
  <c r="S87" i="12"/>
  <c r="P200" i="21"/>
  <c r="P88" i="12"/>
  <c r="O135" i="21"/>
  <c r="O75" i="12"/>
  <c r="R121" i="21"/>
  <c r="R72" i="12"/>
  <c r="N121" i="21"/>
  <c r="N72" i="12"/>
  <c r="R155" i="21"/>
  <c r="R79" i="12"/>
  <c r="O140" i="21"/>
  <c r="O76" i="12"/>
  <c r="O175" i="21"/>
  <c r="O83" i="12"/>
  <c r="P190" i="21"/>
  <c r="P86" i="12"/>
  <c r="S215" i="21"/>
  <c r="S91" i="12"/>
  <c r="P145" i="21"/>
  <c r="P77" i="12"/>
  <c r="S170" i="21"/>
  <c r="S82" i="12"/>
  <c r="N150" i="21"/>
  <c r="N78" i="12"/>
  <c r="AQ69" i="16"/>
  <c r="U177" i="21" s="1"/>
  <c r="U67" i="21"/>
  <c r="AQ76" i="16"/>
  <c r="U184" i="21" s="1"/>
  <c r="U74" i="21"/>
  <c r="AQ41" i="16"/>
  <c r="U149" i="21" s="1"/>
  <c r="U39" i="21"/>
  <c r="R130" i="21"/>
  <c r="R74" i="12"/>
  <c r="P135" i="21"/>
  <c r="P75" i="12"/>
  <c r="O160" i="21"/>
  <c r="O80" i="12"/>
  <c r="P125" i="21"/>
  <c r="P73" i="12"/>
  <c r="T140" i="21"/>
  <c r="T76" i="12"/>
  <c r="O130" i="21"/>
  <c r="O74" i="12"/>
  <c r="S125" i="21"/>
  <c r="S73" i="12"/>
  <c r="P170" i="21"/>
  <c r="P82" i="12"/>
  <c r="O185" i="21"/>
  <c r="O85" i="12"/>
  <c r="AQ32" i="16"/>
  <c r="U30" i="21"/>
  <c r="J76" i="12"/>
  <c r="P210" i="21"/>
  <c r="P90" i="12"/>
  <c r="P195" i="21"/>
  <c r="P87" i="12"/>
  <c r="T215" i="21"/>
  <c r="T91" i="12"/>
  <c r="S210" i="21"/>
  <c r="S90" i="12"/>
  <c r="AQ14" i="16"/>
  <c r="U122" i="21" s="1"/>
  <c r="U12" i="21"/>
  <c r="AQ64" i="16"/>
  <c r="U172" i="21" s="1"/>
  <c r="U62" i="21"/>
  <c r="AQ30" i="16"/>
  <c r="U138" i="21" s="1"/>
  <c r="U28" i="21"/>
  <c r="R195" i="21"/>
  <c r="R87" i="12"/>
  <c r="S140" i="21"/>
  <c r="S76" i="12"/>
  <c r="U219" i="21"/>
  <c r="U92" i="12"/>
  <c r="T190" i="21"/>
  <c r="T86" i="12"/>
  <c r="S175" i="21"/>
  <c r="S83" i="12"/>
  <c r="AQ24" i="16"/>
  <c r="U132" i="21" s="1"/>
  <c r="U22" i="21"/>
  <c r="S150" i="21"/>
  <c r="S78" i="12"/>
  <c r="N180" i="21"/>
  <c r="N84" i="12"/>
  <c r="O215" i="21"/>
  <c r="O91" i="12"/>
  <c r="U165" i="21"/>
  <c r="U81" i="12"/>
  <c r="O165" i="21"/>
  <c r="O81" i="12"/>
  <c r="S185" i="21"/>
  <c r="S85" i="12"/>
  <c r="T165" i="21"/>
  <c r="T81" i="12"/>
  <c r="AQ58" i="16"/>
  <c r="U166" i="21" s="1"/>
  <c r="U56" i="21"/>
  <c r="P155" i="21"/>
  <c r="P79" i="12"/>
  <c r="O190" i="21"/>
  <c r="O86" i="12"/>
  <c r="N165" i="21"/>
  <c r="N81" i="12"/>
  <c r="S135" i="21"/>
  <c r="S75" i="12"/>
  <c r="N205" i="21"/>
  <c r="N89" i="12"/>
  <c r="R145" i="21"/>
  <c r="R77" i="12"/>
  <c r="S219" i="21"/>
  <c r="S92" i="12"/>
  <c r="AN58" i="15"/>
  <c r="G166" i="21" s="1"/>
  <c r="G56" i="21"/>
  <c r="AJ49" i="15"/>
  <c r="C157" i="21" s="1"/>
  <c r="AP62" i="15"/>
  <c r="I170" i="21" s="1"/>
  <c r="I60" i="21"/>
  <c r="I51" i="12"/>
  <c r="J11" i="21"/>
  <c r="J41" i="12"/>
  <c r="AQ37" i="15"/>
  <c r="J145" i="21" s="1"/>
  <c r="J35" i="21"/>
  <c r="J46" i="12"/>
  <c r="AQ92" i="15"/>
  <c r="J200" i="21" s="1"/>
  <c r="J90" i="21"/>
  <c r="J57" i="12"/>
  <c r="J65" i="21"/>
  <c r="J52" i="12"/>
  <c r="AN65" i="15"/>
  <c r="G173" i="21" s="1"/>
  <c r="G63" i="21"/>
  <c r="AN71" i="15"/>
  <c r="G179" i="21" s="1"/>
  <c r="G69" i="21"/>
  <c r="AN40" i="15"/>
  <c r="G148" i="21" s="1"/>
  <c r="G38" i="21"/>
  <c r="AL25" i="15"/>
  <c r="E133" i="21" s="1"/>
  <c r="E23" i="21"/>
  <c r="AP99" i="15"/>
  <c r="I207" i="21" s="1"/>
  <c r="I97" i="21"/>
  <c r="AP27" i="15"/>
  <c r="I135" i="21" s="1"/>
  <c r="I25" i="21"/>
  <c r="I44" i="12"/>
  <c r="AJ55" i="15"/>
  <c r="C163" i="21" s="1"/>
  <c r="AJ68" i="15"/>
  <c r="C176" i="21" s="1"/>
  <c r="AJ31" i="15"/>
  <c r="C139" i="21" s="1"/>
  <c r="AP94" i="15"/>
  <c r="I202" i="21" s="1"/>
  <c r="I92" i="21"/>
  <c r="J45" i="21"/>
  <c r="J48" i="12"/>
  <c r="AQ83" i="15"/>
  <c r="J191" i="21" s="1"/>
  <c r="J81" i="21"/>
  <c r="AQ69" i="15"/>
  <c r="J177" i="21" s="1"/>
  <c r="J67" i="21"/>
  <c r="AQ90" i="15"/>
  <c r="J198" i="21" s="1"/>
  <c r="J88" i="21"/>
  <c r="AQ102" i="15"/>
  <c r="J210" i="21" s="1"/>
  <c r="J100" i="21"/>
  <c r="J59" i="12"/>
  <c r="AQ95" i="15"/>
  <c r="J203" i="21" s="1"/>
  <c r="J93" i="21"/>
  <c r="AQ111" i="15"/>
  <c r="J219" i="21" s="1"/>
  <c r="J109" i="21"/>
  <c r="J61" i="12"/>
  <c r="AP79" i="15"/>
  <c r="I187" i="21" s="1"/>
  <c r="I77" i="21"/>
  <c r="AN53" i="15"/>
  <c r="G161" i="21" s="1"/>
  <c r="AN32" i="15"/>
  <c r="G140" i="21" s="1"/>
  <c r="G30" i="21"/>
  <c r="G45" i="12"/>
  <c r="AN102" i="15"/>
  <c r="G210" i="21" s="1"/>
  <c r="G100" i="21"/>
  <c r="G59" i="12"/>
  <c r="AO17" i="15"/>
  <c r="H125" i="21" s="1"/>
  <c r="H15" i="21"/>
  <c r="H42" i="12"/>
  <c r="AP85" i="15"/>
  <c r="I193" i="21" s="1"/>
  <c r="I83" i="21"/>
  <c r="AP51" i="15"/>
  <c r="I159" i="21" s="1"/>
  <c r="I49" i="21"/>
  <c r="AN44" i="15"/>
  <c r="G152" i="21" s="1"/>
  <c r="AJ15" i="15"/>
  <c r="C123" i="21" s="1"/>
  <c r="AQ20" i="15"/>
  <c r="J128" i="21" s="1"/>
  <c r="J18" i="21"/>
  <c r="J30" i="21"/>
  <c r="J45" i="12"/>
  <c r="AQ38" i="15"/>
  <c r="J146" i="21" s="1"/>
  <c r="J36" i="21"/>
  <c r="AQ75" i="15"/>
  <c r="J183" i="21" s="1"/>
  <c r="J73" i="21"/>
  <c r="AQ64" i="15"/>
  <c r="J172" i="21" s="1"/>
  <c r="J62" i="21"/>
  <c r="AQ110" i="15"/>
  <c r="J218" i="21" s="1"/>
  <c r="J108" i="21"/>
  <c r="AQ71" i="15"/>
  <c r="J179" i="21" s="1"/>
  <c r="J69" i="21"/>
  <c r="AQ76" i="15"/>
  <c r="J184" i="21" s="1"/>
  <c r="J74" i="21"/>
  <c r="AQ94" i="15"/>
  <c r="J202" i="21" s="1"/>
  <c r="J92" i="21"/>
  <c r="AQ97" i="15"/>
  <c r="J205" i="21" s="1"/>
  <c r="J95" i="21"/>
  <c r="J58" i="12"/>
  <c r="AN80" i="15"/>
  <c r="G188" i="21" s="1"/>
  <c r="G78" i="21"/>
  <c r="AN100" i="15"/>
  <c r="G208" i="21" s="1"/>
  <c r="G98" i="21"/>
  <c r="AP90" i="15"/>
  <c r="I198" i="21" s="1"/>
  <c r="I88" i="21"/>
  <c r="C15" i="21"/>
  <c r="C42" i="12"/>
  <c r="AJ14" i="15"/>
  <c r="C122" i="21" s="1"/>
  <c r="AK51" i="15"/>
  <c r="D159" i="21" s="1"/>
  <c r="AN30" i="15"/>
  <c r="G138" i="21" s="1"/>
  <c r="G28" i="21"/>
  <c r="AP20" i="15"/>
  <c r="I128" i="21" s="1"/>
  <c r="I18" i="21"/>
  <c r="AP19" i="15"/>
  <c r="I127" i="21" s="1"/>
  <c r="I17" i="21"/>
  <c r="AP101" i="15"/>
  <c r="I209" i="21" s="1"/>
  <c r="I99" i="21"/>
  <c r="AQ19" i="15"/>
  <c r="J127" i="21" s="1"/>
  <c r="J17" i="21"/>
  <c r="AQ22" i="15"/>
  <c r="J130" i="21" s="1"/>
  <c r="J20" i="21"/>
  <c r="J43" i="12"/>
  <c r="J60" i="21"/>
  <c r="J51" i="12"/>
  <c r="AQ68" i="15"/>
  <c r="J176" i="21" s="1"/>
  <c r="J66" i="21"/>
  <c r="J55" i="21"/>
  <c r="J50" i="12"/>
  <c r="AQ73" i="15"/>
  <c r="J181" i="21" s="1"/>
  <c r="J71" i="21"/>
  <c r="AQ78" i="15"/>
  <c r="J186" i="21" s="1"/>
  <c r="J76" i="21"/>
  <c r="AQ88" i="15"/>
  <c r="J196" i="21" s="1"/>
  <c r="J86" i="21"/>
  <c r="AQ99" i="15"/>
  <c r="J207" i="21" s="1"/>
  <c r="J97" i="21"/>
  <c r="G60" i="21"/>
  <c r="G51" i="12"/>
  <c r="AK90" i="15"/>
  <c r="D198" i="21" s="1"/>
  <c r="D88" i="21"/>
  <c r="AP72" i="15"/>
  <c r="I180" i="21" s="1"/>
  <c r="I70" i="21"/>
  <c r="I53" i="12"/>
  <c r="AN38" i="15"/>
  <c r="G146" i="21" s="1"/>
  <c r="G36" i="21"/>
  <c r="AN49" i="15"/>
  <c r="G157" i="21" s="1"/>
  <c r="G47" i="21"/>
  <c r="AN31" i="15"/>
  <c r="G139" i="21" s="1"/>
  <c r="G29" i="21"/>
  <c r="AP55" i="15"/>
  <c r="I163" i="21" s="1"/>
  <c r="P41" i="12"/>
  <c r="E121" i="21"/>
  <c r="AJ89" i="15"/>
  <c r="C197" i="21" s="1"/>
  <c r="J105" i="21"/>
  <c r="J60" i="12"/>
  <c r="AP21" i="15"/>
  <c r="I129" i="21" s="1"/>
  <c r="I19" i="21"/>
  <c r="AL16" i="15"/>
  <c r="E124" i="21" s="1"/>
  <c r="E14" i="21"/>
  <c r="AL21" i="15"/>
  <c r="E129" i="21" s="1"/>
  <c r="E19" i="21"/>
  <c r="AK22" i="15"/>
  <c r="D130" i="21" s="1"/>
  <c r="D20" i="21"/>
  <c r="D43" i="12"/>
  <c r="J40" i="21"/>
  <c r="J47" i="12"/>
  <c r="AQ72" i="15"/>
  <c r="J180" i="21" s="1"/>
  <c r="J70" i="21"/>
  <c r="J53" i="12"/>
  <c r="AQ101" i="15"/>
  <c r="J209" i="21" s="1"/>
  <c r="J99" i="21"/>
  <c r="AN55" i="15"/>
  <c r="G163" i="21" s="1"/>
  <c r="G53" i="21"/>
  <c r="AK74" i="15"/>
  <c r="D182" i="21" s="1"/>
  <c r="AN36" i="15"/>
  <c r="G144" i="21" s="1"/>
  <c r="AO30" i="15"/>
  <c r="H138" i="21" s="1"/>
  <c r="H28" i="21"/>
  <c r="AN34" i="15"/>
  <c r="G142" i="21" s="1"/>
  <c r="G32" i="21"/>
  <c r="AP104" i="15"/>
  <c r="I212" i="21" s="1"/>
  <c r="I102" i="21"/>
  <c r="AN22" i="15"/>
  <c r="G130" i="21" s="1"/>
  <c r="G20" i="21"/>
  <c r="G43" i="12"/>
  <c r="C45" i="21"/>
  <c r="C48" i="12"/>
  <c r="AJ47" i="15"/>
  <c r="C155" i="21" s="1"/>
  <c r="AQ17" i="15"/>
  <c r="J125" i="21" s="1"/>
  <c r="J15" i="21"/>
  <c r="J42" i="12"/>
  <c r="J25" i="21"/>
  <c r="J44" i="12"/>
  <c r="J75" i="21"/>
  <c r="J54" i="12"/>
  <c r="AQ106" i="15"/>
  <c r="J214" i="21" s="1"/>
  <c r="J104" i="21"/>
  <c r="AQ82" i="15"/>
  <c r="J190" i="21" s="1"/>
  <c r="J80" i="21"/>
  <c r="J55" i="12"/>
  <c r="AQ108" i="15"/>
  <c r="J216" i="21" s="1"/>
  <c r="J106" i="21"/>
  <c r="AQ103" i="15"/>
  <c r="J211" i="21" s="1"/>
  <c r="J101" i="21"/>
  <c r="AN63" i="15"/>
  <c r="G171" i="21" s="1"/>
  <c r="G61" i="21"/>
  <c r="AN21" i="15"/>
  <c r="G129" i="21" s="1"/>
  <c r="G19" i="21"/>
  <c r="AN96" i="15"/>
  <c r="G204" i="21" s="1"/>
  <c r="G94" i="21"/>
  <c r="AL23" i="15"/>
  <c r="E131" i="21" s="1"/>
  <c r="AN24" i="15"/>
  <c r="G132" i="21" s="1"/>
  <c r="G22" i="21"/>
  <c r="AN104" i="15"/>
  <c r="G212" i="21" s="1"/>
  <c r="G102" i="21"/>
  <c r="AL31" i="15"/>
  <c r="E139" i="21" s="1"/>
  <c r="E29" i="21"/>
  <c r="AJ61" i="15"/>
  <c r="C169" i="21" s="1"/>
  <c r="AN90" i="15"/>
  <c r="G198" i="21" s="1"/>
  <c r="G88" i="21"/>
  <c r="AN106" i="15"/>
  <c r="G214" i="21" s="1"/>
  <c r="G104" i="21"/>
  <c r="AQ18" i="15"/>
  <c r="J126" i="21" s="1"/>
  <c r="J16" i="21"/>
  <c r="AQ14" i="15"/>
  <c r="J122" i="21" s="1"/>
  <c r="J12" i="21"/>
  <c r="AQ30" i="15"/>
  <c r="J138" i="21" s="1"/>
  <c r="J28" i="21"/>
  <c r="AQ29" i="15"/>
  <c r="J137" i="21" s="1"/>
  <c r="J27" i="21"/>
  <c r="AQ49" i="15"/>
  <c r="J157" i="21" s="1"/>
  <c r="J47" i="21"/>
  <c r="AQ52" i="15"/>
  <c r="J160" i="21" s="1"/>
  <c r="J50" i="21"/>
  <c r="J49" i="12"/>
  <c r="J85" i="21"/>
  <c r="J56" i="12"/>
  <c r="AK53" i="15"/>
  <c r="D161" i="21" s="1"/>
  <c r="D51" i="21"/>
  <c r="AN98" i="15"/>
  <c r="G206" i="21" s="1"/>
  <c r="G96" i="21"/>
  <c r="AN26" i="15"/>
  <c r="G134" i="21" s="1"/>
  <c r="G24" i="21"/>
  <c r="G45" i="21"/>
  <c r="G48" i="12"/>
  <c r="AN94" i="15"/>
  <c r="G202" i="21" s="1"/>
  <c r="G92" i="21"/>
  <c r="AP34" i="15"/>
  <c r="I142" i="21" s="1"/>
  <c r="I32" i="21"/>
  <c r="AL17" i="15"/>
  <c r="E125" i="21" s="1"/>
  <c r="E15" i="21"/>
  <c r="E42" i="12"/>
  <c r="AN74" i="15"/>
  <c r="G182" i="21" s="1"/>
  <c r="G72" i="21"/>
  <c r="C95" i="21"/>
  <c r="C58" i="12"/>
  <c r="AJ64" i="15"/>
  <c r="C172" i="21" s="1"/>
  <c r="AJ50" i="15"/>
  <c r="C158" i="21" s="1"/>
  <c r="R184" i="18"/>
  <c r="J185" i="18"/>
  <c r="C202" i="18"/>
  <c r="O72" i="18"/>
  <c r="Q72" i="18"/>
  <c r="P72" i="18"/>
  <c r="K170" i="18"/>
  <c r="T187" i="18"/>
  <c r="W198" i="18"/>
  <c r="D208" i="18"/>
  <c r="P93" i="18"/>
  <c r="P110" i="18"/>
  <c r="P91" i="18"/>
  <c r="P206" i="18"/>
  <c r="P117" i="18"/>
  <c r="P129" i="18"/>
  <c r="P202" i="18"/>
  <c r="P205" i="18"/>
  <c r="D101" i="18"/>
  <c r="D98" i="18"/>
  <c r="D96" i="18"/>
  <c r="D124" i="18"/>
  <c r="D125" i="18"/>
  <c r="D118" i="18"/>
  <c r="D130" i="18"/>
  <c r="D201" i="18"/>
  <c r="G100" i="18"/>
  <c r="G108" i="18"/>
  <c r="G203" i="18"/>
  <c r="R150" i="18"/>
  <c r="T160" i="18"/>
  <c r="K147" i="18"/>
  <c r="V166" i="18"/>
  <c r="V183" i="18"/>
  <c r="P96" i="18"/>
  <c r="P90" i="18"/>
  <c r="P99" i="18"/>
  <c r="P114" i="18"/>
  <c r="P136" i="18"/>
  <c r="P137" i="18"/>
  <c r="P203" i="18"/>
  <c r="D123" i="18"/>
  <c r="D115" i="18"/>
  <c r="D131" i="18"/>
  <c r="D128" i="18"/>
  <c r="D140" i="18"/>
  <c r="D132" i="18"/>
  <c r="D138" i="18"/>
  <c r="D198" i="18"/>
  <c r="T108" i="18"/>
  <c r="G101" i="18"/>
  <c r="G130" i="18"/>
  <c r="G204" i="18"/>
  <c r="K168" i="18"/>
  <c r="V168" i="18"/>
  <c r="W128" i="18"/>
  <c r="V187" i="18"/>
  <c r="P92" i="18"/>
  <c r="P97" i="18"/>
  <c r="P94" i="18"/>
  <c r="P104" i="18"/>
  <c r="P132" i="18"/>
  <c r="P127" i="18"/>
  <c r="P126" i="18"/>
  <c r="P207" i="18"/>
  <c r="D93" i="18"/>
  <c r="D91" i="18"/>
  <c r="D104" i="18"/>
  <c r="D105" i="18"/>
  <c r="D139" i="18"/>
  <c r="D129" i="18"/>
  <c r="D203" i="18"/>
  <c r="D202" i="18"/>
  <c r="T124" i="18"/>
  <c r="G131" i="18"/>
  <c r="G106" i="18"/>
  <c r="G134" i="18"/>
  <c r="K174" i="18"/>
  <c r="V151" i="18"/>
  <c r="V172" i="18"/>
  <c r="W92" i="18"/>
  <c r="R212" i="18"/>
  <c r="P116" i="18"/>
  <c r="P128" i="18"/>
  <c r="P98" i="18"/>
  <c r="P112" i="18"/>
  <c r="P124" i="18"/>
  <c r="P131" i="18"/>
  <c r="P130" i="18"/>
  <c r="P200" i="18"/>
  <c r="D97" i="18"/>
  <c r="D95" i="18"/>
  <c r="D108" i="18"/>
  <c r="D109" i="18"/>
  <c r="D102" i="18"/>
  <c r="D133" i="18"/>
  <c r="D199" i="18"/>
  <c r="D206" i="18"/>
  <c r="T115" i="18"/>
  <c r="G118" i="18"/>
  <c r="G98" i="18"/>
  <c r="G205" i="18"/>
  <c r="R144" i="18"/>
  <c r="R179" i="18"/>
  <c r="K182" i="18"/>
  <c r="V163" i="18"/>
  <c r="V165" i="18"/>
  <c r="W113" i="18"/>
  <c r="G216" i="18"/>
  <c r="T210" i="18"/>
  <c r="P140" i="18"/>
  <c r="P101" i="18"/>
  <c r="P103" i="18"/>
  <c r="P120" i="18"/>
  <c r="P105" i="18"/>
  <c r="P135" i="18"/>
  <c r="P134" i="18"/>
  <c r="P204" i="18"/>
  <c r="D111" i="18"/>
  <c r="D99" i="18"/>
  <c r="D112" i="18"/>
  <c r="D113" i="18"/>
  <c r="D106" i="18"/>
  <c r="D137" i="18"/>
  <c r="D200" i="18"/>
  <c r="T137" i="18"/>
  <c r="G95" i="18"/>
  <c r="G107" i="18"/>
  <c r="G125" i="18"/>
  <c r="R213" i="18"/>
  <c r="V188" i="18"/>
  <c r="V169" i="18"/>
  <c r="P100" i="18"/>
  <c r="P115" i="18"/>
  <c r="P111" i="18"/>
  <c r="P122" i="18"/>
  <c r="P109" i="18"/>
  <c r="P139" i="18"/>
  <c r="P138" i="18"/>
  <c r="P208" i="18"/>
  <c r="D90" i="18"/>
  <c r="D136" i="18"/>
  <c r="D116" i="18"/>
  <c r="D117" i="18"/>
  <c r="D110" i="18"/>
  <c r="D207" i="18"/>
  <c r="D204" i="18"/>
  <c r="G92" i="18"/>
  <c r="G109" i="18"/>
  <c r="G129" i="18"/>
  <c r="V143" i="18"/>
  <c r="V216" i="18"/>
  <c r="W138" i="18"/>
  <c r="K217" i="18"/>
  <c r="U73" i="18"/>
  <c r="V170" i="18"/>
  <c r="P108" i="18"/>
  <c r="P102" i="18"/>
  <c r="P119" i="18"/>
  <c r="P123" i="18"/>
  <c r="P113" i="18"/>
  <c r="P125" i="18"/>
  <c r="P198" i="18"/>
  <c r="D119" i="18"/>
  <c r="D94" i="18"/>
  <c r="D92" i="18"/>
  <c r="D120" i="18"/>
  <c r="D121" i="18"/>
  <c r="D114" i="18"/>
  <c r="D126" i="18"/>
  <c r="G111" i="18"/>
  <c r="G104" i="18"/>
  <c r="V147" i="18"/>
  <c r="T208" i="18"/>
  <c r="V73" i="18"/>
  <c r="P164" i="18" s="1"/>
  <c r="W201" i="18"/>
  <c r="C124" i="18"/>
  <c r="C107" i="18"/>
  <c r="C96" i="18"/>
  <c r="C129" i="18"/>
  <c r="C133" i="18"/>
  <c r="C134" i="18"/>
  <c r="C208" i="18"/>
  <c r="S141" i="18"/>
  <c r="S147" i="18"/>
  <c r="S217" i="18"/>
  <c r="S177" i="18"/>
  <c r="S209" i="18"/>
  <c r="S211" i="18"/>
  <c r="T92" i="18"/>
  <c r="T119" i="18"/>
  <c r="T199" i="18"/>
  <c r="T181" i="18"/>
  <c r="T169" i="18"/>
  <c r="W115" i="18"/>
  <c r="W117" i="18"/>
  <c r="W208" i="18"/>
  <c r="D79" i="18"/>
  <c r="C79" i="18"/>
  <c r="E79" i="18"/>
  <c r="U78" i="18"/>
  <c r="V78" i="18"/>
  <c r="W78" i="18"/>
  <c r="D177" i="18"/>
  <c r="D180" i="18"/>
  <c r="D167" i="18"/>
  <c r="T211" i="18"/>
  <c r="T183" i="18"/>
  <c r="T174" i="18"/>
  <c r="T216" i="18"/>
  <c r="T153" i="18"/>
  <c r="T159" i="18"/>
  <c r="T172" i="18"/>
  <c r="T168" i="18"/>
  <c r="T188" i="18"/>
  <c r="T217" i="18"/>
  <c r="T176" i="18"/>
  <c r="T179" i="18"/>
  <c r="T149" i="18"/>
  <c r="T155" i="18"/>
  <c r="T147" i="18"/>
  <c r="T146" i="18"/>
  <c r="T184" i="18"/>
  <c r="T213" i="18"/>
  <c r="T170" i="18"/>
  <c r="T177" i="18"/>
  <c r="T212" i="18"/>
  <c r="T151" i="18"/>
  <c r="T143" i="18"/>
  <c r="T142" i="18"/>
  <c r="T180" i="18"/>
  <c r="T209" i="18"/>
  <c r="T166" i="18"/>
  <c r="T173" i="18"/>
  <c r="T189" i="18"/>
  <c r="T164" i="18"/>
  <c r="T185" i="18"/>
  <c r="T214" i="18"/>
  <c r="T186" i="18"/>
  <c r="T158" i="18"/>
  <c r="T165" i="18"/>
  <c r="T171" i="18"/>
  <c r="T144" i="18"/>
  <c r="T156" i="18"/>
  <c r="E78" i="18"/>
  <c r="C78" i="18"/>
  <c r="D78" i="18"/>
  <c r="C93" i="18"/>
  <c r="C115" i="18"/>
  <c r="C100" i="18"/>
  <c r="C125" i="18"/>
  <c r="C128" i="18"/>
  <c r="C138" i="18"/>
  <c r="C205" i="18"/>
  <c r="S146" i="18"/>
  <c r="S172" i="18"/>
  <c r="S190" i="18"/>
  <c r="S182" i="18"/>
  <c r="S179" i="18"/>
  <c r="S215" i="18"/>
  <c r="T117" i="18"/>
  <c r="T130" i="18"/>
  <c r="T203" i="18"/>
  <c r="T152" i="18"/>
  <c r="T150" i="18"/>
  <c r="T218" i="18"/>
  <c r="P145" i="18"/>
  <c r="P159" i="18"/>
  <c r="P212" i="18"/>
  <c r="W136" i="18"/>
  <c r="W132" i="18"/>
  <c r="F200" i="18"/>
  <c r="F133" i="18"/>
  <c r="F125" i="18"/>
  <c r="F124" i="18"/>
  <c r="F119" i="18"/>
  <c r="F130" i="18"/>
  <c r="F97" i="18"/>
  <c r="F138" i="18"/>
  <c r="F207" i="18"/>
  <c r="F129" i="18"/>
  <c r="F121" i="18"/>
  <c r="F120" i="18"/>
  <c r="F115" i="18"/>
  <c r="F98" i="18"/>
  <c r="F93" i="18"/>
  <c r="F96" i="18"/>
  <c r="F203" i="18"/>
  <c r="F140" i="18"/>
  <c r="F117" i="18"/>
  <c r="F116" i="18"/>
  <c r="F111" i="18"/>
  <c r="F94" i="18"/>
  <c r="F118" i="18"/>
  <c r="F201" i="18"/>
  <c r="F202" i="18"/>
  <c r="F128" i="18"/>
  <c r="F105" i="18"/>
  <c r="F104" i="18"/>
  <c r="F99" i="18"/>
  <c r="F114" i="18"/>
  <c r="F92" i="18"/>
  <c r="T148" i="18"/>
  <c r="W204" i="18"/>
  <c r="W137" i="18"/>
  <c r="W110" i="18"/>
  <c r="W109" i="18"/>
  <c r="W116" i="18"/>
  <c r="W99" i="18"/>
  <c r="W94" i="18"/>
  <c r="W200" i="18"/>
  <c r="W133" i="18"/>
  <c r="W106" i="18"/>
  <c r="W105" i="18"/>
  <c r="W112" i="18"/>
  <c r="W95" i="18"/>
  <c r="W90" i="18"/>
  <c r="W206" i="18"/>
  <c r="W207" i="18"/>
  <c r="W129" i="18"/>
  <c r="W102" i="18"/>
  <c r="W101" i="18"/>
  <c r="W108" i="18"/>
  <c r="W91" i="18"/>
  <c r="W103" i="18"/>
  <c r="W202" i="18"/>
  <c r="W203" i="18"/>
  <c r="W125" i="18"/>
  <c r="W131" i="18"/>
  <c r="W139" i="18"/>
  <c r="W104" i="18"/>
  <c r="W135" i="18"/>
  <c r="W97" i="18"/>
  <c r="W205" i="18"/>
  <c r="W134" i="18"/>
  <c r="W122" i="18"/>
  <c r="W121" i="18"/>
  <c r="W127" i="18"/>
  <c r="W96" i="18"/>
  <c r="W107" i="18"/>
  <c r="W119" i="18"/>
  <c r="C101" i="18"/>
  <c r="C120" i="18"/>
  <c r="C95" i="18"/>
  <c r="C117" i="18"/>
  <c r="C106" i="18"/>
  <c r="C136" i="18"/>
  <c r="C131" i="18"/>
  <c r="S145" i="18"/>
  <c r="S171" i="18"/>
  <c r="S153" i="18"/>
  <c r="S158" i="18"/>
  <c r="S187" i="18"/>
  <c r="T98" i="18"/>
  <c r="T97" i="18"/>
  <c r="T127" i="18"/>
  <c r="T163" i="18"/>
  <c r="T162" i="18"/>
  <c r="D163" i="18"/>
  <c r="P142" i="18"/>
  <c r="P156" i="18"/>
  <c r="P217" i="18"/>
  <c r="W111" i="18"/>
  <c r="W100" i="18"/>
  <c r="W118" i="18"/>
  <c r="T154" i="18"/>
  <c r="S181" i="18"/>
  <c r="S210" i="18"/>
  <c r="S170" i="18"/>
  <c r="S174" i="18"/>
  <c r="S213" i="18"/>
  <c r="S178" i="18"/>
  <c r="S155" i="18"/>
  <c r="S216" i="18"/>
  <c r="S184" i="18"/>
  <c r="S175" i="18"/>
  <c r="S154" i="18"/>
  <c r="S161" i="18"/>
  <c r="S164" i="18"/>
  <c r="S159" i="18"/>
  <c r="S167" i="18"/>
  <c r="C206" i="18"/>
  <c r="C199" i="18"/>
  <c r="C201" i="18"/>
  <c r="C127" i="18"/>
  <c r="C112" i="18"/>
  <c r="C97" i="18"/>
  <c r="C99" i="18"/>
  <c r="C103" i="18"/>
  <c r="C110" i="18"/>
  <c r="C140" i="18"/>
  <c r="C135" i="18"/>
  <c r="S156" i="18"/>
  <c r="S144" i="18"/>
  <c r="S157" i="18"/>
  <c r="S162" i="18"/>
  <c r="S214" i="18"/>
  <c r="S212" i="18"/>
  <c r="T99" i="18"/>
  <c r="T112" i="18"/>
  <c r="T135" i="18"/>
  <c r="D188" i="18"/>
  <c r="T167" i="18"/>
  <c r="T178" i="18"/>
  <c r="P153" i="18"/>
  <c r="W93" i="18"/>
  <c r="W120" i="18"/>
  <c r="W199" i="18"/>
  <c r="K186" i="18"/>
  <c r="K173" i="18"/>
  <c r="K163" i="18"/>
  <c r="K165" i="18"/>
  <c r="K151" i="18"/>
  <c r="K157" i="18"/>
  <c r="K167" i="18"/>
  <c r="K183" i="18"/>
  <c r="K172" i="18"/>
  <c r="K176" i="18"/>
  <c r="K213" i="18"/>
  <c r="K156" i="18"/>
  <c r="K145" i="18"/>
  <c r="T206" i="18"/>
  <c r="T136" i="18"/>
  <c r="T133" i="18"/>
  <c r="T111" i="18"/>
  <c r="T104" i="18"/>
  <c r="T109" i="18"/>
  <c r="T94" i="18"/>
  <c r="T106" i="18"/>
  <c r="T202" i="18"/>
  <c r="T132" i="18"/>
  <c r="T129" i="18"/>
  <c r="T107" i="18"/>
  <c r="T118" i="18"/>
  <c r="T101" i="18"/>
  <c r="T105" i="18"/>
  <c r="T113" i="18"/>
  <c r="T198" i="18"/>
  <c r="T128" i="18"/>
  <c r="T125" i="18"/>
  <c r="T103" i="18"/>
  <c r="T110" i="18"/>
  <c r="T100" i="18"/>
  <c r="T91" i="18"/>
  <c r="T95" i="18"/>
  <c r="T205" i="18"/>
  <c r="T139" i="18"/>
  <c r="T204" i="18"/>
  <c r="T138" i="18"/>
  <c r="T102" i="18"/>
  <c r="T96" i="18"/>
  <c r="T90" i="18"/>
  <c r="T207" i="18"/>
  <c r="T200" i="18"/>
  <c r="T131" i="18"/>
  <c r="T123" i="18"/>
  <c r="T122" i="18"/>
  <c r="T93" i="18"/>
  <c r="T116" i="18"/>
  <c r="T121" i="18"/>
  <c r="G199" i="18"/>
  <c r="G140" i="18"/>
  <c r="G126" i="18"/>
  <c r="G201" i="18"/>
  <c r="G94" i="18"/>
  <c r="G93" i="18"/>
  <c r="G103" i="18"/>
  <c r="G91" i="18"/>
  <c r="G206" i="18"/>
  <c r="G136" i="18"/>
  <c r="G127" i="18"/>
  <c r="G135" i="18"/>
  <c r="G90" i="18"/>
  <c r="G121" i="18"/>
  <c r="G110" i="18"/>
  <c r="G202" i="18"/>
  <c r="G132" i="18"/>
  <c r="G124" i="18"/>
  <c r="G123" i="18"/>
  <c r="G122" i="18"/>
  <c r="G113" i="18"/>
  <c r="G119" i="18"/>
  <c r="G208" i="18"/>
  <c r="G198" i="18"/>
  <c r="G128" i="18"/>
  <c r="G120" i="18"/>
  <c r="G117" i="18"/>
  <c r="G114" i="18"/>
  <c r="G105" i="18"/>
  <c r="G96" i="18"/>
  <c r="G200" i="18"/>
  <c r="G133" i="18"/>
  <c r="G138" i="18"/>
  <c r="G112" i="18"/>
  <c r="G115" i="18"/>
  <c r="G139" i="18"/>
  <c r="G99" i="18"/>
  <c r="G102" i="18"/>
  <c r="T215" i="18"/>
  <c r="P213" i="18"/>
  <c r="P185" i="18"/>
  <c r="P178" i="18"/>
  <c r="P218" i="18"/>
  <c r="P177" i="18"/>
  <c r="P149" i="18"/>
  <c r="P141" i="18"/>
  <c r="P144" i="18"/>
  <c r="P209" i="18"/>
  <c r="P181" i="18"/>
  <c r="P175" i="18"/>
  <c r="P171" i="18"/>
  <c r="P174" i="18"/>
  <c r="P187" i="18"/>
  <c r="P179" i="18"/>
  <c r="P210" i="18"/>
  <c r="P190" i="18"/>
  <c r="P215" i="18"/>
  <c r="P172" i="18"/>
  <c r="P167" i="18"/>
  <c r="P173" i="18"/>
  <c r="P150" i="18"/>
  <c r="P147" i="18"/>
  <c r="P154" i="18"/>
  <c r="P186" i="18"/>
  <c r="P211" i="18"/>
  <c r="P168" i="18"/>
  <c r="P163" i="18"/>
  <c r="P169" i="18"/>
  <c r="P146" i="18"/>
  <c r="P143" i="18"/>
  <c r="P216" i="18"/>
  <c r="P184" i="18"/>
  <c r="P160" i="18"/>
  <c r="P155" i="18"/>
  <c r="P161" i="18"/>
  <c r="P170" i="18"/>
  <c r="P148" i="18"/>
  <c r="C90" i="18"/>
  <c r="C104" i="18"/>
  <c r="C108" i="18"/>
  <c r="C111" i="18"/>
  <c r="C114" i="18"/>
  <c r="C207" i="18"/>
  <c r="C139" i="18"/>
  <c r="S142" i="18"/>
  <c r="S148" i="18"/>
  <c r="S165" i="18"/>
  <c r="S166" i="18"/>
  <c r="S218" i="18"/>
  <c r="T114" i="18"/>
  <c r="T120" i="18"/>
  <c r="T140" i="18"/>
  <c r="T141" i="18"/>
  <c r="T175" i="18"/>
  <c r="T182" i="18"/>
  <c r="P157" i="18"/>
  <c r="P176" i="18"/>
  <c r="W123" i="18"/>
  <c r="W124" i="18"/>
  <c r="W126" i="18"/>
  <c r="P74" i="18"/>
  <c r="C121" i="18"/>
  <c r="C113" i="18"/>
  <c r="C116" i="18"/>
  <c r="C119" i="18"/>
  <c r="C118" i="18"/>
  <c r="C126" i="18"/>
  <c r="C200" i="18"/>
  <c r="S168" i="18"/>
  <c r="S151" i="18"/>
  <c r="S169" i="18"/>
  <c r="S176" i="18"/>
  <c r="S180" i="18"/>
  <c r="D169" i="18"/>
  <c r="T134" i="18"/>
  <c r="T126" i="18"/>
  <c r="T145" i="18"/>
  <c r="T157" i="18"/>
  <c r="T190" i="18"/>
  <c r="P162" i="18"/>
  <c r="P165" i="18"/>
  <c r="P180" i="18"/>
  <c r="W98" i="18"/>
  <c r="W140" i="18"/>
  <c r="W130" i="18"/>
  <c r="F190" i="18"/>
  <c r="F217" i="18"/>
  <c r="F154" i="18"/>
  <c r="F176" i="18"/>
  <c r="F165" i="18"/>
  <c r="D172" i="18"/>
  <c r="K75" i="18"/>
  <c r="R116" i="18" s="1"/>
  <c r="V214" i="18"/>
  <c r="O187" i="18"/>
  <c r="V103" i="18"/>
  <c r="Q15" i="21"/>
  <c r="F73" i="12"/>
  <c r="Q121" i="21"/>
  <c r="Q72" i="12"/>
  <c r="F19" i="21"/>
  <c r="F15" i="21"/>
  <c r="F42" i="12"/>
  <c r="V145" i="18"/>
  <c r="V142" i="18"/>
  <c r="V150" i="18"/>
  <c r="V152" i="18"/>
  <c r="V149" i="18"/>
  <c r="V181" i="18"/>
  <c r="V209" i="18"/>
  <c r="V218" i="18"/>
  <c r="V215" i="18"/>
  <c r="V146" i="18"/>
  <c r="V154" i="18"/>
  <c r="V156" i="18"/>
  <c r="V153" i="18"/>
  <c r="V185" i="18"/>
  <c r="V213" i="18"/>
  <c r="V144" i="18"/>
  <c r="V159" i="18"/>
  <c r="V158" i="18"/>
  <c r="V160" i="18"/>
  <c r="V157" i="18"/>
  <c r="V189" i="18"/>
  <c r="V217" i="18"/>
  <c r="V148" i="18"/>
  <c r="V178" i="18"/>
  <c r="V162" i="18"/>
  <c r="V164" i="18"/>
  <c r="V161" i="18"/>
  <c r="V212" i="18"/>
  <c r="V179" i="18"/>
  <c r="J74" i="18"/>
  <c r="K74" i="18"/>
  <c r="I74" i="18"/>
  <c r="Q74" i="18"/>
  <c r="V141" i="18"/>
  <c r="V167" i="18"/>
  <c r="V171" i="18"/>
  <c r="V176" i="18"/>
  <c r="V174" i="18"/>
  <c r="V173" i="18"/>
  <c r="V186" i="18"/>
  <c r="V210" i="18"/>
  <c r="R103" i="18"/>
  <c r="V155" i="18"/>
  <c r="V211" i="18"/>
  <c r="V175" i="18"/>
  <c r="V180" i="18"/>
  <c r="V184" i="18"/>
  <c r="V177" i="18"/>
  <c r="V190" i="18"/>
  <c r="O74" i="18"/>
  <c r="W142" i="20"/>
  <c r="W153" i="20"/>
  <c r="W154" i="20"/>
  <c r="W169" i="20"/>
  <c r="W155" i="20"/>
  <c r="W215" i="20"/>
  <c r="W182" i="20"/>
  <c r="W214" i="20"/>
  <c r="W152" i="20"/>
  <c r="W149" i="20"/>
  <c r="W158" i="20"/>
  <c r="W173" i="20"/>
  <c r="W159" i="20"/>
  <c r="W177" i="20"/>
  <c r="W186" i="20"/>
  <c r="W218" i="20"/>
  <c r="W148" i="20"/>
  <c r="W160" i="20"/>
  <c r="W168" i="20"/>
  <c r="W174" i="20"/>
  <c r="W163" i="20"/>
  <c r="W181" i="20"/>
  <c r="W190" i="20"/>
  <c r="W144" i="20"/>
  <c r="W162" i="20"/>
  <c r="W180" i="20"/>
  <c r="W175" i="20"/>
  <c r="W167" i="20"/>
  <c r="W185" i="20"/>
  <c r="Q146" i="20"/>
  <c r="Q218" i="20"/>
  <c r="Q162" i="20"/>
  <c r="Q157" i="20"/>
  <c r="Q189" i="20"/>
  <c r="Q158" i="20"/>
  <c r="R158" i="20"/>
  <c r="Q188" i="20"/>
  <c r="Q211" i="20"/>
  <c r="Q145" i="20"/>
  <c r="Q153" i="20"/>
  <c r="Q167" i="20"/>
  <c r="Q179" i="20"/>
  <c r="Q212" i="20"/>
  <c r="P78" i="20"/>
  <c r="Q173" i="20"/>
  <c r="Q160" i="20"/>
  <c r="Q183" i="20"/>
  <c r="Q216" i="20"/>
  <c r="Q143" i="20"/>
  <c r="Q151" i="20"/>
  <c r="Q164" i="20"/>
  <c r="Q187" i="20"/>
  <c r="Q209" i="20"/>
  <c r="Q165" i="20"/>
  <c r="Q152" i="20"/>
  <c r="Q174" i="20"/>
  <c r="Q214" i="20"/>
  <c r="Q213" i="20"/>
  <c r="Q141" i="20"/>
  <c r="Q144" i="20"/>
  <c r="Q175" i="20"/>
  <c r="Q142" i="20"/>
  <c r="Q148" i="20"/>
  <c r="Q150" i="20"/>
  <c r="Q184" i="20"/>
  <c r="Q186" i="20"/>
  <c r="V77" i="20"/>
  <c r="W77" i="20"/>
  <c r="T218" i="20" s="1"/>
  <c r="E77" i="20"/>
  <c r="J73" i="20"/>
  <c r="D77" i="20"/>
  <c r="R216" i="20"/>
  <c r="Q177" i="20"/>
  <c r="R151" i="20"/>
  <c r="Q181" i="20"/>
  <c r="R210" i="20"/>
  <c r="K80" i="20"/>
  <c r="Q163" i="20"/>
  <c r="Q147" i="20"/>
  <c r="Q159" i="20"/>
  <c r="Q156" i="20"/>
  <c r="Q154" i="20"/>
  <c r="Q210" i="20"/>
  <c r="Q215" i="20"/>
  <c r="Q190" i="20"/>
  <c r="R172" i="20"/>
  <c r="R164" i="20"/>
  <c r="R214" i="20"/>
  <c r="R142" i="20"/>
  <c r="R155" i="20"/>
  <c r="R215" i="20"/>
  <c r="R190" i="20"/>
  <c r="R162" i="20"/>
  <c r="R211" i="20"/>
  <c r="Q182" i="20"/>
  <c r="Q161" i="20"/>
  <c r="Q149" i="20"/>
  <c r="Q168" i="20"/>
  <c r="Q166" i="20"/>
  <c r="Q176" i="20"/>
  <c r="Q185" i="20"/>
  <c r="Q217" i="20"/>
  <c r="R178" i="20"/>
  <c r="R153" i="20"/>
  <c r="W79" i="20"/>
  <c r="I73" i="20"/>
  <c r="P98" i="20" s="1"/>
  <c r="Q78" i="20"/>
  <c r="Q178" i="20"/>
  <c r="Q171" i="20"/>
  <c r="Q155" i="20"/>
  <c r="Q172" i="20"/>
  <c r="Q170" i="20"/>
  <c r="Q180" i="20"/>
  <c r="R156" i="20"/>
  <c r="R179" i="20"/>
  <c r="R169" i="20"/>
  <c r="C79" i="20"/>
  <c r="R154" i="20"/>
  <c r="R143" i="20"/>
  <c r="R173" i="20"/>
  <c r="Q77" i="20"/>
  <c r="R160" i="20"/>
  <c r="R150" i="20"/>
  <c r="R174" i="20"/>
  <c r="T187" i="19"/>
  <c r="J217" i="19"/>
  <c r="T173" i="19"/>
  <c r="T177" i="19"/>
  <c r="T144" i="19"/>
  <c r="T170" i="19"/>
  <c r="T186" i="19"/>
  <c r="J159" i="19"/>
  <c r="T168" i="19"/>
  <c r="T182" i="19"/>
  <c r="J163" i="19"/>
  <c r="J212" i="19"/>
  <c r="T171" i="19"/>
  <c r="T176" i="19"/>
  <c r="T188" i="19"/>
  <c r="T169" i="19"/>
  <c r="T211" i="19"/>
  <c r="T150" i="19"/>
  <c r="T215" i="19"/>
  <c r="T146" i="19"/>
  <c r="J189" i="19"/>
  <c r="T143" i="19"/>
  <c r="T151" i="19"/>
  <c r="T190" i="19"/>
  <c r="U78" i="19"/>
  <c r="K79" i="19"/>
  <c r="J172" i="19"/>
  <c r="J176" i="19"/>
  <c r="T212" i="19"/>
  <c r="T153" i="19"/>
  <c r="T213" i="19"/>
  <c r="J145" i="19"/>
  <c r="J180" i="19"/>
  <c r="J173" i="19"/>
  <c r="T164" i="19"/>
  <c r="T163" i="19"/>
  <c r="T185" i="19"/>
  <c r="T210" i="19"/>
  <c r="J174" i="19"/>
  <c r="T149" i="19"/>
  <c r="T157" i="19"/>
  <c r="T162" i="19"/>
  <c r="T214" i="19"/>
  <c r="J142" i="19"/>
  <c r="V190" i="19"/>
  <c r="J150" i="19"/>
  <c r="J218" i="19"/>
  <c r="T181" i="19"/>
  <c r="T172" i="19"/>
  <c r="T165" i="19"/>
  <c r="T152" i="19"/>
  <c r="T166" i="19"/>
  <c r="T209" i="19"/>
  <c r="T218" i="19"/>
  <c r="O76" i="19"/>
  <c r="T142" i="19"/>
  <c r="T148" i="19"/>
  <c r="T175" i="19"/>
  <c r="T156" i="19"/>
  <c r="T189" i="19"/>
  <c r="T217" i="19"/>
  <c r="T180" i="19"/>
  <c r="T155" i="19"/>
  <c r="T160" i="19"/>
  <c r="T159" i="19"/>
  <c r="T154" i="19"/>
  <c r="T161" i="19"/>
  <c r="T174" i="19"/>
  <c r="T179" i="19"/>
  <c r="T184" i="19"/>
  <c r="T145" i="19"/>
  <c r="T147" i="19"/>
  <c r="T141" i="19"/>
  <c r="T158" i="19"/>
  <c r="T167" i="19"/>
  <c r="T178" i="19"/>
  <c r="T183" i="19"/>
  <c r="I74" i="19"/>
  <c r="Q201" i="19" s="1"/>
  <c r="V147" i="19"/>
  <c r="V187" i="19"/>
  <c r="V210" i="19"/>
  <c r="Q75" i="19"/>
  <c r="U80" i="19"/>
  <c r="V146" i="19"/>
  <c r="V141" i="19"/>
  <c r="V180" i="19"/>
  <c r="J144" i="19"/>
  <c r="J175" i="19"/>
  <c r="J167" i="19"/>
  <c r="J149" i="19"/>
  <c r="J162" i="19"/>
  <c r="J216" i="19"/>
  <c r="J179" i="19"/>
  <c r="J184" i="19"/>
  <c r="V148" i="19"/>
  <c r="W80" i="19"/>
  <c r="W181" i="19" s="1"/>
  <c r="K75" i="19"/>
  <c r="V150" i="19"/>
  <c r="V215" i="19"/>
  <c r="J151" i="19"/>
  <c r="J146" i="19"/>
  <c r="J171" i="19"/>
  <c r="J153" i="19"/>
  <c r="J166" i="19"/>
  <c r="J178" i="19"/>
  <c r="J183" i="19"/>
  <c r="J188" i="19"/>
  <c r="V153" i="19"/>
  <c r="V177" i="19"/>
  <c r="J143" i="19"/>
  <c r="J147" i="19"/>
  <c r="J156" i="19"/>
  <c r="J157" i="19"/>
  <c r="J170" i="19"/>
  <c r="J182" i="19"/>
  <c r="J187" i="19"/>
  <c r="J211" i="19"/>
  <c r="V157" i="19"/>
  <c r="V181" i="19"/>
  <c r="J152" i="19"/>
  <c r="J148" i="19"/>
  <c r="J160" i="19"/>
  <c r="J161" i="19"/>
  <c r="J177" i="19"/>
  <c r="J186" i="19"/>
  <c r="J210" i="19"/>
  <c r="J215" i="19"/>
  <c r="V211" i="19"/>
  <c r="V186" i="19"/>
  <c r="J158" i="19"/>
  <c r="J141" i="19"/>
  <c r="J164" i="19"/>
  <c r="J165" i="19"/>
  <c r="J181" i="19"/>
  <c r="J190" i="19"/>
  <c r="J214" i="19"/>
  <c r="V183" i="19"/>
  <c r="V151" i="19"/>
  <c r="J154" i="19"/>
  <c r="J155" i="19"/>
  <c r="J168" i="19"/>
  <c r="J169" i="19"/>
  <c r="J185" i="19"/>
  <c r="J209" i="19"/>
  <c r="I214" i="20"/>
  <c r="I161" i="20"/>
  <c r="E205" i="20"/>
  <c r="E201" i="20"/>
  <c r="E208" i="20"/>
  <c r="E204" i="20"/>
  <c r="E200" i="20"/>
  <c r="E207" i="20"/>
  <c r="E203" i="20"/>
  <c r="E199" i="20"/>
  <c r="E198" i="20"/>
  <c r="E137" i="20"/>
  <c r="E140" i="20"/>
  <c r="E134" i="20"/>
  <c r="E130" i="20"/>
  <c r="E126" i="20"/>
  <c r="E122" i="20"/>
  <c r="E118" i="20"/>
  <c r="E132" i="20"/>
  <c r="E128" i="20"/>
  <c r="E124" i="20"/>
  <c r="E120" i="20"/>
  <c r="E125" i="20"/>
  <c r="E138" i="20"/>
  <c r="E135" i="20"/>
  <c r="E129" i="20"/>
  <c r="E136" i="20"/>
  <c r="E131" i="20"/>
  <c r="E111" i="20"/>
  <c r="E110" i="20"/>
  <c r="E106" i="20"/>
  <c r="E102" i="20"/>
  <c r="E206" i="20"/>
  <c r="E139" i="20"/>
  <c r="E114" i="20"/>
  <c r="E113" i="20"/>
  <c r="E112" i="20"/>
  <c r="E119" i="20"/>
  <c r="E103" i="20"/>
  <c r="E202" i="20"/>
  <c r="E121" i="20"/>
  <c r="E115" i="20"/>
  <c r="E109" i="20"/>
  <c r="E101" i="20"/>
  <c r="E93" i="20"/>
  <c r="E92" i="20"/>
  <c r="E91" i="20"/>
  <c r="E90" i="20"/>
  <c r="E116" i="20"/>
  <c r="E108" i="20"/>
  <c r="E100" i="20"/>
  <c r="E97" i="20"/>
  <c r="E96" i="20"/>
  <c r="E95" i="20"/>
  <c r="E94" i="20"/>
  <c r="E133" i="20"/>
  <c r="E117" i="20"/>
  <c r="E107" i="20"/>
  <c r="E99" i="20"/>
  <c r="E123" i="20"/>
  <c r="E105" i="20"/>
  <c r="E127" i="20"/>
  <c r="E98" i="20"/>
  <c r="E104" i="20"/>
  <c r="K206" i="20"/>
  <c r="K202" i="20"/>
  <c r="K198" i="20"/>
  <c r="K205" i="20"/>
  <c r="K201" i="20"/>
  <c r="K208" i="20"/>
  <c r="K204" i="20"/>
  <c r="K200" i="20"/>
  <c r="K203" i="20"/>
  <c r="K199" i="20"/>
  <c r="K138" i="20"/>
  <c r="K135" i="20"/>
  <c r="K131" i="20"/>
  <c r="K127" i="20"/>
  <c r="K123" i="20"/>
  <c r="K119" i="20"/>
  <c r="K115" i="20"/>
  <c r="K133" i="20"/>
  <c r="K129" i="20"/>
  <c r="K125" i="20"/>
  <c r="K121" i="20"/>
  <c r="K130" i="20"/>
  <c r="K136" i="20"/>
  <c r="K140" i="20"/>
  <c r="K134" i="20"/>
  <c r="K139" i="20"/>
  <c r="K128" i="20"/>
  <c r="K207" i="20"/>
  <c r="K116" i="20"/>
  <c r="K107" i="20"/>
  <c r="K103" i="20"/>
  <c r="K99" i="20"/>
  <c r="K132" i="20"/>
  <c r="K112" i="20"/>
  <c r="K111" i="20"/>
  <c r="K110" i="20"/>
  <c r="K108" i="20"/>
  <c r="K100" i="20"/>
  <c r="K122" i="20"/>
  <c r="K117" i="20"/>
  <c r="K106" i="20"/>
  <c r="K126" i="20"/>
  <c r="K118" i="20"/>
  <c r="K105" i="20"/>
  <c r="K98" i="20"/>
  <c r="K90" i="20"/>
  <c r="K104" i="20"/>
  <c r="K94" i="20"/>
  <c r="K93" i="20"/>
  <c r="K92" i="20"/>
  <c r="K91" i="20"/>
  <c r="K137" i="20"/>
  <c r="K124" i="20"/>
  <c r="K120" i="20"/>
  <c r="K102" i="20"/>
  <c r="K96" i="20"/>
  <c r="K95" i="20"/>
  <c r="K113" i="20"/>
  <c r="K109" i="20"/>
  <c r="K101" i="20"/>
  <c r="K97" i="20"/>
  <c r="K114" i="20"/>
  <c r="G216" i="20"/>
  <c r="G212" i="20"/>
  <c r="G189" i="20"/>
  <c r="G215" i="20"/>
  <c r="G211" i="20"/>
  <c r="G218" i="20"/>
  <c r="G214" i="20"/>
  <c r="G210" i="20"/>
  <c r="G187" i="20"/>
  <c r="G186" i="20"/>
  <c r="G185" i="20"/>
  <c r="G180" i="20"/>
  <c r="G176" i="20"/>
  <c r="G217" i="20"/>
  <c r="G184" i="20"/>
  <c r="G177" i="20"/>
  <c r="G173" i="20"/>
  <c r="G169" i="20"/>
  <c r="G165" i="20"/>
  <c r="G161" i="20"/>
  <c r="G157" i="20"/>
  <c r="G153" i="20"/>
  <c r="G183" i="20"/>
  <c r="G182" i="20"/>
  <c r="G178" i="20"/>
  <c r="G166" i="20"/>
  <c r="G156" i="20"/>
  <c r="G152" i="20"/>
  <c r="G151" i="20"/>
  <c r="G150" i="20"/>
  <c r="G148" i="20"/>
  <c r="G144" i="20"/>
  <c r="G188" i="20"/>
  <c r="G168" i="20"/>
  <c r="G163" i="20"/>
  <c r="G158" i="20"/>
  <c r="G147" i="20"/>
  <c r="G143" i="20"/>
  <c r="G190" i="20"/>
  <c r="G175" i="20"/>
  <c r="G172" i="20"/>
  <c r="G167" i="20"/>
  <c r="G170" i="20"/>
  <c r="G160" i="20"/>
  <c r="G145" i="20"/>
  <c r="G209" i="20"/>
  <c r="G155" i="20"/>
  <c r="G154" i="20"/>
  <c r="G149" i="20"/>
  <c r="G146" i="20"/>
  <c r="G213" i="20"/>
  <c r="G179" i="20"/>
  <c r="G159" i="20"/>
  <c r="G174" i="20"/>
  <c r="G164" i="20"/>
  <c r="G162" i="20"/>
  <c r="G141" i="20"/>
  <c r="G181" i="20"/>
  <c r="G142" i="20"/>
  <c r="G171" i="20"/>
  <c r="T147" i="20"/>
  <c r="T141" i="20"/>
  <c r="O206" i="20"/>
  <c r="O202" i="20"/>
  <c r="O198" i="20"/>
  <c r="O205" i="20"/>
  <c r="O201" i="20"/>
  <c r="O208" i="20"/>
  <c r="O204" i="20"/>
  <c r="O200" i="20"/>
  <c r="O207" i="20"/>
  <c r="O203" i="20"/>
  <c r="O199" i="20"/>
  <c r="O137" i="20"/>
  <c r="O139" i="20"/>
  <c r="O136" i="20"/>
  <c r="O140" i="20"/>
  <c r="O127" i="20"/>
  <c r="O124" i="20"/>
  <c r="O112" i="20"/>
  <c r="O134" i="20"/>
  <c r="O131" i="20"/>
  <c r="O128" i="20"/>
  <c r="O135" i="20"/>
  <c r="O116" i="20"/>
  <c r="O107" i="20"/>
  <c r="O103" i="20"/>
  <c r="O99" i="20"/>
  <c r="O122" i="20"/>
  <c r="O120" i="20"/>
  <c r="O117" i="20"/>
  <c r="O106" i="20"/>
  <c r="O102" i="20"/>
  <c r="O98" i="20"/>
  <c r="O94" i="20"/>
  <c r="O90" i="20"/>
  <c r="O133" i="20"/>
  <c r="O126" i="20"/>
  <c r="O118" i="20"/>
  <c r="O114" i="20"/>
  <c r="O113" i="20"/>
  <c r="O109" i="20"/>
  <c r="O105" i="20"/>
  <c r="O101" i="20"/>
  <c r="O97" i="20"/>
  <c r="O125" i="20"/>
  <c r="O138" i="20"/>
  <c r="O129" i="20"/>
  <c r="O104" i="20"/>
  <c r="O93" i="20"/>
  <c r="O92" i="20"/>
  <c r="O91" i="20"/>
  <c r="O123" i="20"/>
  <c r="O119" i="20"/>
  <c r="O96" i="20"/>
  <c r="O95" i="20"/>
  <c r="O132" i="20"/>
  <c r="O111" i="20"/>
  <c r="O110" i="20"/>
  <c r="O115" i="20"/>
  <c r="O100" i="20"/>
  <c r="O121" i="20"/>
  <c r="O108" i="20"/>
  <c r="O130" i="20"/>
  <c r="G208" i="20"/>
  <c r="G204" i="20"/>
  <c r="G200" i="20"/>
  <c r="G207" i="20"/>
  <c r="G203" i="20"/>
  <c r="G199" i="20"/>
  <c r="G206" i="20"/>
  <c r="G202" i="20"/>
  <c r="G198" i="20"/>
  <c r="G205" i="20"/>
  <c r="G140" i="20"/>
  <c r="G136" i="20"/>
  <c r="G133" i="20"/>
  <c r="G129" i="20"/>
  <c r="G125" i="20"/>
  <c r="G121" i="20"/>
  <c r="G117" i="20"/>
  <c r="G135" i="20"/>
  <c r="G131" i="20"/>
  <c r="G127" i="20"/>
  <c r="G123" i="20"/>
  <c r="G201" i="20"/>
  <c r="G132" i="20"/>
  <c r="G116" i="20"/>
  <c r="G115" i="20"/>
  <c r="G137" i="20"/>
  <c r="G118" i="20"/>
  <c r="G114" i="20"/>
  <c r="G113" i="20"/>
  <c r="G112" i="20"/>
  <c r="G111" i="20"/>
  <c r="G139" i="20"/>
  <c r="G109" i="20"/>
  <c r="G105" i="20"/>
  <c r="G101" i="20"/>
  <c r="G119" i="20"/>
  <c r="G110" i="20"/>
  <c r="G102" i="20"/>
  <c r="G96" i="20"/>
  <c r="G95" i="20"/>
  <c r="G94" i="20"/>
  <c r="G93" i="20"/>
  <c r="G128" i="20"/>
  <c r="G108" i="20"/>
  <c r="G100" i="20"/>
  <c r="G97" i="20"/>
  <c r="G107" i="20"/>
  <c r="G99" i="20"/>
  <c r="G122" i="20"/>
  <c r="G138" i="20"/>
  <c r="G126" i="20"/>
  <c r="G106" i="20"/>
  <c r="G104" i="20"/>
  <c r="G92" i="20"/>
  <c r="G90" i="20"/>
  <c r="G134" i="20"/>
  <c r="G98" i="20"/>
  <c r="G91" i="20"/>
  <c r="G120" i="20"/>
  <c r="G103" i="20"/>
  <c r="G130" i="20"/>
  <c r="G124" i="20"/>
  <c r="R146" i="20"/>
  <c r="R166" i="20"/>
  <c r="R181" i="20"/>
  <c r="R152" i="20"/>
  <c r="R185" i="20"/>
  <c r="R176" i="20"/>
  <c r="R218" i="20"/>
  <c r="P140" i="20"/>
  <c r="P128" i="20"/>
  <c r="P135" i="20"/>
  <c r="P133" i="20"/>
  <c r="P100" i="20"/>
  <c r="O218" i="20"/>
  <c r="O214" i="20"/>
  <c r="O210" i="20"/>
  <c r="O187" i="20"/>
  <c r="O217" i="20"/>
  <c r="O213" i="20"/>
  <c r="O209" i="20"/>
  <c r="O190" i="20"/>
  <c r="O186" i="20"/>
  <c r="O182" i="20"/>
  <c r="O178" i="20"/>
  <c r="O216" i="20"/>
  <c r="O212" i="20"/>
  <c r="O189" i="20"/>
  <c r="O185" i="20"/>
  <c r="O181" i="20"/>
  <c r="O177" i="20"/>
  <c r="O215" i="20"/>
  <c r="O211" i="20"/>
  <c r="O188" i="20"/>
  <c r="O184" i="20"/>
  <c r="O171" i="20"/>
  <c r="O167" i="20"/>
  <c r="O163" i="20"/>
  <c r="O159" i="20"/>
  <c r="O155" i="20"/>
  <c r="O151" i="20"/>
  <c r="O183" i="20"/>
  <c r="O180" i="20"/>
  <c r="O173" i="20"/>
  <c r="O169" i="20"/>
  <c r="O165" i="20"/>
  <c r="O161" i="20"/>
  <c r="O157" i="20"/>
  <c r="O160" i="20"/>
  <c r="O175" i="20"/>
  <c r="O172" i="20"/>
  <c r="O162" i="20"/>
  <c r="O145" i="20"/>
  <c r="O141" i="20"/>
  <c r="O166" i="20"/>
  <c r="O174" i="20"/>
  <c r="O164" i="20"/>
  <c r="O149" i="20"/>
  <c r="O146" i="20"/>
  <c r="O144" i="20"/>
  <c r="O152" i="20"/>
  <c r="O143" i="20"/>
  <c r="O176" i="20"/>
  <c r="O170" i="20"/>
  <c r="O168" i="20"/>
  <c r="O153" i="20"/>
  <c r="O142" i="20"/>
  <c r="O154" i="20"/>
  <c r="O158" i="20"/>
  <c r="O148" i="20"/>
  <c r="O179" i="20"/>
  <c r="O156" i="20"/>
  <c r="O147" i="20"/>
  <c r="O150" i="20"/>
  <c r="S208" i="20"/>
  <c r="S204" i="20"/>
  <c r="S200" i="20"/>
  <c r="S207" i="20"/>
  <c r="S203" i="20"/>
  <c r="S199" i="20"/>
  <c r="S206" i="20"/>
  <c r="S202" i="20"/>
  <c r="S198" i="20"/>
  <c r="S205" i="20"/>
  <c r="S201" i="20"/>
  <c r="S139" i="20"/>
  <c r="S137" i="20"/>
  <c r="S125" i="20"/>
  <c r="S122" i="20"/>
  <c r="S116" i="20"/>
  <c r="S115" i="20"/>
  <c r="S114" i="20"/>
  <c r="S110" i="20"/>
  <c r="S140" i="20"/>
  <c r="S135" i="20"/>
  <c r="S132" i="20"/>
  <c r="S138" i="20"/>
  <c r="S129" i="20"/>
  <c r="S126" i="20"/>
  <c r="S127" i="20"/>
  <c r="S124" i="20"/>
  <c r="S113" i="20"/>
  <c r="S112" i="20"/>
  <c r="S111" i="20"/>
  <c r="S109" i="20"/>
  <c r="S105" i="20"/>
  <c r="S101" i="20"/>
  <c r="S97" i="20"/>
  <c r="S133" i="20"/>
  <c r="S118" i="20"/>
  <c r="S134" i="20"/>
  <c r="S130" i="20"/>
  <c r="S108" i="20"/>
  <c r="S104" i="20"/>
  <c r="S100" i="20"/>
  <c r="S96" i="20"/>
  <c r="S92" i="20"/>
  <c r="S123" i="20"/>
  <c r="S121" i="20"/>
  <c r="S107" i="20"/>
  <c r="S103" i="20"/>
  <c r="S99" i="20"/>
  <c r="S136" i="20"/>
  <c r="S117" i="20"/>
  <c r="S98" i="20"/>
  <c r="S95" i="20"/>
  <c r="S94" i="20"/>
  <c r="S93" i="20"/>
  <c r="S131" i="20"/>
  <c r="S119" i="20"/>
  <c r="S102" i="20"/>
  <c r="S120" i="20"/>
  <c r="S128" i="20"/>
  <c r="S91" i="20"/>
  <c r="S106" i="20"/>
  <c r="S90" i="20"/>
  <c r="D79" i="20"/>
  <c r="J206" i="20" s="1"/>
  <c r="F205" i="20"/>
  <c r="F201" i="20"/>
  <c r="F208" i="20"/>
  <c r="F204" i="20"/>
  <c r="F200" i="20"/>
  <c r="F207" i="20"/>
  <c r="F203" i="20"/>
  <c r="F199" i="20"/>
  <c r="F206" i="20"/>
  <c r="F202" i="20"/>
  <c r="F198" i="20"/>
  <c r="F140" i="20"/>
  <c r="F136" i="20"/>
  <c r="F137" i="20"/>
  <c r="F139" i="20"/>
  <c r="F138" i="20"/>
  <c r="F135" i="20"/>
  <c r="F122" i="20"/>
  <c r="F111" i="20"/>
  <c r="F132" i="20"/>
  <c r="F126" i="20"/>
  <c r="F110" i="20"/>
  <c r="F106" i="20"/>
  <c r="F102" i="20"/>
  <c r="F98" i="20"/>
  <c r="F129" i="20"/>
  <c r="F118" i="20"/>
  <c r="F114" i="20"/>
  <c r="F113" i="20"/>
  <c r="F112" i="20"/>
  <c r="F123" i="20"/>
  <c r="F121" i="20"/>
  <c r="F115" i="20"/>
  <c r="F109" i="20"/>
  <c r="F105" i="20"/>
  <c r="F101" i="20"/>
  <c r="F97" i="20"/>
  <c r="F93" i="20"/>
  <c r="F128" i="20"/>
  <c r="F116" i="20"/>
  <c r="F108" i="20"/>
  <c r="F104" i="20"/>
  <c r="F100" i="20"/>
  <c r="F130" i="20"/>
  <c r="F124" i="20"/>
  <c r="F92" i="20"/>
  <c r="F91" i="20"/>
  <c r="F90" i="20"/>
  <c r="F125" i="20"/>
  <c r="F96" i="20"/>
  <c r="F95" i="20"/>
  <c r="F94" i="20"/>
  <c r="F133" i="20"/>
  <c r="F117" i="20"/>
  <c r="F107" i="20"/>
  <c r="F99" i="20"/>
  <c r="F131" i="20"/>
  <c r="F119" i="20"/>
  <c r="F120" i="20"/>
  <c r="F127" i="20"/>
  <c r="F134" i="20"/>
  <c r="F103" i="20"/>
  <c r="U207" i="20"/>
  <c r="U203" i="20"/>
  <c r="U199" i="20"/>
  <c r="U206" i="20"/>
  <c r="U202" i="20"/>
  <c r="U198" i="20"/>
  <c r="U205" i="20"/>
  <c r="U201" i="20"/>
  <c r="U208" i="20"/>
  <c r="U204" i="20"/>
  <c r="U200" i="20"/>
  <c r="U138" i="20"/>
  <c r="U136" i="20"/>
  <c r="U139" i="20"/>
  <c r="U135" i="20"/>
  <c r="U132" i="20"/>
  <c r="U129" i="20"/>
  <c r="U113" i="20"/>
  <c r="U133" i="20"/>
  <c r="U137" i="20"/>
  <c r="U118" i="20"/>
  <c r="U108" i="20"/>
  <c r="U104" i="20"/>
  <c r="U100" i="20"/>
  <c r="U134" i="20"/>
  <c r="U131" i="20"/>
  <c r="U130" i="20"/>
  <c r="U126" i="20"/>
  <c r="U115" i="20"/>
  <c r="U123" i="20"/>
  <c r="U121" i="20"/>
  <c r="U119" i="20"/>
  <c r="U107" i="20"/>
  <c r="U103" i="20"/>
  <c r="U99" i="20"/>
  <c r="U95" i="20"/>
  <c r="U91" i="20"/>
  <c r="U116" i="20"/>
  <c r="U106" i="20"/>
  <c r="U102" i="20"/>
  <c r="U98" i="20"/>
  <c r="U122" i="20"/>
  <c r="U97" i="20"/>
  <c r="U127" i="20"/>
  <c r="U120" i="20"/>
  <c r="U112" i="20"/>
  <c r="U111" i="20"/>
  <c r="U110" i="20"/>
  <c r="U109" i="20"/>
  <c r="U101" i="20"/>
  <c r="U124" i="20"/>
  <c r="U114" i="20"/>
  <c r="U140" i="20"/>
  <c r="U125" i="20"/>
  <c r="U90" i="20"/>
  <c r="U128" i="20"/>
  <c r="U117" i="20"/>
  <c r="U105" i="20"/>
  <c r="U93" i="20"/>
  <c r="U94" i="20"/>
  <c r="U92" i="20"/>
  <c r="U96" i="20"/>
  <c r="O73" i="20"/>
  <c r="O77" i="20"/>
  <c r="R177" i="20"/>
  <c r="R180" i="20"/>
  <c r="R182" i="20"/>
  <c r="R159" i="20"/>
  <c r="R188" i="20"/>
  <c r="R213" i="20"/>
  <c r="P77" i="20"/>
  <c r="O80" i="20"/>
  <c r="Q80" i="20"/>
  <c r="P80" i="20"/>
  <c r="P73" i="20"/>
  <c r="D206" i="20"/>
  <c r="D202" i="20"/>
  <c r="D198" i="20"/>
  <c r="D205" i="20"/>
  <c r="D201" i="20"/>
  <c r="D208" i="20"/>
  <c r="D204" i="20"/>
  <c r="D200" i="20"/>
  <c r="D207" i="20"/>
  <c r="D203" i="20"/>
  <c r="D199" i="20"/>
  <c r="D137" i="20"/>
  <c r="D138" i="20"/>
  <c r="D131" i="20"/>
  <c r="D128" i="20"/>
  <c r="D112" i="20"/>
  <c r="D135" i="20"/>
  <c r="D132" i="20"/>
  <c r="D130" i="20"/>
  <c r="D126" i="20"/>
  <c r="D124" i="20"/>
  <c r="D117" i="20"/>
  <c r="D107" i="20"/>
  <c r="D103" i="20"/>
  <c r="D99" i="20"/>
  <c r="D136" i="20"/>
  <c r="D129" i="20"/>
  <c r="D118" i="20"/>
  <c r="D111" i="20"/>
  <c r="D110" i="20"/>
  <c r="D106" i="20"/>
  <c r="D102" i="20"/>
  <c r="D98" i="20"/>
  <c r="D94" i="20"/>
  <c r="D90" i="20"/>
  <c r="D125" i="20"/>
  <c r="D123" i="20"/>
  <c r="D121" i="20"/>
  <c r="D115" i="20"/>
  <c r="D109" i="20"/>
  <c r="D105" i="20"/>
  <c r="D101" i="20"/>
  <c r="D134" i="20"/>
  <c r="D127" i="20"/>
  <c r="D120" i="20"/>
  <c r="D139" i="20"/>
  <c r="D114" i="20"/>
  <c r="D113" i="20"/>
  <c r="D93" i="20"/>
  <c r="D92" i="20"/>
  <c r="D91" i="20"/>
  <c r="D116" i="20"/>
  <c r="D108" i="20"/>
  <c r="D100" i="20"/>
  <c r="D97" i="20"/>
  <c r="D96" i="20"/>
  <c r="D95" i="20"/>
  <c r="D133" i="20"/>
  <c r="D122" i="20"/>
  <c r="D104" i="20"/>
  <c r="D140" i="20"/>
  <c r="D119" i="20"/>
  <c r="Q74" i="20"/>
  <c r="O74" i="20"/>
  <c r="P74" i="20"/>
  <c r="V206" i="20"/>
  <c r="V202" i="20"/>
  <c r="V198" i="20"/>
  <c r="V205" i="20"/>
  <c r="V201" i="20"/>
  <c r="V208" i="20"/>
  <c r="V204" i="20"/>
  <c r="V200" i="20"/>
  <c r="V199" i="20"/>
  <c r="V138" i="20"/>
  <c r="V203" i="20"/>
  <c r="V140" i="20"/>
  <c r="V131" i="20"/>
  <c r="V127" i="20"/>
  <c r="V123" i="20"/>
  <c r="V119" i="20"/>
  <c r="V115" i="20"/>
  <c r="V139" i="20"/>
  <c r="V133" i="20"/>
  <c r="V129" i="20"/>
  <c r="V125" i="20"/>
  <c r="V121" i="20"/>
  <c r="V126" i="20"/>
  <c r="V137" i="20"/>
  <c r="V130" i="20"/>
  <c r="V207" i="20"/>
  <c r="V134" i="20"/>
  <c r="V132" i="20"/>
  <c r="V107" i="20"/>
  <c r="V103" i="20"/>
  <c r="V99" i="20"/>
  <c r="V128" i="20"/>
  <c r="V118" i="20"/>
  <c r="V104" i="20"/>
  <c r="V135" i="20"/>
  <c r="V102" i="20"/>
  <c r="V97" i="20"/>
  <c r="V120" i="20"/>
  <c r="V112" i="20"/>
  <c r="V111" i="20"/>
  <c r="V110" i="20"/>
  <c r="V109" i="20"/>
  <c r="V101" i="20"/>
  <c r="V124" i="20"/>
  <c r="V114" i="20"/>
  <c r="V113" i="20"/>
  <c r="V108" i="20"/>
  <c r="V100" i="20"/>
  <c r="V90" i="20"/>
  <c r="V116" i="20"/>
  <c r="V106" i="20"/>
  <c r="V94" i="20"/>
  <c r="V93" i="20"/>
  <c r="V92" i="20"/>
  <c r="V91" i="20"/>
  <c r="V136" i="20"/>
  <c r="V117" i="20"/>
  <c r="V105" i="20"/>
  <c r="V98" i="20"/>
  <c r="V122" i="20"/>
  <c r="V95" i="20"/>
  <c r="V96" i="20"/>
  <c r="U215" i="20"/>
  <c r="U211" i="20"/>
  <c r="U188" i="20"/>
  <c r="U184" i="20"/>
  <c r="U218" i="20"/>
  <c r="U214" i="20"/>
  <c r="U210" i="20"/>
  <c r="U187" i="20"/>
  <c r="U183" i="20"/>
  <c r="U179" i="20"/>
  <c r="U217" i="20"/>
  <c r="U213" i="20"/>
  <c r="U209" i="20"/>
  <c r="U190" i="20"/>
  <c r="U186" i="20"/>
  <c r="U182" i="20"/>
  <c r="U178" i="20"/>
  <c r="U174" i="20"/>
  <c r="U216" i="20"/>
  <c r="U212" i="20"/>
  <c r="U189" i="20"/>
  <c r="U185" i="20"/>
  <c r="U181" i="20"/>
  <c r="U180" i="20"/>
  <c r="U177" i="20"/>
  <c r="U172" i="20"/>
  <c r="U168" i="20"/>
  <c r="U164" i="20"/>
  <c r="U160" i="20"/>
  <c r="U156" i="20"/>
  <c r="U152" i="20"/>
  <c r="U148" i="20"/>
  <c r="U170" i="20"/>
  <c r="U166" i="20"/>
  <c r="U162" i="20"/>
  <c r="U158" i="20"/>
  <c r="U171" i="20"/>
  <c r="U161" i="20"/>
  <c r="U153" i="20"/>
  <c r="U146" i="20"/>
  <c r="U142" i="20"/>
  <c r="U173" i="20"/>
  <c r="U163" i="20"/>
  <c r="U176" i="20"/>
  <c r="U165" i="20"/>
  <c r="U157" i="20"/>
  <c r="U145" i="20"/>
  <c r="U143" i="20"/>
  <c r="U150" i="20"/>
  <c r="U144" i="20"/>
  <c r="U154" i="20"/>
  <c r="U175" i="20"/>
  <c r="U167" i="20"/>
  <c r="U155" i="20"/>
  <c r="U169" i="20"/>
  <c r="U149" i="20"/>
  <c r="U141" i="20"/>
  <c r="U159" i="20"/>
  <c r="U151" i="20"/>
  <c r="U147" i="20"/>
  <c r="C206" i="20"/>
  <c r="C202" i="20"/>
  <c r="C198" i="20"/>
  <c r="C205" i="20"/>
  <c r="C201" i="20"/>
  <c r="C208" i="20"/>
  <c r="C204" i="20"/>
  <c r="C200" i="20"/>
  <c r="C207" i="20"/>
  <c r="C203" i="20"/>
  <c r="C138" i="20"/>
  <c r="C199" i="20"/>
  <c r="C135" i="20"/>
  <c r="C131" i="20"/>
  <c r="C127" i="20"/>
  <c r="C123" i="20"/>
  <c r="C119" i="20"/>
  <c r="C115" i="20"/>
  <c r="C133" i="20"/>
  <c r="C129" i="20"/>
  <c r="C125" i="20"/>
  <c r="C121" i="20"/>
  <c r="C139" i="20"/>
  <c r="C134" i="20"/>
  <c r="C122" i="20"/>
  <c r="C120" i="20"/>
  <c r="C130" i="20"/>
  <c r="C126" i="20"/>
  <c r="C124" i="20"/>
  <c r="C117" i="20"/>
  <c r="C107" i="20"/>
  <c r="C103" i="20"/>
  <c r="C136" i="20"/>
  <c r="C137" i="20"/>
  <c r="C114" i="20"/>
  <c r="C113" i="20"/>
  <c r="C132" i="20"/>
  <c r="C104" i="20"/>
  <c r="C98" i="20"/>
  <c r="C112" i="20"/>
  <c r="C111" i="20"/>
  <c r="C110" i="20"/>
  <c r="C102" i="20"/>
  <c r="C128" i="20"/>
  <c r="C109" i="20"/>
  <c r="C101" i="20"/>
  <c r="C90" i="20"/>
  <c r="C94" i="20"/>
  <c r="C93" i="20"/>
  <c r="C92" i="20"/>
  <c r="C91" i="20"/>
  <c r="C116" i="20"/>
  <c r="C108" i="20"/>
  <c r="C100" i="20"/>
  <c r="C97" i="20"/>
  <c r="C96" i="20"/>
  <c r="C95" i="20"/>
  <c r="C118" i="20"/>
  <c r="C106" i="20"/>
  <c r="C99" i="20"/>
  <c r="C105" i="20"/>
  <c r="C140" i="20"/>
  <c r="V79" i="20"/>
  <c r="R208" i="20"/>
  <c r="R204" i="20"/>
  <c r="R200" i="20"/>
  <c r="R207" i="20"/>
  <c r="R203" i="20"/>
  <c r="R199" i="20"/>
  <c r="R206" i="20"/>
  <c r="R202" i="20"/>
  <c r="R198" i="20"/>
  <c r="R201" i="20"/>
  <c r="R205" i="20"/>
  <c r="R140" i="20"/>
  <c r="R136" i="20"/>
  <c r="R139" i="20"/>
  <c r="R133" i="20"/>
  <c r="R129" i="20"/>
  <c r="R125" i="20"/>
  <c r="R121" i="20"/>
  <c r="R117" i="20"/>
  <c r="R135" i="20"/>
  <c r="R131" i="20"/>
  <c r="R127" i="20"/>
  <c r="R123" i="20"/>
  <c r="R128" i="20"/>
  <c r="R132" i="20"/>
  <c r="R122" i="20"/>
  <c r="R120" i="20"/>
  <c r="R110" i="20"/>
  <c r="R137" i="20"/>
  <c r="R124" i="20"/>
  <c r="R114" i="20"/>
  <c r="R113" i="20"/>
  <c r="R112" i="20"/>
  <c r="R111" i="20"/>
  <c r="R109" i="20"/>
  <c r="R105" i="20"/>
  <c r="R101" i="20"/>
  <c r="R126" i="20"/>
  <c r="R118" i="20"/>
  <c r="R138" i="20"/>
  <c r="R119" i="20"/>
  <c r="R106" i="20"/>
  <c r="R92" i="20"/>
  <c r="R91" i="20"/>
  <c r="R90" i="20"/>
  <c r="R104" i="20"/>
  <c r="R98" i="20"/>
  <c r="R96" i="20"/>
  <c r="R95" i="20"/>
  <c r="R94" i="20"/>
  <c r="R93" i="20"/>
  <c r="R103" i="20"/>
  <c r="R102" i="20"/>
  <c r="R97" i="20"/>
  <c r="R134" i="20"/>
  <c r="R130" i="20"/>
  <c r="R115" i="20"/>
  <c r="R108" i="20"/>
  <c r="R100" i="20"/>
  <c r="R116" i="20"/>
  <c r="R107" i="20"/>
  <c r="R99" i="20"/>
  <c r="C218" i="20"/>
  <c r="C214" i="20"/>
  <c r="C210" i="20"/>
  <c r="C187" i="20"/>
  <c r="C217" i="20"/>
  <c r="C213" i="20"/>
  <c r="C209" i="20"/>
  <c r="C190" i="20"/>
  <c r="C216" i="20"/>
  <c r="C212" i="20"/>
  <c r="C189" i="20"/>
  <c r="C186" i="20"/>
  <c r="C179" i="20"/>
  <c r="C171" i="20"/>
  <c r="C167" i="20"/>
  <c r="C163" i="20"/>
  <c r="C159" i="20"/>
  <c r="C155" i="20"/>
  <c r="C181" i="20"/>
  <c r="C174" i="20"/>
  <c r="C169" i="20"/>
  <c r="C146" i="20"/>
  <c r="C142" i="20"/>
  <c r="C211" i="20"/>
  <c r="C182" i="20"/>
  <c r="C180" i="20"/>
  <c r="C164" i="20"/>
  <c r="C188" i="20"/>
  <c r="C178" i="20"/>
  <c r="C177" i="20"/>
  <c r="C166" i="20"/>
  <c r="C161" i="20"/>
  <c r="C145" i="20"/>
  <c r="C141" i="20"/>
  <c r="C176" i="20"/>
  <c r="C168" i="20"/>
  <c r="C215" i="20"/>
  <c r="C184" i="20"/>
  <c r="C173" i="20"/>
  <c r="C152" i="20"/>
  <c r="C148" i="20"/>
  <c r="C183" i="20"/>
  <c r="C147" i="20"/>
  <c r="C185" i="20"/>
  <c r="C165" i="20"/>
  <c r="C156" i="20"/>
  <c r="C149" i="20"/>
  <c r="C172" i="20"/>
  <c r="C144" i="20"/>
  <c r="C170" i="20"/>
  <c r="C151" i="20"/>
  <c r="C153" i="20"/>
  <c r="C143" i="20"/>
  <c r="C162" i="20"/>
  <c r="C150" i="20"/>
  <c r="C160" i="20"/>
  <c r="C175" i="20"/>
  <c r="C154" i="20"/>
  <c r="C158" i="20"/>
  <c r="C157" i="20"/>
  <c r="R145" i="20"/>
  <c r="R183" i="20"/>
  <c r="R141" i="20"/>
  <c r="R147" i="20"/>
  <c r="R144" i="20"/>
  <c r="R157" i="20"/>
  <c r="R175" i="20"/>
  <c r="R189" i="20"/>
  <c r="K77" i="20"/>
  <c r="J77" i="20"/>
  <c r="I77" i="20"/>
  <c r="S216" i="20"/>
  <c r="S212" i="20"/>
  <c r="S189" i="20"/>
  <c r="S185" i="20"/>
  <c r="S215" i="20"/>
  <c r="S211" i="20"/>
  <c r="S188" i="20"/>
  <c r="S184" i="20"/>
  <c r="S180" i="20"/>
  <c r="S218" i="20"/>
  <c r="S214" i="20"/>
  <c r="S210" i="20"/>
  <c r="S187" i="20"/>
  <c r="S183" i="20"/>
  <c r="S179" i="20"/>
  <c r="S175" i="20"/>
  <c r="S217" i="20"/>
  <c r="S213" i="20"/>
  <c r="S209" i="20"/>
  <c r="S190" i="20"/>
  <c r="S186" i="20"/>
  <c r="S182" i="20"/>
  <c r="S176" i="20"/>
  <c r="S173" i="20"/>
  <c r="S169" i="20"/>
  <c r="S165" i="20"/>
  <c r="S161" i="20"/>
  <c r="S157" i="20"/>
  <c r="S153" i="20"/>
  <c r="S149" i="20"/>
  <c r="S178" i="20"/>
  <c r="S171" i="20"/>
  <c r="S167" i="20"/>
  <c r="S163" i="20"/>
  <c r="S159" i="20"/>
  <c r="S164" i="20"/>
  <c r="S152" i="20"/>
  <c r="S151" i="20"/>
  <c r="S150" i="20"/>
  <c r="S174" i="20"/>
  <c r="S147" i="20"/>
  <c r="S143" i="20"/>
  <c r="S166" i="20"/>
  <c r="S156" i="20"/>
  <c r="S177" i="20"/>
  <c r="S181" i="20"/>
  <c r="S168" i="20"/>
  <c r="S155" i="20"/>
  <c r="S154" i="20"/>
  <c r="S172" i="20"/>
  <c r="S170" i="20"/>
  <c r="S141" i="20"/>
  <c r="S160" i="20"/>
  <c r="S162" i="20"/>
  <c r="S158" i="20"/>
  <c r="S148" i="20"/>
  <c r="S146" i="20"/>
  <c r="S142" i="20"/>
  <c r="S145" i="20"/>
  <c r="S144" i="20"/>
  <c r="I80" i="20"/>
  <c r="R167" i="20"/>
  <c r="R184" i="20"/>
  <c r="R163" i="20"/>
  <c r="R171" i="20"/>
  <c r="R148" i="20"/>
  <c r="R161" i="20"/>
  <c r="R217" i="20"/>
  <c r="R212" i="20"/>
  <c r="K74" i="20"/>
  <c r="J74" i="20"/>
  <c r="I74" i="20"/>
  <c r="F217" i="20"/>
  <c r="F213" i="20"/>
  <c r="F209" i="20"/>
  <c r="F190" i="20"/>
  <c r="F186" i="20"/>
  <c r="F216" i="20"/>
  <c r="F212" i="20"/>
  <c r="F189" i="20"/>
  <c r="F185" i="20"/>
  <c r="F181" i="20"/>
  <c r="F177" i="20"/>
  <c r="F215" i="20"/>
  <c r="F211" i="20"/>
  <c r="F188" i="20"/>
  <c r="F184" i="20"/>
  <c r="F180" i="20"/>
  <c r="F176" i="20"/>
  <c r="F218" i="20"/>
  <c r="F214" i="20"/>
  <c r="F210" i="20"/>
  <c r="F187" i="20"/>
  <c r="F183" i="20"/>
  <c r="F182" i="20"/>
  <c r="F175" i="20"/>
  <c r="F174" i="20"/>
  <c r="F170" i="20"/>
  <c r="F166" i="20"/>
  <c r="F162" i="20"/>
  <c r="F158" i="20"/>
  <c r="F154" i="20"/>
  <c r="F150" i="20"/>
  <c r="F178" i="20"/>
  <c r="F172" i="20"/>
  <c r="F168" i="20"/>
  <c r="F164" i="20"/>
  <c r="F160" i="20"/>
  <c r="F179" i="20"/>
  <c r="F171" i="20"/>
  <c r="F161" i="20"/>
  <c r="F149" i="20"/>
  <c r="F173" i="20"/>
  <c r="F156" i="20"/>
  <c r="F153" i="20"/>
  <c r="F152" i="20"/>
  <c r="F151" i="20"/>
  <c r="F148" i="20"/>
  <c r="F144" i="20"/>
  <c r="F163" i="20"/>
  <c r="F165" i="20"/>
  <c r="F157" i="20"/>
  <c r="F155" i="20"/>
  <c r="F147" i="20"/>
  <c r="F159" i="20"/>
  <c r="F146" i="20"/>
  <c r="F142" i="20"/>
  <c r="F145" i="20"/>
  <c r="F143" i="20"/>
  <c r="F141" i="20"/>
  <c r="F169" i="20"/>
  <c r="F167" i="20"/>
  <c r="I207" i="20"/>
  <c r="I203" i="20"/>
  <c r="I199" i="20"/>
  <c r="I206" i="20"/>
  <c r="I202" i="20"/>
  <c r="I198" i="20"/>
  <c r="I205" i="20"/>
  <c r="I201" i="20"/>
  <c r="I200" i="20"/>
  <c r="I139" i="20"/>
  <c r="I204" i="20"/>
  <c r="I208" i="20"/>
  <c r="I132" i="20"/>
  <c r="I128" i="20"/>
  <c r="I124" i="20"/>
  <c r="I120" i="20"/>
  <c r="I116" i="20"/>
  <c r="I134" i="20"/>
  <c r="I130" i="20"/>
  <c r="I126" i="20"/>
  <c r="I122" i="20"/>
  <c r="I137" i="20"/>
  <c r="I123" i="20"/>
  <c r="I133" i="20"/>
  <c r="I127" i="20"/>
  <c r="I140" i="20"/>
  <c r="I136" i="20"/>
  <c r="I129" i="20"/>
  <c r="I121" i="20"/>
  <c r="I115" i="20"/>
  <c r="I125" i="20"/>
  <c r="I119" i="20"/>
  <c r="I108" i="20"/>
  <c r="I104" i="20"/>
  <c r="I100" i="20"/>
  <c r="I114" i="20"/>
  <c r="I109" i="20"/>
  <c r="I101" i="20"/>
  <c r="I97" i="20"/>
  <c r="I107" i="20"/>
  <c r="I99" i="20"/>
  <c r="I131" i="20"/>
  <c r="I117" i="20"/>
  <c r="I106" i="20"/>
  <c r="I138" i="20"/>
  <c r="I135" i="20"/>
  <c r="I118" i="20"/>
  <c r="I105" i="20"/>
  <c r="I98" i="20"/>
  <c r="I103" i="20"/>
  <c r="I91" i="20"/>
  <c r="I90" i="20"/>
  <c r="I102" i="20"/>
  <c r="I94" i="20"/>
  <c r="I92" i="20"/>
  <c r="I113" i="20"/>
  <c r="I96" i="20"/>
  <c r="I112" i="20"/>
  <c r="I111" i="20"/>
  <c r="I95" i="20"/>
  <c r="I93" i="20"/>
  <c r="I110" i="20"/>
  <c r="J215" i="20"/>
  <c r="J211" i="20"/>
  <c r="J188" i="20"/>
  <c r="J184" i="20"/>
  <c r="J218" i="20"/>
  <c r="J214" i="20"/>
  <c r="J210" i="20"/>
  <c r="J187" i="20"/>
  <c r="J183" i="20"/>
  <c r="J179" i="20"/>
  <c r="J217" i="20"/>
  <c r="J213" i="20"/>
  <c r="J209" i="20"/>
  <c r="J190" i="20"/>
  <c r="J186" i="20"/>
  <c r="J182" i="20"/>
  <c r="J178" i="20"/>
  <c r="J174" i="20"/>
  <c r="J216" i="20"/>
  <c r="J212" i="20"/>
  <c r="J189" i="20"/>
  <c r="J185" i="20"/>
  <c r="J181" i="20"/>
  <c r="J172" i="20"/>
  <c r="J168" i="20"/>
  <c r="J164" i="20"/>
  <c r="J160" i="20"/>
  <c r="J156" i="20"/>
  <c r="J152" i="20"/>
  <c r="J170" i="20"/>
  <c r="J166" i="20"/>
  <c r="J162" i="20"/>
  <c r="J158" i="20"/>
  <c r="J176" i="20"/>
  <c r="J165" i="20"/>
  <c r="J154" i="20"/>
  <c r="J146" i="20"/>
  <c r="J142" i="20"/>
  <c r="J175" i="20"/>
  <c r="J167" i="20"/>
  <c r="J169" i="20"/>
  <c r="J159" i="20"/>
  <c r="J150" i="20"/>
  <c r="J147" i="20"/>
  <c r="J153" i="20"/>
  <c r="J148" i="20"/>
  <c r="J163" i="20"/>
  <c r="J161" i="20"/>
  <c r="J149" i="20"/>
  <c r="J145" i="20"/>
  <c r="J151" i="20"/>
  <c r="J144" i="20"/>
  <c r="J157" i="20"/>
  <c r="J143" i="20"/>
  <c r="J141" i="20"/>
  <c r="J155" i="20"/>
  <c r="J173" i="20"/>
  <c r="J177" i="20"/>
  <c r="J180" i="20"/>
  <c r="J171" i="20"/>
  <c r="P217" i="20"/>
  <c r="P213" i="20"/>
  <c r="P209" i="20"/>
  <c r="P190" i="20"/>
  <c r="P186" i="20"/>
  <c r="P216" i="20"/>
  <c r="P212" i="20"/>
  <c r="P215" i="20"/>
  <c r="P211" i="20"/>
  <c r="P188" i="20"/>
  <c r="P210" i="20"/>
  <c r="P189" i="20"/>
  <c r="P183" i="20"/>
  <c r="P187" i="20"/>
  <c r="P179" i="20"/>
  <c r="P170" i="20"/>
  <c r="P166" i="20"/>
  <c r="P162" i="20"/>
  <c r="P158" i="20"/>
  <c r="P154" i="20"/>
  <c r="P182" i="20"/>
  <c r="P177" i="20"/>
  <c r="P184" i="20"/>
  <c r="P175" i="20"/>
  <c r="P172" i="20"/>
  <c r="P145" i="20"/>
  <c r="P141" i="20"/>
  <c r="P167" i="20"/>
  <c r="P157" i="20"/>
  <c r="P185" i="20"/>
  <c r="P174" i="20"/>
  <c r="P169" i="20"/>
  <c r="P164" i="20"/>
  <c r="P155" i="20"/>
  <c r="P150" i="20"/>
  <c r="P149" i="20"/>
  <c r="P148" i="20"/>
  <c r="P144" i="20"/>
  <c r="P214" i="20"/>
  <c r="P180" i="20"/>
  <c r="P171" i="20"/>
  <c r="P161" i="20"/>
  <c r="P156" i="20"/>
  <c r="P159" i="20"/>
  <c r="P151" i="20"/>
  <c r="P152" i="20"/>
  <c r="P143" i="20"/>
  <c r="P181" i="20"/>
  <c r="P176" i="20"/>
  <c r="P168" i="20"/>
  <c r="P153" i="20"/>
  <c r="P142" i="20"/>
  <c r="P173" i="20"/>
  <c r="P160" i="20"/>
  <c r="P178" i="20"/>
  <c r="P218" i="20"/>
  <c r="P163" i="20"/>
  <c r="P146" i="20"/>
  <c r="P165" i="20"/>
  <c r="P147" i="20"/>
  <c r="R186" i="20"/>
  <c r="R170" i="20"/>
  <c r="R168" i="20"/>
  <c r="R209" i="20"/>
  <c r="R149" i="20"/>
  <c r="R165" i="20"/>
  <c r="R187" i="20"/>
  <c r="P205" i="19"/>
  <c r="P201" i="19"/>
  <c r="P208" i="19"/>
  <c r="P204" i="19"/>
  <c r="P200" i="19"/>
  <c r="P207" i="19"/>
  <c r="P203" i="19"/>
  <c r="P199" i="19"/>
  <c r="P202" i="19"/>
  <c r="P206" i="19"/>
  <c r="P135" i="19"/>
  <c r="P128" i="19"/>
  <c r="P127" i="19"/>
  <c r="P126" i="19"/>
  <c r="P122" i="19"/>
  <c r="P118" i="19"/>
  <c r="P132" i="19"/>
  <c r="P129" i="19"/>
  <c r="P198" i="19"/>
  <c r="P138" i="19"/>
  <c r="P134" i="19"/>
  <c r="P130" i="19"/>
  <c r="P111" i="19"/>
  <c r="P137" i="19"/>
  <c r="P133" i="19"/>
  <c r="P117" i="19"/>
  <c r="P116" i="19"/>
  <c r="P115" i="19"/>
  <c r="P114" i="19"/>
  <c r="P110" i="19"/>
  <c r="P121" i="19"/>
  <c r="P120" i="19"/>
  <c r="P119" i="19"/>
  <c r="P140" i="19"/>
  <c r="P139" i="19"/>
  <c r="P107" i="19"/>
  <c r="P106" i="19"/>
  <c r="P125" i="19"/>
  <c r="P113" i="19"/>
  <c r="P109" i="19"/>
  <c r="P100" i="19"/>
  <c r="P96" i="19"/>
  <c r="P92" i="19"/>
  <c r="P136" i="19"/>
  <c r="P131" i="19"/>
  <c r="P94" i="19"/>
  <c r="P101" i="19"/>
  <c r="P123" i="19"/>
  <c r="P112" i="19"/>
  <c r="P98" i="19"/>
  <c r="P93" i="19"/>
  <c r="P105" i="19"/>
  <c r="P104" i="19"/>
  <c r="P103" i="19"/>
  <c r="P95" i="19"/>
  <c r="P90" i="19"/>
  <c r="P124" i="19"/>
  <c r="P102" i="19"/>
  <c r="P97" i="19"/>
  <c r="P91" i="19"/>
  <c r="P99" i="19"/>
  <c r="P108" i="19"/>
  <c r="C218" i="19"/>
  <c r="C214" i="19"/>
  <c r="C210" i="19"/>
  <c r="C187" i="19"/>
  <c r="C183" i="19"/>
  <c r="C179" i="19"/>
  <c r="C217" i="19"/>
  <c r="C213" i="19"/>
  <c r="C209" i="19"/>
  <c r="C190" i="19"/>
  <c r="C186" i="19"/>
  <c r="C182" i="19"/>
  <c r="C216" i="19"/>
  <c r="C212" i="19"/>
  <c r="C189" i="19"/>
  <c r="C185" i="19"/>
  <c r="C181" i="19"/>
  <c r="C177" i="19"/>
  <c r="C215" i="19"/>
  <c r="C175" i="19"/>
  <c r="C211" i="19"/>
  <c r="C173" i="19"/>
  <c r="C169" i="19"/>
  <c r="C165" i="19"/>
  <c r="C161" i="19"/>
  <c r="C184" i="19"/>
  <c r="C163" i="19"/>
  <c r="C188" i="19"/>
  <c r="C171" i="19"/>
  <c r="C158" i="19"/>
  <c r="C144" i="19"/>
  <c r="C178" i="19"/>
  <c r="C167" i="19"/>
  <c r="C154" i="19"/>
  <c r="C153" i="19"/>
  <c r="C142" i="19"/>
  <c r="C180" i="19"/>
  <c r="C162" i="19"/>
  <c r="C160" i="19"/>
  <c r="C148" i="19"/>
  <c r="C152" i="19"/>
  <c r="C141" i="19"/>
  <c r="C147" i="19"/>
  <c r="C143" i="19"/>
  <c r="C151" i="19"/>
  <c r="C172" i="19"/>
  <c r="C176" i="19"/>
  <c r="C164" i="19"/>
  <c r="C149" i="19"/>
  <c r="C170" i="19"/>
  <c r="C145" i="19"/>
  <c r="C156" i="19"/>
  <c r="C146" i="19"/>
  <c r="C174" i="19"/>
  <c r="C155" i="19"/>
  <c r="C159" i="19"/>
  <c r="C168" i="19"/>
  <c r="C166" i="19"/>
  <c r="C150" i="19"/>
  <c r="C157" i="19"/>
  <c r="V78" i="19"/>
  <c r="U176" i="19" s="1"/>
  <c r="I77" i="19"/>
  <c r="C206" i="19"/>
  <c r="C202" i="19"/>
  <c r="C198" i="19"/>
  <c r="C205" i="19"/>
  <c r="C201" i="19"/>
  <c r="C208" i="19"/>
  <c r="C204" i="19"/>
  <c r="C200" i="19"/>
  <c r="C207" i="19"/>
  <c r="C199" i="19"/>
  <c r="C132" i="19"/>
  <c r="C127" i="19"/>
  <c r="C123" i="19"/>
  <c r="C119" i="19"/>
  <c r="C115" i="19"/>
  <c r="C139" i="19"/>
  <c r="C129" i="19"/>
  <c r="C128" i="19"/>
  <c r="C137" i="19"/>
  <c r="C133" i="19"/>
  <c r="C112" i="19"/>
  <c r="C203" i="19"/>
  <c r="C111" i="19"/>
  <c r="C118" i="19"/>
  <c r="C117" i="19"/>
  <c r="C116" i="19"/>
  <c r="C136" i="19"/>
  <c r="C125" i="19"/>
  <c r="C106" i="19"/>
  <c r="C105" i="19"/>
  <c r="C104" i="19"/>
  <c r="C103" i="19"/>
  <c r="C134" i="19"/>
  <c r="C124" i="19"/>
  <c r="C109" i="19"/>
  <c r="C101" i="19"/>
  <c r="C97" i="19"/>
  <c r="C93" i="19"/>
  <c r="C135" i="19"/>
  <c r="C122" i="19"/>
  <c r="C114" i="19"/>
  <c r="C110" i="19"/>
  <c r="C121" i="19"/>
  <c r="C92" i="19"/>
  <c r="C131" i="19"/>
  <c r="C113" i="19"/>
  <c r="C108" i="19"/>
  <c r="C107" i="19"/>
  <c r="C98" i="19"/>
  <c r="C140" i="19"/>
  <c r="C100" i="19"/>
  <c r="C130" i="19"/>
  <c r="C95" i="19"/>
  <c r="C90" i="19"/>
  <c r="C102" i="19"/>
  <c r="C99" i="19"/>
  <c r="C94" i="19"/>
  <c r="C91" i="19"/>
  <c r="C138" i="19"/>
  <c r="C126" i="19"/>
  <c r="C120" i="19"/>
  <c r="C96" i="19"/>
  <c r="G208" i="19"/>
  <c r="G204" i="19"/>
  <c r="G200" i="19"/>
  <c r="G207" i="19"/>
  <c r="G203" i="19"/>
  <c r="G199" i="19"/>
  <c r="G206" i="19"/>
  <c r="G202" i="19"/>
  <c r="G198" i="19"/>
  <c r="G205" i="19"/>
  <c r="G201" i="19"/>
  <c r="G140" i="19"/>
  <c r="G130" i="19"/>
  <c r="G125" i="19"/>
  <c r="G121" i="19"/>
  <c r="G117" i="19"/>
  <c r="G137" i="19"/>
  <c r="G136" i="19"/>
  <c r="G132" i="19"/>
  <c r="G120" i="19"/>
  <c r="G119" i="19"/>
  <c r="G118" i="19"/>
  <c r="G114" i="19"/>
  <c r="G139" i="19"/>
  <c r="G135" i="19"/>
  <c r="G131" i="19"/>
  <c r="G128" i="19"/>
  <c r="G113" i="19"/>
  <c r="G109" i="19"/>
  <c r="G138" i="19"/>
  <c r="G134" i="19"/>
  <c r="G126" i="19"/>
  <c r="G124" i="19"/>
  <c r="G129" i="19"/>
  <c r="G123" i="19"/>
  <c r="G110" i="19"/>
  <c r="G99" i="19"/>
  <c r="G95" i="19"/>
  <c r="G91" i="19"/>
  <c r="G111" i="19"/>
  <c r="G108" i="19"/>
  <c r="G107" i="19"/>
  <c r="G106" i="19"/>
  <c r="G105" i="19"/>
  <c r="G116" i="19"/>
  <c r="G100" i="19"/>
  <c r="G93" i="19"/>
  <c r="G90" i="19"/>
  <c r="G102" i="19"/>
  <c r="G122" i="19"/>
  <c r="G97" i="19"/>
  <c r="G133" i="19"/>
  <c r="G127" i="19"/>
  <c r="G94" i="19"/>
  <c r="G104" i="19"/>
  <c r="G103" i="19"/>
  <c r="G98" i="19"/>
  <c r="G112" i="19"/>
  <c r="G92" i="19"/>
  <c r="G115" i="19"/>
  <c r="G96" i="19"/>
  <c r="G101" i="19"/>
  <c r="K218" i="19"/>
  <c r="K214" i="19"/>
  <c r="K210" i="19"/>
  <c r="K187" i="19"/>
  <c r="K183" i="19"/>
  <c r="K179" i="19"/>
  <c r="K217" i="19"/>
  <c r="K213" i="19"/>
  <c r="K209" i="19"/>
  <c r="K190" i="19"/>
  <c r="K186" i="19"/>
  <c r="K182" i="19"/>
  <c r="K216" i="19"/>
  <c r="K212" i="19"/>
  <c r="K189" i="19"/>
  <c r="K185" i="19"/>
  <c r="K181" i="19"/>
  <c r="K177" i="19"/>
  <c r="K211" i="19"/>
  <c r="K174" i="19"/>
  <c r="K176" i="19"/>
  <c r="K173" i="19"/>
  <c r="K169" i="19"/>
  <c r="K165" i="19"/>
  <c r="K161" i="19"/>
  <c r="K175" i="19"/>
  <c r="K188" i="19"/>
  <c r="K180" i="19"/>
  <c r="K172" i="19"/>
  <c r="K167" i="19"/>
  <c r="K159" i="19"/>
  <c r="K184" i="19"/>
  <c r="K163" i="19"/>
  <c r="K158" i="19"/>
  <c r="K152" i="19"/>
  <c r="K151" i="19"/>
  <c r="K150" i="19"/>
  <c r="K149" i="19"/>
  <c r="K142" i="19"/>
  <c r="K171" i="19"/>
  <c r="K146" i="19"/>
  <c r="K215" i="19"/>
  <c r="K156" i="19"/>
  <c r="K155" i="19"/>
  <c r="K154" i="19"/>
  <c r="K178" i="19"/>
  <c r="K157" i="19"/>
  <c r="K145" i="19"/>
  <c r="K153" i="19"/>
  <c r="K144" i="19"/>
  <c r="K164" i="19"/>
  <c r="K170" i="19"/>
  <c r="K148" i="19"/>
  <c r="K162" i="19"/>
  <c r="K147" i="19"/>
  <c r="K168" i="19"/>
  <c r="K166" i="19"/>
  <c r="K141" i="19"/>
  <c r="K160" i="19"/>
  <c r="K143" i="19"/>
  <c r="O75" i="19"/>
  <c r="O218" i="19"/>
  <c r="O214" i="19"/>
  <c r="O210" i="19"/>
  <c r="O187" i="19"/>
  <c r="O183" i="19"/>
  <c r="O179" i="19"/>
  <c r="O175" i="19"/>
  <c r="O217" i="19"/>
  <c r="O213" i="19"/>
  <c r="O209" i="19"/>
  <c r="O190" i="19"/>
  <c r="O186" i="19"/>
  <c r="O182" i="19"/>
  <c r="O216" i="19"/>
  <c r="O212" i="19"/>
  <c r="O189" i="19"/>
  <c r="O185" i="19"/>
  <c r="O181" i="19"/>
  <c r="O177" i="19"/>
  <c r="O215" i="19"/>
  <c r="O211" i="19"/>
  <c r="O188" i="19"/>
  <c r="O184" i="19"/>
  <c r="O180" i="19"/>
  <c r="O176" i="19"/>
  <c r="O173" i="19"/>
  <c r="O169" i="19"/>
  <c r="O165" i="19"/>
  <c r="O161" i="19"/>
  <c r="O172" i="19"/>
  <c r="O168" i="19"/>
  <c r="O164" i="19"/>
  <c r="O160" i="19"/>
  <c r="O156" i="19"/>
  <c r="O152" i="19"/>
  <c r="O148" i="19"/>
  <c r="O144" i="19"/>
  <c r="O171" i="19"/>
  <c r="O167" i="19"/>
  <c r="O163" i="19"/>
  <c r="O159" i="19"/>
  <c r="O178" i="19"/>
  <c r="O170" i="19"/>
  <c r="O166" i="19"/>
  <c r="O162" i="19"/>
  <c r="O158" i="19"/>
  <c r="O154" i="19"/>
  <c r="O157" i="19"/>
  <c r="O155" i="19"/>
  <c r="O143" i="19"/>
  <c r="O153" i="19"/>
  <c r="O150" i="19"/>
  <c r="O142" i="19"/>
  <c r="O145" i="19"/>
  <c r="O149" i="19"/>
  <c r="O174" i="19"/>
  <c r="O141" i="19"/>
  <c r="O147" i="19"/>
  <c r="O151" i="19"/>
  <c r="O146" i="19"/>
  <c r="F205" i="19"/>
  <c r="F201" i="19"/>
  <c r="F208" i="19"/>
  <c r="F204" i="19"/>
  <c r="F200" i="19"/>
  <c r="F207" i="19"/>
  <c r="F203" i="19"/>
  <c r="F199" i="19"/>
  <c r="F206" i="19"/>
  <c r="F202" i="19"/>
  <c r="F198" i="19"/>
  <c r="F139" i="19"/>
  <c r="F135" i="19"/>
  <c r="F131" i="19"/>
  <c r="F138" i="19"/>
  <c r="F134" i="19"/>
  <c r="F130" i="19"/>
  <c r="F136" i="19"/>
  <c r="F133" i="19"/>
  <c r="F117" i="19"/>
  <c r="F116" i="19"/>
  <c r="F115" i="19"/>
  <c r="F125" i="19"/>
  <c r="F124" i="19"/>
  <c r="F123" i="19"/>
  <c r="F122" i="19"/>
  <c r="F128" i="19"/>
  <c r="F113" i="19"/>
  <c r="F109" i="19"/>
  <c r="F105" i="19"/>
  <c r="F137" i="19"/>
  <c r="F120" i="19"/>
  <c r="F101" i="19"/>
  <c r="F97" i="19"/>
  <c r="F93" i="19"/>
  <c r="F119" i="19"/>
  <c r="F112" i="19"/>
  <c r="F100" i="19"/>
  <c r="F96" i="19"/>
  <c r="F140" i="19"/>
  <c r="F129" i="19"/>
  <c r="F126" i="19"/>
  <c r="F104" i="19"/>
  <c r="F95" i="19"/>
  <c r="F90" i="19"/>
  <c r="F114" i="19"/>
  <c r="F110" i="19"/>
  <c r="F102" i="19"/>
  <c r="F111" i="19"/>
  <c r="F99" i="19"/>
  <c r="F91" i="19"/>
  <c r="F127" i="19"/>
  <c r="F94" i="19"/>
  <c r="F132" i="19"/>
  <c r="F118" i="19"/>
  <c r="F92" i="19"/>
  <c r="F108" i="19"/>
  <c r="F98" i="19"/>
  <c r="F107" i="19"/>
  <c r="F103" i="19"/>
  <c r="F106" i="19"/>
  <c r="F121" i="19"/>
  <c r="V144" i="19"/>
  <c r="V167" i="19"/>
  <c r="V170" i="19"/>
  <c r="V159" i="19"/>
  <c r="V184" i="19"/>
  <c r="V185" i="19"/>
  <c r="V209" i="19"/>
  <c r="V214" i="19"/>
  <c r="U211" i="19"/>
  <c r="U184" i="19"/>
  <c r="U180" i="19"/>
  <c r="U187" i="19"/>
  <c r="U183" i="19"/>
  <c r="U182" i="19"/>
  <c r="U216" i="19"/>
  <c r="U212" i="19"/>
  <c r="U166" i="19"/>
  <c r="U162" i="19"/>
  <c r="U149" i="19"/>
  <c r="U177" i="19"/>
  <c r="U172" i="19"/>
  <c r="U175" i="19"/>
  <c r="U171" i="19"/>
  <c r="U143" i="19"/>
  <c r="U148" i="19"/>
  <c r="U152" i="19"/>
  <c r="U146" i="19"/>
  <c r="U154" i="19"/>
  <c r="D206" i="19"/>
  <c r="D202" i="19"/>
  <c r="D198" i="19"/>
  <c r="D205" i="19"/>
  <c r="D201" i="19"/>
  <c r="D208" i="19"/>
  <c r="D204" i="19"/>
  <c r="D200" i="19"/>
  <c r="D207" i="19"/>
  <c r="D203" i="19"/>
  <c r="D199" i="19"/>
  <c r="D140" i="19"/>
  <c r="D136" i="19"/>
  <c r="D132" i="19"/>
  <c r="D139" i="19"/>
  <c r="D135" i="19"/>
  <c r="D131" i="19"/>
  <c r="D127" i="19"/>
  <c r="D129" i="19"/>
  <c r="D128" i="19"/>
  <c r="D126" i="19"/>
  <c r="D118" i="19"/>
  <c r="D117" i="19"/>
  <c r="D116" i="19"/>
  <c r="D115" i="19"/>
  <c r="D122" i="19"/>
  <c r="D121" i="19"/>
  <c r="D120" i="19"/>
  <c r="D119" i="19"/>
  <c r="D114" i="19"/>
  <c r="D110" i="19"/>
  <c r="D106" i="19"/>
  <c r="D138" i="19"/>
  <c r="D134" i="19"/>
  <c r="D130" i="19"/>
  <c r="D113" i="19"/>
  <c r="D111" i="19"/>
  <c r="D108" i="19"/>
  <c r="D107" i="19"/>
  <c r="D102" i="19"/>
  <c r="D98" i="19"/>
  <c r="D94" i="19"/>
  <c r="D90" i="19"/>
  <c r="D109" i="19"/>
  <c r="D101" i="19"/>
  <c r="D97" i="19"/>
  <c r="D137" i="19"/>
  <c r="D123" i="19"/>
  <c r="D105" i="19"/>
  <c r="D104" i="19"/>
  <c r="D124" i="19"/>
  <c r="D103" i="19"/>
  <c r="D100" i="19"/>
  <c r="D95" i="19"/>
  <c r="D93" i="19"/>
  <c r="D133" i="19"/>
  <c r="D125" i="19"/>
  <c r="D112" i="19"/>
  <c r="D96" i="19"/>
  <c r="D92" i="19"/>
  <c r="D99" i="19"/>
  <c r="D91" i="19"/>
  <c r="P77" i="19"/>
  <c r="O77" i="19"/>
  <c r="Q77" i="19"/>
  <c r="W74" i="19"/>
  <c r="V74" i="19"/>
  <c r="U74" i="19"/>
  <c r="J77" i="19"/>
  <c r="J76" i="19"/>
  <c r="J207" i="19"/>
  <c r="J203" i="19"/>
  <c r="J199" i="19"/>
  <c r="J206" i="19"/>
  <c r="J202" i="19"/>
  <c r="J198" i="19"/>
  <c r="J205" i="19"/>
  <c r="J201" i="19"/>
  <c r="J208" i="19"/>
  <c r="J204" i="19"/>
  <c r="J200" i="19"/>
  <c r="J137" i="19"/>
  <c r="J133" i="19"/>
  <c r="J129" i="19"/>
  <c r="J140" i="19"/>
  <c r="J136" i="19"/>
  <c r="J132" i="19"/>
  <c r="J128" i="19"/>
  <c r="J134" i="19"/>
  <c r="J131" i="19"/>
  <c r="J126" i="19"/>
  <c r="J130" i="19"/>
  <c r="J127" i="19"/>
  <c r="J111" i="19"/>
  <c r="J107" i="19"/>
  <c r="J103" i="19"/>
  <c r="J123" i="19"/>
  <c r="J112" i="19"/>
  <c r="J110" i="19"/>
  <c r="J99" i="19"/>
  <c r="J95" i="19"/>
  <c r="J91" i="19"/>
  <c r="J122" i="19"/>
  <c r="J106" i="19"/>
  <c r="J105" i="19"/>
  <c r="J104" i="19"/>
  <c r="J102" i="19"/>
  <c r="J98" i="19"/>
  <c r="J94" i="19"/>
  <c r="J135" i="19"/>
  <c r="J117" i="19"/>
  <c r="J125" i="19"/>
  <c r="J116" i="19"/>
  <c r="J113" i="19"/>
  <c r="J124" i="19"/>
  <c r="J119" i="19"/>
  <c r="J114" i="19"/>
  <c r="J101" i="19"/>
  <c r="J120" i="19"/>
  <c r="J115" i="19"/>
  <c r="J96" i="19"/>
  <c r="J92" i="19"/>
  <c r="J139" i="19"/>
  <c r="J138" i="19"/>
  <c r="J121" i="19"/>
  <c r="J108" i="19"/>
  <c r="J100" i="19"/>
  <c r="J90" i="19"/>
  <c r="J118" i="19"/>
  <c r="J97" i="19"/>
  <c r="J93" i="19"/>
  <c r="J109" i="19"/>
  <c r="O206" i="19"/>
  <c r="O202" i="19"/>
  <c r="O198" i="19"/>
  <c r="O205" i="19"/>
  <c r="O201" i="19"/>
  <c r="O208" i="19"/>
  <c r="O204" i="19"/>
  <c r="O200" i="19"/>
  <c r="O207" i="19"/>
  <c r="O203" i="19"/>
  <c r="O199" i="19"/>
  <c r="O140" i="19"/>
  <c r="O136" i="19"/>
  <c r="O132" i="19"/>
  <c r="O139" i="19"/>
  <c r="O135" i="19"/>
  <c r="O131" i="19"/>
  <c r="O127" i="19"/>
  <c r="O138" i="19"/>
  <c r="O128" i="19"/>
  <c r="O126" i="19"/>
  <c r="O137" i="19"/>
  <c r="O133" i="19"/>
  <c r="O129" i="19"/>
  <c r="O118" i="19"/>
  <c r="O117" i="19"/>
  <c r="O116" i="19"/>
  <c r="O115" i="19"/>
  <c r="O114" i="19"/>
  <c r="O110" i="19"/>
  <c r="O106" i="19"/>
  <c r="O134" i="19"/>
  <c r="O122" i="19"/>
  <c r="O105" i="19"/>
  <c r="O104" i="19"/>
  <c r="O103" i="19"/>
  <c r="O102" i="19"/>
  <c r="O98" i="19"/>
  <c r="O94" i="19"/>
  <c r="O90" i="19"/>
  <c r="O121" i="19"/>
  <c r="O111" i="19"/>
  <c r="O108" i="19"/>
  <c r="O101" i="19"/>
  <c r="O97" i="19"/>
  <c r="O125" i="19"/>
  <c r="O113" i="19"/>
  <c r="O124" i="19"/>
  <c r="O99" i="19"/>
  <c r="O96" i="19"/>
  <c r="O92" i="19"/>
  <c r="O130" i="19"/>
  <c r="O120" i="19"/>
  <c r="O123" i="19"/>
  <c r="O112" i="19"/>
  <c r="O100" i="19"/>
  <c r="O93" i="19"/>
  <c r="O109" i="19"/>
  <c r="O119" i="19"/>
  <c r="O107" i="19"/>
  <c r="O95" i="19"/>
  <c r="O91" i="19"/>
  <c r="V160" i="19"/>
  <c r="V155" i="19"/>
  <c r="V143" i="19"/>
  <c r="V172" i="19"/>
  <c r="V174" i="19"/>
  <c r="V189" i="19"/>
  <c r="V213" i="19"/>
  <c r="V218" i="19"/>
  <c r="U207" i="19"/>
  <c r="U203" i="19"/>
  <c r="U199" i="19"/>
  <c r="U206" i="19"/>
  <c r="U202" i="19"/>
  <c r="U198" i="19"/>
  <c r="U205" i="19"/>
  <c r="U201" i="19"/>
  <c r="U208" i="19"/>
  <c r="U204" i="19"/>
  <c r="U200" i="19"/>
  <c r="U137" i="19"/>
  <c r="U133" i="19"/>
  <c r="U129" i="19"/>
  <c r="U140" i="19"/>
  <c r="U136" i="19"/>
  <c r="U132" i="19"/>
  <c r="U128" i="19"/>
  <c r="U130" i="19"/>
  <c r="U125" i="19"/>
  <c r="U124" i="19"/>
  <c r="U126" i="19"/>
  <c r="U139" i="19"/>
  <c r="U135" i="19"/>
  <c r="U131" i="19"/>
  <c r="U111" i="19"/>
  <c r="U107" i="19"/>
  <c r="U103" i="19"/>
  <c r="U138" i="19"/>
  <c r="U134" i="19"/>
  <c r="U121" i="19"/>
  <c r="U113" i="19"/>
  <c r="U109" i="19"/>
  <c r="U99" i="19"/>
  <c r="U95" i="19"/>
  <c r="U91" i="19"/>
  <c r="U127" i="19"/>
  <c r="U120" i="19"/>
  <c r="U115" i="19"/>
  <c r="U110" i="19"/>
  <c r="U102" i="19"/>
  <c r="U98" i="19"/>
  <c r="U94" i="19"/>
  <c r="U119" i="19"/>
  <c r="U112" i="19"/>
  <c r="U106" i="19"/>
  <c r="U105" i="19"/>
  <c r="U104" i="19"/>
  <c r="U118" i="19"/>
  <c r="U117" i="19"/>
  <c r="U90" i="19"/>
  <c r="U100" i="19"/>
  <c r="U123" i="19"/>
  <c r="U97" i="19"/>
  <c r="U108" i="19"/>
  <c r="U114" i="19"/>
  <c r="U96" i="19"/>
  <c r="U122" i="19"/>
  <c r="U116" i="19"/>
  <c r="U93" i="19"/>
  <c r="U101" i="19"/>
  <c r="U92" i="19"/>
  <c r="W206" i="19"/>
  <c r="W202" i="19"/>
  <c r="W198" i="19"/>
  <c r="W205" i="19"/>
  <c r="W201" i="19"/>
  <c r="W208" i="19"/>
  <c r="W204" i="19"/>
  <c r="W200" i="19"/>
  <c r="W207" i="19"/>
  <c r="W203" i="19"/>
  <c r="W199" i="19"/>
  <c r="W140" i="19"/>
  <c r="W136" i="19"/>
  <c r="W132" i="19"/>
  <c r="W139" i="19"/>
  <c r="W135" i="19"/>
  <c r="W131" i="19"/>
  <c r="W127" i="19"/>
  <c r="W137" i="19"/>
  <c r="W134" i="19"/>
  <c r="W126" i="19"/>
  <c r="W138" i="19"/>
  <c r="W114" i="19"/>
  <c r="W110" i="19"/>
  <c r="W106" i="19"/>
  <c r="W102" i="19"/>
  <c r="W130" i="19"/>
  <c r="W120" i="19"/>
  <c r="W98" i="19"/>
  <c r="W94" i="19"/>
  <c r="W90" i="19"/>
  <c r="W119" i="19"/>
  <c r="W112" i="19"/>
  <c r="W107" i="19"/>
  <c r="W101" i="19"/>
  <c r="W97" i="19"/>
  <c r="W93" i="19"/>
  <c r="W133" i="19"/>
  <c r="W123" i="19"/>
  <c r="W118" i="19"/>
  <c r="W117" i="19"/>
  <c r="W111" i="19"/>
  <c r="W125" i="19"/>
  <c r="W95" i="19"/>
  <c r="W115" i="19"/>
  <c r="W105" i="19"/>
  <c r="W104" i="19"/>
  <c r="W103" i="19"/>
  <c r="W91" i="19"/>
  <c r="W108" i="19"/>
  <c r="W121" i="19"/>
  <c r="W113" i="19"/>
  <c r="W109" i="19"/>
  <c r="W99" i="19"/>
  <c r="W92" i="19"/>
  <c r="W129" i="19"/>
  <c r="W116" i="19"/>
  <c r="W96" i="19"/>
  <c r="W128" i="19"/>
  <c r="W122" i="19"/>
  <c r="W100" i="19"/>
  <c r="W124" i="19"/>
  <c r="K76" i="19"/>
  <c r="S130" i="19" s="1"/>
  <c r="E80" i="19"/>
  <c r="D80" i="19"/>
  <c r="C80" i="19"/>
  <c r="V171" i="19"/>
  <c r="V176" i="19"/>
  <c r="V152" i="19"/>
  <c r="V163" i="19"/>
  <c r="V161" i="19"/>
  <c r="V212" i="19"/>
  <c r="V217" i="19"/>
  <c r="P76" i="19"/>
  <c r="G214" i="19" s="1"/>
  <c r="V73" i="19"/>
  <c r="H208" i="19"/>
  <c r="H204" i="19"/>
  <c r="H200" i="19"/>
  <c r="H207" i="19"/>
  <c r="H203" i="19"/>
  <c r="H199" i="19"/>
  <c r="H206" i="19"/>
  <c r="H202" i="19"/>
  <c r="H198" i="19"/>
  <c r="H205" i="19"/>
  <c r="H201" i="19"/>
  <c r="H138" i="19"/>
  <c r="H134" i="19"/>
  <c r="H130" i="19"/>
  <c r="H137" i="19"/>
  <c r="H133" i="19"/>
  <c r="H129" i="19"/>
  <c r="H140" i="19"/>
  <c r="H124" i="19"/>
  <c r="H123" i="19"/>
  <c r="H122" i="19"/>
  <c r="H121" i="19"/>
  <c r="H126" i="19"/>
  <c r="H112" i="19"/>
  <c r="H108" i="19"/>
  <c r="H104" i="19"/>
  <c r="H127" i="19"/>
  <c r="H139" i="19"/>
  <c r="H131" i="19"/>
  <c r="H128" i="19"/>
  <c r="H115" i="19"/>
  <c r="H109" i="19"/>
  <c r="H100" i="19"/>
  <c r="H96" i="19"/>
  <c r="H92" i="19"/>
  <c r="H110" i="19"/>
  <c r="H99" i="19"/>
  <c r="H95" i="19"/>
  <c r="H132" i="19"/>
  <c r="H118" i="19"/>
  <c r="H114" i="19"/>
  <c r="H103" i="19"/>
  <c r="H117" i="19"/>
  <c r="H102" i="19"/>
  <c r="H119" i="19"/>
  <c r="H97" i="19"/>
  <c r="H111" i="19"/>
  <c r="H94" i="19"/>
  <c r="H91" i="19"/>
  <c r="H125" i="19"/>
  <c r="H136" i="19"/>
  <c r="H120" i="19"/>
  <c r="H101" i="19"/>
  <c r="H135" i="19"/>
  <c r="H107" i="19"/>
  <c r="H106" i="19"/>
  <c r="H105" i="19"/>
  <c r="H113" i="19"/>
  <c r="H90" i="19"/>
  <c r="H116" i="19"/>
  <c r="H93" i="19"/>
  <c r="H98" i="19"/>
  <c r="I75" i="19"/>
  <c r="J74" i="19"/>
  <c r="V149" i="19"/>
  <c r="V164" i="19"/>
  <c r="V142" i="19"/>
  <c r="V154" i="19"/>
  <c r="V165" i="19"/>
  <c r="V216" i="19"/>
  <c r="V175" i="19"/>
  <c r="R216" i="19"/>
  <c r="R212" i="19"/>
  <c r="R189" i="19"/>
  <c r="R185" i="19"/>
  <c r="R181" i="19"/>
  <c r="R177" i="19"/>
  <c r="R215" i="19"/>
  <c r="R211" i="19"/>
  <c r="R188" i="19"/>
  <c r="R184" i="19"/>
  <c r="R180" i="19"/>
  <c r="R218" i="19"/>
  <c r="R214" i="19"/>
  <c r="R210" i="19"/>
  <c r="R187" i="19"/>
  <c r="R183" i="19"/>
  <c r="R179" i="19"/>
  <c r="R175" i="19"/>
  <c r="R186" i="19"/>
  <c r="R182" i="19"/>
  <c r="R171" i="19"/>
  <c r="R167" i="19"/>
  <c r="R163" i="19"/>
  <c r="R217" i="19"/>
  <c r="R209" i="19"/>
  <c r="R190" i="19"/>
  <c r="R173" i="19"/>
  <c r="R160" i="19"/>
  <c r="R159" i="19"/>
  <c r="R146" i="19"/>
  <c r="R145" i="19"/>
  <c r="R144" i="19"/>
  <c r="R143" i="19"/>
  <c r="R213" i="19"/>
  <c r="R176" i="19"/>
  <c r="R174" i="19"/>
  <c r="R168" i="19"/>
  <c r="R162" i="19"/>
  <c r="R153" i="19"/>
  <c r="R152" i="19"/>
  <c r="R151" i="19"/>
  <c r="R164" i="19"/>
  <c r="R165" i="19"/>
  <c r="R157" i="19"/>
  <c r="R149" i="19"/>
  <c r="R178" i="19"/>
  <c r="R161" i="19"/>
  <c r="R158" i="19"/>
  <c r="R141" i="19"/>
  <c r="R148" i="19"/>
  <c r="R172" i="19"/>
  <c r="R170" i="19"/>
  <c r="R155" i="19"/>
  <c r="R166" i="19"/>
  <c r="R150" i="19"/>
  <c r="R169" i="19"/>
  <c r="R156" i="19"/>
  <c r="R147" i="19"/>
  <c r="R142" i="19"/>
  <c r="R154" i="19"/>
  <c r="E74" i="19"/>
  <c r="D74" i="19"/>
  <c r="C74" i="19"/>
  <c r="Q74" i="19"/>
  <c r="P74" i="19"/>
  <c r="O74" i="19"/>
  <c r="U73" i="19"/>
  <c r="V206" i="19"/>
  <c r="V202" i="19"/>
  <c r="V198" i="19"/>
  <c r="V205" i="19"/>
  <c r="V201" i="19"/>
  <c r="V208" i="19"/>
  <c r="V204" i="19"/>
  <c r="V200" i="19"/>
  <c r="V207" i="19"/>
  <c r="V203" i="19"/>
  <c r="V199" i="19"/>
  <c r="V123" i="19"/>
  <c r="V119" i="19"/>
  <c r="V115" i="19"/>
  <c r="V137" i="19"/>
  <c r="V134" i="19"/>
  <c r="V131" i="19"/>
  <c r="V140" i="19"/>
  <c r="V133" i="19"/>
  <c r="V129" i="19"/>
  <c r="V112" i="19"/>
  <c r="V139" i="19"/>
  <c r="V135" i="19"/>
  <c r="V128" i="19"/>
  <c r="V111" i="19"/>
  <c r="V127" i="19"/>
  <c r="V132" i="19"/>
  <c r="V126" i="19"/>
  <c r="V125" i="19"/>
  <c r="V116" i="19"/>
  <c r="V130" i="19"/>
  <c r="V124" i="19"/>
  <c r="V106" i="19"/>
  <c r="V105" i="19"/>
  <c r="V104" i="19"/>
  <c r="V103" i="19"/>
  <c r="V114" i="19"/>
  <c r="V107" i="19"/>
  <c r="V101" i="19"/>
  <c r="V97" i="19"/>
  <c r="V93" i="19"/>
  <c r="V122" i="19"/>
  <c r="V108" i="19"/>
  <c r="V100" i="19"/>
  <c r="V120" i="19"/>
  <c r="V95" i="19"/>
  <c r="V136" i="19"/>
  <c r="V118" i="19"/>
  <c r="V102" i="19"/>
  <c r="V91" i="19"/>
  <c r="V121" i="19"/>
  <c r="V113" i="19"/>
  <c r="V109" i="19"/>
  <c r="V99" i="19"/>
  <c r="V94" i="19"/>
  <c r="V92" i="19"/>
  <c r="V117" i="19"/>
  <c r="V96" i="19"/>
  <c r="V98" i="19"/>
  <c r="V90" i="19"/>
  <c r="V138" i="19"/>
  <c r="V110" i="19"/>
  <c r="E78" i="19"/>
  <c r="D78" i="19"/>
  <c r="C78" i="19"/>
  <c r="V156" i="19"/>
  <c r="V166" i="19"/>
  <c r="V145" i="19"/>
  <c r="V158" i="19"/>
  <c r="V169" i="19"/>
  <c r="V178" i="19"/>
  <c r="V179" i="19"/>
  <c r="S216" i="19"/>
  <c r="S212" i="19"/>
  <c r="S189" i="19"/>
  <c r="S185" i="19"/>
  <c r="S181" i="19"/>
  <c r="S177" i="19"/>
  <c r="S215" i="19"/>
  <c r="S211" i="19"/>
  <c r="S188" i="19"/>
  <c r="S184" i="19"/>
  <c r="S180" i="19"/>
  <c r="S218" i="19"/>
  <c r="S214" i="19"/>
  <c r="S210" i="19"/>
  <c r="S187" i="19"/>
  <c r="S183" i="19"/>
  <c r="S179" i="19"/>
  <c r="S175" i="19"/>
  <c r="S217" i="19"/>
  <c r="S213" i="19"/>
  <c r="S209" i="19"/>
  <c r="S190" i="19"/>
  <c r="S186" i="19"/>
  <c r="S182" i="19"/>
  <c r="S171" i="19"/>
  <c r="S167" i="19"/>
  <c r="S163" i="19"/>
  <c r="S170" i="19"/>
  <c r="S166" i="19"/>
  <c r="S162" i="19"/>
  <c r="S158" i="19"/>
  <c r="S154" i="19"/>
  <c r="S150" i="19"/>
  <c r="S146" i="19"/>
  <c r="S178" i="19"/>
  <c r="S174" i="19"/>
  <c r="S173" i="19"/>
  <c r="S169" i="19"/>
  <c r="S165" i="19"/>
  <c r="S161" i="19"/>
  <c r="S157" i="19"/>
  <c r="S176" i="19"/>
  <c r="S172" i="19"/>
  <c r="S168" i="19"/>
  <c r="S164" i="19"/>
  <c r="S160" i="19"/>
  <c r="S156" i="19"/>
  <c r="S149" i="19"/>
  <c r="S148" i="19"/>
  <c r="S147" i="19"/>
  <c r="S142" i="19"/>
  <c r="S141" i="19"/>
  <c r="S155" i="19"/>
  <c r="S153" i="19"/>
  <c r="S144" i="19"/>
  <c r="S159" i="19"/>
  <c r="S152" i="19"/>
  <c r="S143" i="19"/>
  <c r="S145" i="19"/>
  <c r="S151" i="19"/>
  <c r="I215" i="19"/>
  <c r="I211" i="19"/>
  <c r="I188" i="19"/>
  <c r="I184" i="19"/>
  <c r="I180" i="19"/>
  <c r="I176" i="19"/>
  <c r="I218" i="19"/>
  <c r="I214" i="19"/>
  <c r="I210" i="19"/>
  <c r="I187" i="19"/>
  <c r="I183" i="19"/>
  <c r="I179" i="19"/>
  <c r="I217" i="19"/>
  <c r="I213" i="19"/>
  <c r="I209" i="19"/>
  <c r="I190" i="19"/>
  <c r="I186" i="19"/>
  <c r="I182" i="19"/>
  <c r="I178" i="19"/>
  <c r="I174" i="19"/>
  <c r="I177" i="19"/>
  <c r="I170" i="19"/>
  <c r="I166" i="19"/>
  <c r="I162" i="19"/>
  <c r="I189" i="19"/>
  <c r="I181" i="19"/>
  <c r="I175" i="19"/>
  <c r="I212" i="19"/>
  <c r="I216" i="19"/>
  <c r="I171" i="19"/>
  <c r="I165" i="19"/>
  <c r="I154" i="19"/>
  <c r="I173" i="19"/>
  <c r="I160" i="19"/>
  <c r="I157" i="19"/>
  <c r="I155" i="19"/>
  <c r="I169" i="19"/>
  <c r="I156" i="19"/>
  <c r="I145" i="19"/>
  <c r="I144" i="19"/>
  <c r="I143" i="19"/>
  <c r="I151" i="19"/>
  <c r="I167" i="19"/>
  <c r="I146" i="19"/>
  <c r="I163" i="19"/>
  <c r="I161" i="19"/>
  <c r="I150" i="19"/>
  <c r="I142" i="19"/>
  <c r="I149" i="19"/>
  <c r="I168" i="19"/>
  <c r="I141" i="19"/>
  <c r="I147" i="19"/>
  <c r="I159" i="19"/>
  <c r="I153" i="19"/>
  <c r="I164" i="19"/>
  <c r="I148" i="19"/>
  <c r="I185" i="19"/>
  <c r="I152" i="19"/>
  <c r="I172" i="19"/>
  <c r="I158" i="19"/>
  <c r="D218" i="19"/>
  <c r="D214" i="19"/>
  <c r="D210" i="19"/>
  <c r="D187" i="19"/>
  <c r="D183" i="19"/>
  <c r="D179" i="19"/>
  <c r="D175" i="19"/>
  <c r="D217" i="19"/>
  <c r="D213" i="19"/>
  <c r="D209" i="19"/>
  <c r="D190" i="19"/>
  <c r="D186" i="19"/>
  <c r="D182" i="19"/>
  <c r="D216" i="19"/>
  <c r="D212" i="19"/>
  <c r="D189" i="19"/>
  <c r="D185" i="19"/>
  <c r="D181" i="19"/>
  <c r="D177" i="19"/>
  <c r="D215" i="19"/>
  <c r="D211" i="19"/>
  <c r="D188" i="19"/>
  <c r="D184" i="19"/>
  <c r="D180" i="19"/>
  <c r="D173" i="19"/>
  <c r="D169" i="19"/>
  <c r="D165" i="19"/>
  <c r="D161" i="19"/>
  <c r="D178" i="19"/>
  <c r="D172" i="19"/>
  <c r="D168" i="19"/>
  <c r="D164" i="19"/>
  <c r="D160" i="19"/>
  <c r="D156" i="19"/>
  <c r="D152" i="19"/>
  <c r="D148" i="19"/>
  <c r="D144" i="19"/>
  <c r="D176" i="19"/>
  <c r="D171" i="19"/>
  <c r="D167" i="19"/>
  <c r="D163" i="19"/>
  <c r="D159" i="19"/>
  <c r="D174" i="19"/>
  <c r="D170" i="19"/>
  <c r="D166" i="19"/>
  <c r="D162" i="19"/>
  <c r="D158" i="19"/>
  <c r="D147" i="19"/>
  <c r="D146" i="19"/>
  <c r="D145" i="19"/>
  <c r="D143" i="19"/>
  <c r="D157" i="19"/>
  <c r="D141" i="19"/>
  <c r="D151" i="19"/>
  <c r="D154" i="19"/>
  <c r="D155" i="19"/>
  <c r="D150" i="19"/>
  <c r="D153" i="19"/>
  <c r="D142" i="19"/>
  <c r="D149" i="19"/>
  <c r="Q129" i="19"/>
  <c r="Q124" i="19"/>
  <c r="Q104" i="19"/>
  <c r="Q110" i="19"/>
  <c r="V162" i="19"/>
  <c r="V188" i="19"/>
  <c r="V168" i="19"/>
  <c r="V173" i="19"/>
  <c r="V182" i="19"/>
  <c r="G160" i="18"/>
  <c r="G164" i="18"/>
  <c r="G211" i="18"/>
  <c r="K215" i="18"/>
  <c r="K150" i="18"/>
  <c r="K175" i="18"/>
  <c r="K185" i="18"/>
  <c r="K210" i="18"/>
  <c r="G158" i="18"/>
  <c r="K141" i="18"/>
  <c r="K162" i="18"/>
  <c r="K188" i="18"/>
  <c r="K189" i="18"/>
  <c r="K214" i="18"/>
  <c r="V116" i="18"/>
  <c r="G162" i="18"/>
  <c r="J159" i="18"/>
  <c r="K148" i="18"/>
  <c r="K166" i="18"/>
  <c r="K211" i="18"/>
  <c r="K212" i="18"/>
  <c r="J144" i="18"/>
  <c r="G173" i="18"/>
  <c r="G151" i="18"/>
  <c r="J212" i="18"/>
  <c r="G188" i="18"/>
  <c r="G142" i="18"/>
  <c r="G155" i="18"/>
  <c r="K146" i="18"/>
  <c r="K152" i="18"/>
  <c r="K161" i="18"/>
  <c r="G217" i="18"/>
  <c r="G179" i="18"/>
  <c r="D161" i="18"/>
  <c r="G153" i="18"/>
  <c r="G141" i="18"/>
  <c r="G172" i="18"/>
  <c r="G170" i="18"/>
  <c r="G163" i="18"/>
  <c r="G210" i="18"/>
  <c r="G181" i="18"/>
  <c r="D186" i="18"/>
  <c r="D150" i="18"/>
  <c r="V131" i="18"/>
  <c r="R91" i="18"/>
  <c r="R125" i="18"/>
  <c r="J181" i="18"/>
  <c r="R142" i="18"/>
  <c r="R165" i="18"/>
  <c r="R160" i="18"/>
  <c r="R158" i="18"/>
  <c r="R155" i="18"/>
  <c r="R187" i="18"/>
  <c r="R215" i="18"/>
  <c r="D175" i="18"/>
  <c r="D148" i="18"/>
  <c r="D171" i="18"/>
  <c r="D181" i="18"/>
  <c r="D147" i="18"/>
  <c r="D183" i="18"/>
  <c r="D214" i="18"/>
  <c r="D151" i="18"/>
  <c r="G146" i="18"/>
  <c r="G168" i="18"/>
  <c r="G215" i="18"/>
  <c r="O190" i="18"/>
  <c r="D145" i="18"/>
  <c r="R156" i="18"/>
  <c r="R151" i="18"/>
  <c r="D216" i="18"/>
  <c r="D157" i="18"/>
  <c r="G178" i="18"/>
  <c r="G157" i="18"/>
  <c r="G145" i="18"/>
  <c r="G186" i="18"/>
  <c r="G174" i="18"/>
  <c r="G167" i="18"/>
  <c r="G214" i="18"/>
  <c r="G185" i="18"/>
  <c r="D215" i="18"/>
  <c r="D144" i="18"/>
  <c r="V201" i="18"/>
  <c r="R107" i="18"/>
  <c r="R137" i="18"/>
  <c r="J213" i="18"/>
  <c r="R146" i="18"/>
  <c r="R217" i="18"/>
  <c r="R164" i="18"/>
  <c r="R162" i="18"/>
  <c r="R159" i="18"/>
  <c r="R210" i="18"/>
  <c r="R181" i="18"/>
  <c r="D209" i="18"/>
  <c r="D141" i="18"/>
  <c r="D155" i="18"/>
  <c r="D154" i="18"/>
  <c r="D184" i="18"/>
  <c r="D152" i="18"/>
  <c r="D165" i="18"/>
  <c r="V106" i="18"/>
  <c r="G182" i="18"/>
  <c r="G166" i="18"/>
  <c r="D210" i="18"/>
  <c r="V132" i="18"/>
  <c r="R148" i="18"/>
  <c r="R154" i="18"/>
  <c r="D142" i="18"/>
  <c r="D218" i="18"/>
  <c r="D143" i="18"/>
  <c r="G143" i="18"/>
  <c r="G144" i="18"/>
  <c r="G161" i="18"/>
  <c r="G209" i="18"/>
  <c r="G177" i="18"/>
  <c r="G171" i="18"/>
  <c r="G218" i="18"/>
  <c r="G189" i="18"/>
  <c r="D211" i="18"/>
  <c r="D187" i="18"/>
  <c r="V93" i="18"/>
  <c r="R117" i="18"/>
  <c r="R161" i="18"/>
  <c r="R149" i="18"/>
  <c r="R141" i="18"/>
  <c r="R168" i="18"/>
  <c r="R166" i="18"/>
  <c r="R163" i="18"/>
  <c r="R214" i="18"/>
  <c r="R185" i="18"/>
  <c r="D217" i="18"/>
  <c r="D156" i="18"/>
  <c r="D170" i="18"/>
  <c r="J215" i="18"/>
  <c r="D159" i="18"/>
  <c r="D153" i="18"/>
  <c r="D146" i="18"/>
  <c r="D160" i="18"/>
  <c r="D178" i="18"/>
  <c r="G159" i="18"/>
  <c r="R201" i="18"/>
  <c r="R169" i="18"/>
  <c r="R183" i="18"/>
  <c r="D158" i="18"/>
  <c r="G165" i="18"/>
  <c r="G148" i="18"/>
  <c r="G152" i="18"/>
  <c r="G150" i="18"/>
  <c r="G190" i="18"/>
  <c r="G176" i="18"/>
  <c r="G180" i="18"/>
  <c r="G212" i="18"/>
  <c r="D166" i="18"/>
  <c r="D182" i="18"/>
  <c r="V120" i="18"/>
  <c r="R93" i="18"/>
  <c r="R147" i="18"/>
  <c r="R174" i="18"/>
  <c r="R145" i="18"/>
  <c r="R172" i="18"/>
  <c r="R170" i="18"/>
  <c r="R167" i="18"/>
  <c r="R218" i="18"/>
  <c r="R189" i="18"/>
  <c r="D189" i="18"/>
  <c r="D174" i="18"/>
  <c r="R203" i="18"/>
  <c r="K209" i="18"/>
  <c r="D173" i="18"/>
  <c r="O156" i="18"/>
  <c r="G187" i="18"/>
  <c r="R211" i="18"/>
  <c r="D185" i="18"/>
  <c r="D190" i="18"/>
  <c r="G147" i="18"/>
  <c r="G169" i="18"/>
  <c r="G156" i="18"/>
  <c r="G154" i="18"/>
  <c r="G213" i="18"/>
  <c r="G175" i="18"/>
  <c r="G184" i="18"/>
  <c r="D162" i="18"/>
  <c r="D176" i="18"/>
  <c r="R173" i="18"/>
  <c r="R153" i="18"/>
  <c r="R157" i="18"/>
  <c r="R178" i="18"/>
  <c r="R176" i="18"/>
  <c r="R171" i="18"/>
  <c r="R180" i="18"/>
  <c r="D164" i="18"/>
  <c r="D149" i="18"/>
  <c r="D212" i="18"/>
  <c r="D179" i="18"/>
  <c r="D168" i="18"/>
  <c r="F143" i="18"/>
  <c r="F152" i="18"/>
  <c r="F168" i="18"/>
  <c r="F150" i="18"/>
  <c r="F218" i="18"/>
  <c r="F183" i="18"/>
  <c r="F185" i="18"/>
  <c r="F213" i="18"/>
  <c r="O214" i="18"/>
  <c r="R92" i="18"/>
  <c r="R135" i="18"/>
  <c r="R119" i="18"/>
  <c r="R124" i="18"/>
  <c r="R133" i="18"/>
  <c r="J145" i="18"/>
  <c r="J179" i="18"/>
  <c r="J190" i="18"/>
  <c r="U74" i="18"/>
  <c r="W74" i="18"/>
  <c r="V74" i="18"/>
  <c r="F153" i="18"/>
  <c r="F214" i="18"/>
  <c r="F145" i="18"/>
  <c r="F158" i="18"/>
  <c r="F155" i="18"/>
  <c r="F180" i="18"/>
  <c r="F212" i="18"/>
  <c r="R122" i="18"/>
  <c r="R102" i="18"/>
  <c r="R113" i="18"/>
  <c r="R126" i="18"/>
  <c r="R205" i="18"/>
  <c r="J141" i="18"/>
  <c r="J168" i="18"/>
  <c r="J217" i="18"/>
  <c r="C74" i="18"/>
  <c r="E74" i="18"/>
  <c r="D74" i="18"/>
  <c r="F172" i="18"/>
  <c r="F144" i="18"/>
  <c r="F161" i="18"/>
  <c r="F162" i="18"/>
  <c r="F159" i="18"/>
  <c r="F184" i="18"/>
  <c r="F216" i="18"/>
  <c r="O144" i="18"/>
  <c r="R106" i="18"/>
  <c r="R110" i="18"/>
  <c r="R139" i="18"/>
  <c r="R134" i="18"/>
  <c r="R199" i="18"/>
  <c r="J154" i="18"/>
  <c r="J175" i="18"/>
  <c r="J218" i="18"/>
  <c r="V200" i="18"/>
  <c r="F175" i="18"/>
  <c r="F148" i="18"/>
  <c r="F160" i="18"/>
  <c r="F166" i="18"/>
  <c r="F163" i="18"/>
  <c r="F188" i="18"/>
  <c r="F182" i="18"/>
  <c r="O150" i="18"/>
  <c r="R96" i="18"/>
  <c r="R118" i="18"/>
  <c r="R123" i="18"/>
  <c r="R128" i="18"/>
  <c r="R207" i="18"/>
  <c r="J151" i="18"/>
  <c r="J216" i="18"/>
  <c r="J184" i="18"/>
  <c r="J214" i="18"/>
  <c r="D213" i="18"/>
  <c r="F147" i="18"/>
  <c r="F156" i="18"/>
  <c r="F173" i="18"/>
  <c r="F170" i="18"/>
  <c r="F167" i="18"/>
  <c r="F211" i="18"/>
  <c r="F186" i="18"/>
  <c r="O159" i="18"/>
  <c r="R115" i="18"/>
  <c r="R127" i="18"/>
  <c r="R94" i="18"/>
  <c r="R108" i="18"/>
  <c r="R136" i="18"/>
  <c r="R200" i="18"/>
  <c r="J150" i="18"/>
  <c r="J165" i="18"/>
  <c r="J188" i="18"/>
  <c r="F178" i="18"/>
  <c r="F146" i="18"/>
  <c r="F169" i="18"/>
  <c r="F187" i="18"/>
  <c r="F174" i="18"/>
  <c r="F171" i="18"/>
  <c r="F215" i="18"/>
  <c r="R100" i="18"/>
  <c r="R101" i="18"/>
  <c r="R98" i="18"/>
  <c r="R112" i="18"/>
  <c r="R140" i="18"/>
  <c r="R204" i="18"/>
  <c r="J163" i="18"/>
  <c r="J173" i="18"/>
  <c r="V98" i="18"/>
  <c r="V99" i="18"/>
  <c r="V109" i="18"/>
  <c r="V199" i="18"/>
  <c r="V137" i="18"/>
  <c r="V138" i="18"/>
  <c r="V204" i="18"/>
  <c r="O155" i="18"/>
  <c r="O210" i="18"/>
  <c r="V90" i="18"/>
  <c r="V112" i="18"/>
  <c r="V108" i="18"/>
  <c r="V117" i="18"/>
  <c r="V102" i="18"/>
  <c r="V128" i="18"/>
  <c r="V127" i="18"/>
  <c r="V208" i="18"/>
  <c r="J148" i="18"/>
  <c r="J170" i="18"/>
  <c r="J155" i="18"/>
  <c r="J172" i="18"/>
  <c r="J169" i="18"/>
  <c r="J209" i="18"/>
  <c r="J180" i="18"/>
  <c r="K155" i="18"/>
  <c r="K144" i="18"/>
  <c r="K143" i="18"/>
  <c r="K184" i="18"/>
  <c r="K178" i="18"/>
  <c r="K169" i="18"/>
  <c r="K216" i="18"/>
  <c r="K187" i="18"/>
  <c r="O143" i="18"/>
  <c r="O160" i="18"/>
  <c r="V104" i="18"/>
  <c r="V107" i="18"/>
  <c r="V92" i="18"/>
  <c r="V119" i="18"/>
  <c r="V114" i="18"/>
  <c r="V140" i="18"/>
  <c r="V139" i="18"/>
  <c r="V198" i="18"/>
  <c r="J167" i="18"/>
  <c r="J166" i="18"/>
  <c r="J143" i="18"/>
  <c r="J152" i="18"/>
  <c r="J149" i="18"/>
  <c r="J174" i="18"/>
  <c r="J183" i="18"/>
  <c r="J211" i="18"/>
  <c r="K159" i="18"/>
  <c r="K171" i="18"/>
  <c r="K154" i="18"/>
  <c r="K160" i="18"/>
  <c r="K149" i="18"/>
  <c r="K177" i="18"/>
  <c r="K190" i="18"/>
  <c r="K218" i="18"/>
  <c r="V110" i="18"/>
  <c r="O173" i="18"/>
  <c r="O211" i="18"/>
  <c r="V113" i="18"/>
  <c r="V115" i="18"/>
  <c r="V96" i="18"/>
  <c r="V123" i="18"/>
  <c r="V118" i="18"/>
  <c r="V126" i="18"/>
  <c r="V203" i="18"/>
  <c r="V202" i="18"/>
  <c r="R131" i="18"/>
  <c r="R138" i="18"/>
  <c r="R206" i="18"/>
  <c r="J158" i="18"/>
  <c r="J176" i="18"/>
  <c r="J147" i="18"/>
  <c r="J156" i="18"/>
  <c r="J153" i="18"/>
  <c r="J178" i="18"/>
  <c r="J187" i="18"/>
  <c r="K180" i="18"/>
  <c r="K142" i="18"/>
  <c r="K158" i="18"/>
  <c r="K164" i="18"/>
  <c r="K153" i="18"/>
  <c r="K181" i="18"/>
  <c r="V94" i="18"/>
  <c r="V129" i="18"/>
  <c r="V136" i="18"/>
  <c r="O141" i="18"/>
  <c r="O177" i="18"/>
  <c r="V121" i="18"/>
  <c r="V91" i="18"/>
  <c r="V100" i="18"/>
  <c r="V124" i="18"/>
  <c r="V122" i="18"/>
  <c r="V130" i="18"/>
  <c r="V207" i="18"/>
  <c r="V206" i="18"/>
  <c r="J171" i="18"/>
  <c r="J142" i="18"/>
  <c r="J162" i="18"/>
  <c r="J160" i="18"/>
  <c r="J157" i="18"/>
  <c r="J182" i="18"/>
  <c r="J210" i="18"/>
  <c r="V105" i="18"/>
  <c r="V111" i="18"/>
  <c r="V135" i="18"/>
  <c r="V205" i="18"/>
  <c r="O146" i="18"/>
  <c r="O186" i="18"/>
  <c r="V97" i="18"/>
  <c r="V95" i="18"/>
  <c r="V101" i="18"/>
  <c r="V133" i="18"/>
  <c r="V125" i="18"/>
  <c r="V134" i="18"/>
  <c r="J189" i="18"/>
  <c r="J146" i="18"/>
  <c r="J177" i="18"/>
  <c r="J164" i="18"/>
  <c r="J161" i="18"/>
  <c r="J186" i="18"/>
  <c r="O165" i="18"/>
  <c r="O145" i="18"/>
  <c r="O169" i="18"/>
  <c r="O163" i="18"/>
  <c r="O164" i="18"/>
  <c r="O181" i="18"/>
  <c r="O209" i="18"/>
  <c r="O218" i="18"/>
  <c r="R114" i="18"/>
  <c r="R109" i="18"/>
  <c r="R90" i="18"/>
  <c r="R121" i="18"/>
  <c r="R120" i="18"/>
  <c r="R132" i="18"/>
  <c r="R198" i="18"/>
  <c r="R208" i="18"/>
  <c r="O153" i="18"/>
  <c r="O158" i="18"/>
  <c r="O149" i="18"/>
  <c r="O167" i="18"/>
  <c r="O168" i="18"/>
  <c r="O185" i="18"/>
  <c r="O213" i="18"/>
  <c r="R202" i="18"/>
  <c r="O148" i="18"/>
  <c r="O180" i="18"/>
  <c r="O162" i="18"/>
  <c r="O171" i="18"/>
  <c r="O172" i="18"/>
  <c r="O189" i="18"/>
  <c r="O217" i="18"/>
  <c r="O166" i="18"/>
  <c r="O157" i="18"/>
  <c r="O174" i="18"/>
  <c r="O176" i="18"/>
  <c r="O175" i="18"/>
  <c r="O212" i="18"/>
  <c r="O179" i="18"/>
  <c r="O147" i="18"/>
  <c r="O170" i="18"/>
  <c r="O215" i="18"/>
  <c r="O184" i="18"/>
  <c r="O178" i="18"/>
  <c r="O216" i="18"/>
  <c r="O183" i="18"/>
  <c r="R99" i="18"/>
  <c r="R95" i="18"/>
  <c r="R97" i="18"/>
  <c r="R111" i="18"/>
  <c r="R104" i="18"/>
  <c r="R130" i="18"/>
  <c r="R129" i="18"/>
  <c r="O161" i="18"/>
  <c r="O154" i="18"/>
  <c r="O142" i="18"/>
  <c r="O151" i="18"/>
  <c r="O152" i="18"/>
  <c r="O188" i="18"/>
  <c r="O182" i="18"/>
  <c r="I119" i="17"/>
  <c r="I120" i="17"/>
  <c r="I102" i="17"/>
  <c r="I136" i="17"/>
  <c r="I127" i="17"/>
  <c r="I121" i="17"/>
  <c r="I200" i="17"/>
  <c r="I107" i="17"/>
  <c r="I132" i="17"/>
  <c r="I103" i="17"/>
  <c r="I110" i="17"/>
  <c r="I96" i="17"/>
  <c r="I122" i="17"/>
  <c r="I129" i="17"/>
  <c r="I208" i="17"/>
  <c r="I97" i="17"/>
  <c r="I109" i="17"/>
  <c r="I114" i="17"/>
  <c r="I135" i="17"/>
  <c r="I100" i="17"/>
  <c r="I123" i="17"/>
  <c r="I133" i="17"/>
  <c r="I201" i="17"/>
  <c r="I90" i="17"/>
  <c r="I95" i="17"/>
  <c r="I116" i="17"/>
  <c r="I111" i="17"/>
  <c r="I104" i="17"/>
  <c r="I124" i="17"/>
  <c r="I137" i="17"/>
  <c r="S93" i="17"/>
  <c r="S107" i="17"/>
  <c r="S208" i="17"/>
  <c r="S201" i="17"/>
  <c r="S127" i="17"/>
  <c r="S139" i="17"/>
  <c r="S117" i="17"/>
  <c r="S204" i="17"/>
  <c r="D127" i="17"/>
  <c r="S92" i="17"/>
  <c r="S112" i="17"/>
  <c r="S97" i="17"/>
  <c r="S101" i="17"/>
  <c r="S129" i="17"/>
  <c r="S119" i="17"/>
  <c r="S132" i="17"/>
  <c r="S203" i="17"/>
  <c r="D92" i="17"/>
  <c r="D116" i="17"/>
  <c r="S134" i="17"/>
  <c r="S96" i="17"/>
  <c r="S110" i="17"/>
  <c r="S113" i="17"/>
  <c r="S133" i="17"/>
  <c r="S120" i="17"/>
  <c r="S136" i="17"/>
  <c r="S198" i="17"/>
  <c r="D131" i="17"/>
  <c r="D118" i="17"/>
  <c r="S104" i="17"/>
  <c r="S100" i="17"/>
  <c r="S131" i="17"/>
  <c r="S137" i="17"/>
  <c r="S122" i="17"/>
  <c r="S121" i="17"/>
  <c r="S140" i="17"/>
  <c r="S202" i="17"/>
  <c r="D97" i="17"/>
  <c r="D135" i="17"/>
  <c r="S91" i="17"/>
  <c r="S99" i="17"/>
  <c r="S102" i="17"/>
  <c r="S130" i="17"/>
  <c r="S123" i="17"/>
  <c r="S114" i="17"/>
  <c r="S199" i="17"/>
  <c r="S206" i="17"/>
  <c r="D100" i="17"/>
  <c r="D207" i="17"/>
  <c r="E149" i="17"/>
  <c r="S103" i="17"/>
  <c r="S106" i="17"/>
  <c r="S105" i="17"/>
  <c r="S138" i="17"/>
  <c r="S124" i="17"/>
  <c r="S115" i="17"/>
  <c r="D108" i="17"/>
  <c r="D202" i="17"/>
  <c r="E169" i="17"/>
  <c r="D130" i="17"/>
  <c r="D110" i="17"/>
  <c r="D101" i="17"/>
  <c r="D111" i="17"/>
  <c r="D136" i="17"/>
  <c r="D117" i="17"/>
  <c r="D139" i="17"/>
  <c r="D198" i="17"/>
  <c r="E156" i="17"/>
  <c r="D98" i="17"/>
  <c r="D93" i="17"/>
  <c r="D103" i="17"/>
  <c r="D107" i="17"/>
  <c r="D120" i="17"/>
  <c r="D119" i="17"/>
  <c r="D140" i="17"/>
  <c r="D201" i="17"/>
  <c r="E167" i="17"/>
  <c r="D99" i="17"/>
  <c r="D109" i="17"/>
  <c r="D112" i="17"/>
  <c r="D129" i="17"/>
  <c r="D121" i="17"/>
  <c r="D205" i="17"/>
  <c r="D199" i="17"/>
  <c r="D200" i="17"/>
  <c r="E190" i="17"/>
  <c r="D90" i="17"/>
  <c r="D94" i="17"/>
  <c r="D102" i="17"/>
  <c r="D124" i="17"/>
  <c r="D122" i="17"/>
  <c r="D115" i="17"/>
  <c r="D134" i="17"/>
  <c r="D204" i="17"/>
  <c r="D106" i="17"/>
  <c r="D128" i="17"/>
  <c r="D105" i="17"/>
  <c r="D125" i="17"/>
  <c r="D123" i="17"/>
  <c r="D132" i="17"/>
  <c r="D138" i="17"/>
  <c r="D208" i="17"/>
  <c r="E176" i="17"/>
  <c r="E185" i="17"/>
  <c r="D114" i="17"/>
  <c r="D96" i="17"/>
  <c r="D95" i="17"/>
  <c r="D126" i="17"/>
  <c r="D133" i="17"/>
  <c r="D137" i="17"/>
  <c r="E152" i="17"/>
  <c r="E209" i="17"/>
  <c r="E153" i="17"/>
  <c r="E174" i="17"/>
  <c r="E147" i="17"/>
  <c r="E186" i="17"/>
  <c r="E217" i="17"/>
  <c r="E179" i="17"/>
  <c r="E184" i="17"/>
  <c r="E212" i="17"/>
  <c r="S163" i="17"/>
  <c r="S152" i="17"/>
  <c r="S144" i="17"/>
  <c r="S184" i="17"/>
  <c r="S169" i="17"/>
  <c r="S185" i="17"/>
  <c r="S209" i="17"/>
  <c r="S214" i="17"/>
  <c r="E168" i="17"/>
  <c r="E180" i="17"/>
  <c r="E189" i="17"/>
  <c r="E155" i="17"/>
  <c r="E158" i="17"/>
  <c r="E178" i="17"/>
  <c r="E162" i="17"/>
  <c r="E166" i="17"/>
  <c r="E183" i="17"/>
  <c r="E188" i="17"/>
  <c r="E216" i="17"/>
  <c r="S190" i="17"/>
  <c r="S153" i="17"/>
  <c r="S145" i="17"/>
  <c r="S142" i="17"/>
  <c r="S174" i="17"/>
  <c r="S156" i="17"/>
  <c r="S213" i="17"/>
  <c r="S218" i="17"/>
  <c r="E173" i="17"/>
  <c r="E148" i="17"/>
  <c r="E170" i="17"/>
  <c r="E142" i="17"/>
  <c r="E163" i="17"/>
  <c r="E171" i="17"/>
  <c r="E187" i="17"/>
  <c r="E211" i="17"/>
  <c r="S155" i="17"/>
  <c r="S170" i="17"/>
  <c r="S176" i="17"/>
  <c r="S146" i="17"/>
  <c r="S181" i="17"/>
  <c r="S160" i="17"/>
  <c r="S217" i="17"/>
  <c r="E154" i="17"/>
  <c r="E175" i="17"/>
  <c r="E143" i="17"/>
  <c r="E164" i="17"/>
  <c r="E213" i="17"/>
  <c r="E210" i="17"/>
  <c r="E215" i="17"/>
  <c r="S165" i="17"/>
  <c r="S147" i="17"/>
  <c r="S186" i="17"/>
  <c r="S150" i="17"/>
  <c r="S189" i="17"/>
  <c r="S164" i="17"/>
  <c r="S175" i="17"/>
  <c r="E146" i="17"/>
  <c r="E150" i="17"/>
  <c r="E141" i="17"/>
  <c r="E157" i="17"/>
  <c r="E160" i="17"/>
  <c r="E172" i="17"/>
  <c r="E214" i="17"/>
  <c r="E177" i="17"/>
  <c r="S141" i="17"/>
  <c r="S148" i="17"/>
  <c r="S212" i="17"/>
  <c r="S154" i="17"/>
  <c r="S215" i="17"/>
  <c r="S168" i="17"/>
  <c r="S179" i="17"/>
  <c r="E159" i="17"/>
  <c r="E151" i="17"/>
  <c r="E144" i="17"/>
  <c r="E165" i="17"/>
  <c r="E161" i="17"/>
  <c r="E182" i="17"/>
  <c r="E218" i="17"/>
  <c r="S162" i="17"/>
  <c r="S149" i="17"/>
  <c r="S173" i="17"/>
  <c r="S157" i="17"/>
  <c r="S216" i="17"/>
  <c r="S172" i="17"/>
  <c r="O206" i="17"/>
  <c r="O135" i="17"/>
  <c r="O116" i="17"/>
  <c r="O133" i="17"/>
  <c r="O201" i="17"/>
  <c r="O110" i="17"/>
  <c r="O102" i="17"/>
  <c r="O108" i="17"/>
  <c r="O198" i="17"/>
  <c r="O115" i="17"/>
  <c r="O113" i="17"/>
  <c r="O103" i="17"/>
  <c r="O130" i="17"/>
  <c r="O137" i="17"/>
  <c r="O93" i="17"/>
  <c r="O207" i="17"/>
  <c r="O114" i="17"/>
  <c r="O203" i="17"/>
  <c r="O100" i="17"/>
  <c r="O128" i="17"/>
  <c r="O91" i="17"/>
  <c r="O129" i="17"/>
  <c r="O208" i="17"/>
  <c r="O199" i="17"/>
  <c r="O140" i="17"/>
  <c r="O139" i="17"/>
  <c r="O126" i="17"/>
  <c r="O101" i="17"/>
  <c r="O111" i="17"/>
  <c r="O109" i="17"/>
  <c r="O200" i="17"/>
  <c r="O134" i="17"/>
  <c r="O119" i="17"/>
  <c r="O112" i="17"/>
  <c r="O125" i="17"/>
  <c r="O90" i="17"/>
  <c r="O204" i="17"/>
  <c r="O138" i="17"/>
  <c r="O132" i="17"/>
  <c r="O123" i="17"/>
  <c r="O124" i="17"/>
  <c r="O127" i="17"/>
  <c r="O105" i="17"/>
  <c r="O95" i="17"/>
  <c r="O122" i="17"/>
  <c r="O92" i="17"/>
  <c r="O205" i="17"/>
  <c r="O136" i="17"/>
  <c r="O118" i="17"/>
  <c r="O121" i="17"/>
  <c r="O107" i="17"/>
  <c r="O99" i="17"/>
  <c r="O106" i="17"/>
  <c r="O94" i="17"/>
  <c r="O202" i="17"/>
  <c r="O131" i="17"/>
  <c r="O117" i="17"/>
  <c r="O120" i="17"/>
  <c r="O104" i="17"/>
  <c r="O96" i="17"/>
  <c r="O98" i="17"/>
  <c r="O97" i="17"/>
  <c r="G207" i="17"/>
  <c r="G203" i="17"/>
  <c r="G199" i="17"/>
  <c r="G206" i="17"/>
  <c r="G202" i="17"/>
  <c r="G198" i="17"/>
  <c r="G205" i="17"/>
  <c r="G201" i="17"/>
  <c r="G208" i="17"/>
  <c r="G204" i="17"/>
  <c r="G200" i="17"/>
  <c r="G138" i="17"/>
  <c r="G134" i="17"/>
  <c r="G130" i="17"/>
  <c r="G126" i="17"/>
  <c r="G122" i="17"/>
  <c r="G118" i="17"/>
  <c r="G114" i="17"/>
  <c r="G137" i="17"/>
  <c r="G140" i="17"/>
  <c r="G136" i="17"/>
  <c r="G117" i="17"/>
  <c r="G116" i="17"/>
  <c r="G115" i="17"/>
  <c r="G121" i="17"/>
  <c r="G120" i="17"/>
  <c r="G119" i="17"/>
  <c r="G113" i="17"/>
  <c r="G109" i="17"/>
  <c r="G105" i="17"/>
  <c r="G101" i="17"/>
  <c r="G97" i="17"/>
  <c r="G93" i="17"/>
  <c r="G133" i="17"/>
  <c r="G125" i="17"/>
  <c r="G124" i="17"/>
  <c r="G123" i="17"/>
  <c r="G129" i="17"/>
  <c r="G128" i="17"/>
  <c r="G127" i="17"/>
  <c r="G112" i="17"/>
  <c r="G131" i="17"/>
  <c r="G111" i="17"/>
  <c r="G107" i="17"/>
  <c r="G103" i="17"/>
  <c r="G99" i="17"/>
  <c r="G95" i="17"/>
  <c r="G108" i="17"/>
  <c r="G96" i="17"/>
  <c r="G135" i="17"/>
  <c r="G106" i="17"/>
  <c r="G104" i="17"/>
  <c r="G139" i="17"/>
  <c r="G102" i="17"/>
  <c r="G94" i="17"/>
  <c r="G92" i="17"/>
  <c r="G132" i="17"/>
  <c r="G110" i="17"/>
  <c r="G91" i="17"/>
  <c r="G98" i="17"/>
  <c r="G100" i="17"/>
  <c r="G90" i="17"/>
  <c r="K205" i="17"/>
  <c r="K201" i="17"/>
  <c r="K208" i="17"/>
  <c r="K204" i="17"/>
  <c r="K200" i="17"/>
  <c r="K207" i="17"/>
  <c r="K203" i="17"/>
  <c r="K199" i="17"/>
  <c r="K202" i="17"/>
  <c r="K206" i="17"/>
  <c r="K198" i="17"/>
  <c r="K140" i="17"/>
  <c r="K136" i="17"/>
  <c r="K132" i="17"/>
  <c r="K128" i="17"/>
  <c r="K124" i="17"/>
  <c r="K120" i="17"/>
  <c r="K116" i="17"/>
  <c r="K139" i="17"/>
  <c r="K138" i="17"/>
  <c r="K130" i="17"/>
  <c r="K129" i="17"/>
  <c r="K134" i="17"/>
  <c r="K111" i="17"/>
  <c r="K107" i="17"/>
  <c r="K103" i="17"/>
  <c r="K99" i="17"/>
  <c r="K95" i="17"/>
  <c r="K91" i="17"/>
  <c r="K131" i="17"/>
  <c r="K135" i="17"/>
  <c r="K115" i="17"/>
  <c r="K114" i="17"/>
  <c r="K119" i="17"/>
  <c r="K118" i="17"/>
  <c r="K117" i="17"/>
  <c r="K113" i="17"/>
  <c r="K109" i="17"/>
  <c r="K105" i="17"/>
  <c r="K101" i="17"/>
  <c r="K97" i="17"/>
  <c r="K93" i="17"/>
  <c r="K106" i="17"/>
  <c r="K122" i="17"/>
  <c r="K110" i="17"/>
  <c r="K94" i="17"/>
  <c r="K126" i="17"/>
  <c r="K112" i="17"/>
  <c r="K104" i="17"/>
  <c r="K123" i="17"/>
  <c r="K121" i="17"/>
  <c r="K102" i="17"/>
  <c r="K92" i="17"/>
  <c r="K133" i="17"/>
  <c r="K137" i="17"/>
  <c r="K127" i="17"/>
  <c r="K90" i="17"/>
  <c r="K108" i="17"/>
  <c r="K125" i="17"/>
  <c r="K96" i="17"/>
  <c r="K98" i="17"/>
  <c r="K100" i="17"/>
  <c r="W216" i="17"/>
  <c r="W212" i="17"/>
  <c r="W189" i="17"/>
  <c r="W185" i="17"/>
  <c r="W181" i="17"/>
  <c r="W177" i="17"/>
  <c r="W215" i="17"/>
  <c r="W211" i="17"/>
  <c r="W218" i="17"/>
  <c r="W186" i="17"/>
  <c r="W178" i="17"/>
  <c r="W170" i="17"/>
  <c r="W166" i="17"/>
  <c r="W162" i="17"/>
  <c r="W158" i="17"/>
  <c r="W214" i="17"/>
  <c r="W213" i="17"/>
  <c r="W183" i="17"/>
  <c r="W174" i="17"/>
  <c r="W173" i="17"/>
  <c r="W169" i="17"/>
  <c r="W165" i="17"/>
  <c r="W175" i="17"/>
  <c r="W187" i="17"/>
  <c r="W179" i="17"/>
  <c r="W217" i="17"/>
  <c r="W152" i="17"/>
  <c r="W148" i="17"/>
  <c r="W144" i="17"/>
  <c r="W182" i="17"/>
  <c r="W209" i="17"/>
  <c r="W180" i="17"/>
  <c r="W172" i="17"/>
  <c r="W161" i="17"/>
  <c r="W151" i="17"/>
  <c r="W150" i="17"/>
  <c r="W149" i="17"/>
  <c r="W168" i="17"/>
  <c r="W160" i="17"/>
  <c r="W210" i="17"/>
  <c r="W188" i="17"/>
  <c r="W167" i="17"/>
  <c r="W155" i="17"/>
  <c r="W184" i="17"/>
  <c r="W164" i="17"/>
  <c r="W159" i="17"/>
  <c r="W147" i="17"/>
  <c r="W146" i="17"/>
  <c r="W145" i="17"/>
  <c r="W154" i="17"/>
  <c r="W153" i="17"/>
  <c r="W171" i="17"/>
  <c r="W163" i="17"/>
  <c r="W156" i="17"/>
  <c r="W190" i="17"/>
  <c r="W176" i="17"/>
  <c r="W157" i="17"/>
  <c r="W141" i="17"/>
  <c r="W143" i="17"/>
  <c r="W142" i="17"/>
  <c r="AM20" i="16"/>
  <c r="Q128" i="21" s="1"/>
  <c r="AM17" i="16"/>
  <c r="Q19" i="21"/>
  <c r="AM19" i="16"/>
  <c r="Q127" i="21" s="1"/>
  <c r="AG68" i="16"/>
  <c r="AG99" i="16"/>
  <c r="AG106" i="16"/>
  <c r="AG90" i="16"/>
  <c r="AG61" i="16"/>
  <c r="AG73" i="16"/>
  <c r="AG69" i="16"/>
  <c r="AG43" i="16"/>
  <c r="AG49" i="16"/>
  <c r="AG34" i="16"/>
  <c r="AG20" i="16"/>
  <c r="AG50" i="16"/>
  <c r="AG17" i="16"/>
  <c r="AG26" i="16"/>
  <c r="AG97" i="16"/>
  <c r="AG104" i="16"/>
  <c r="AG88" i="16"/>
  <c r="AG59" i="16"/>
  <c r="AG83" i="16"/>
  <c r="AG66" i="16"/>
  <c r="AG41" i="16"/>
  <c r="AG47" i="16"/>
  <c r="AG32" i="16"/>
  <c r="AG18" i="16"/>
  <c r="AG31" i="16"/>
  <c r="AG46" i="16"/>
  <c r="AG111" i="16"/>
  <c r="AG95" i="16"/>
  <c r="AG102" i="16"/>
  <c r="AG87" i="16"/>
  <c r="AG57" i="16"/>
  <c r="AG75" i="16"/>
  <c r="AG62" i="16"/>
  <c r="AG39" i="16"/>
  <c r="AG55" i="16"/>
  <c r="AG52" i="16"/>
  <c r="AG16" i="16"/>
  <c r="AG29" i="16"/>
  <c r="AG109" i="16"/>
  <c r="AG93" i="16"/>
  <c r="AG100" i="16"/>
  <c r="AG80" i="16"/>
  <c r="AG84" i="16"/>
  <c r="AG82" i="16"/>
  <c r="AG58" i="16"/>
  <c r="AG37" i="16"/>
  <c r="AG44" i="16"/>
  <c r="AG30" i="16"/>
  <c r="AG14" i="16"/>
  <c r="AG27" i="16"/>
  <c r="AG86" i="16"/>
  <c r="AG23" i="16"/>
  <c r="AG107" i="16"/>
  <c r="AG91" i="16"/>
  <c r="AG98" i="16"/>
  <c r="AG74" i="16"/>
  <c r="AG70" i="16"/>
  <c r="AG64" i="16"/>
  <c r="AG85" i="16"/>
  <c r="AG35" i="16"/>
  <c r="AG42" i="16"/>
  <c r="AG28" i="16"/>
  <c r="AG53" i="16"/>
  <c r="AG25" i="16"/>
  <c r="AG15" i="16"/>
  <c r="AG96" i="16"/>
  <c r="AG72" i="16"/>
  <c r="AG13" i="16"/>
  <c r="AG103" i="16"/>
  <c r="AG110" i="16"/>
  <c r="AG94" i="16"/>
  <c r="AG65" i="16"/>
  <c r="AG77" i="16"/>
  <c r="AG78" i="16"/>
  <c r="AG67" i="16"/>
  <c r="AG81" i="16"/>
  <c r="AG38" i="16"/>
  <c r="AG24" i="16"/>
  <c r="AG48" i="16"/>
  <c r="AG21" i="16"/>
  <c r="AG89" i="16"/>
  <c r="AG60" i="16"/>
  <c r="AG40" i="16"/>
  <c r="AG101" i="16"/>
  <c r="AG108" i="16"/>
  <c r="AG92" i="16"/>
  <c r="AG63" i="16"/>
  <c r="AG76" i="16"/>
  <c r="AG79" i="16"/>
  <c r="AG54" i="16"/>
  <c r="AG56" i="16"/>
  <c r="AG36" i="16"/>
  <c r="AG22" i="16"/>
  <c r="AG51" i="16"/>
  <c r="AG19" i="16"/>
  <c r="AG105" i="16"/>
  <c r="AG71" i="16"/>
  <c r="AG33" i="16"/>
  <c r="AG45" i="16"/>
  <c r="AM18" i="16"/>
  <c r="Q126" i="21" s="1"/>
  <c r="AM17" i="15"/>
  <c r="F125" i="21" s="1"/>
  <c r="AQ45" i="15"/>
  <c r="J153" i="21" s="1"/>
  <c r="AQ65" i="15"/>
  <c r="J173" i="21" s="1"/>
  <c r="AQ96" i="15"/>
  <c r="J204" i="21" s="1"/>
  <c r="AQ109" i="15"/>
  <c r="J217" i="21" s="1"/>
  <c r="AQ107" i="15"/>
  <c r="J215" i="21" s="1"/>
  <c r="AQ86" i="15"/>
  <c r="J194" i="21" s="1"/>
  <c r="AQ16" i="15"/>
  <c r="J124" i="21" s="1"/>
  <c r="AQ24" i="15"/>
  <c r="J132" i="21" s="1"/>
  <c r="AQ41" i="15"/>
  <c r="J149" i="21" s="1"/>
  <c r="AQ67" i="15"/>
  <c r="J175" i="21" s="1"/>
  <c r="AQ98" i="15"/>
  <c r="J206" i="21" s="1"/>
  <c r="AM18" i="15"/>
  <c r="F126" i="21" s="1"/>
  <c r="AM28" i="15"/>
  <c r="F136" i="21" s="1"/>
  <c r="AQ13" i="15"/>
  <c r="J121" i="21" s="1"/>
  <c r="AQ26" i="15"/>
  <c r="J134" i="21" s="1"/>
  <c r="AQ53" i="15"/>
  <c r="J161" i="21" s="1"/>
  <c r="AQ34" i="15"/>
  <c r="J142" i="21" s="1"/>
  <c r="AQ66" i="15"/>
  <c r="J174" i="21" s="1"/>
  <c r="AQ100" i="15"/>
  <c r="J208" i="21" s="1"/>
  <c r="AQ54" i="15"/>
  <c r="J162" i="21" s="1"/>
  <c r="AQ93" i="15"/>
  <c r="J201" i="21" s="1"/>
  <c r="AQ56" i="15"/>
  <c r="J164" i="21" s="1"/>
  <c r="AQ74" i="15"/>
  <c r="J182" i="21" s="1"/>
  <c r="AQ85" i="15"/>
  <c r="J193" i="21" s="1"/>
  <c r="AQ104" i="15"/>
  <c r="J212" i="21" s="1"/>
  <c r="F23" i="21"/>
  <c r="AM21" i="15"/>
  <c r="F129" i="21" s="1"/>
  <c r="V111" i="15"/>
  <c r="AG111" i="15" s="1"/>
  <c r="V109" i="15"/>
  <c r="AG109" i="15" s="1"/>
  <c r="K107" i="21" s="1"/>
  <c r="V107" i="15"/>
  <c r="AG107" i="15" s="1"/>
  <c r="V105" i="15"/>
  <c r="AG105" i="15" s="1"/>
  <c r="V110" i="15"/>
  <c r="AG110" i="15" s="1"/>
  <c r="K108" i="21" s="1"/>
  <c r="V108" i="15"/>
  <c r="AG108" i="15" s="1"/>
  <c r="K106" i="21" s="1"/>
  <c r="V106" i="15"/>
  <c r="AG106" i="15" s="1"/>
  <c r="K104" i="21" s="1"/>
  <c r="V104" i="15"/>
  <c r="AG104" i="15" s="1"/>
  <c r="K102" i="21" s="1"/>
  <c r="V102" i="15"/>
  <c r="AG102" i="15" s="1"/>
  <c r="V100" i="15"/>
  <c r="AG100" i="15" s="1"/>
  <c r="K98" i="21" s="1"/>
  <c r="V98" i="15"/>
  <c r="AG98" i="15" s="1"/>
  <c r="V96" i="15"/>
  <c r="AG96" i="15" s="1"/>
  <c r="K94" i="21" s="1"/>
  <c r="V94" i="15"/>
  <c r="AG94" i="15" s="1"/>
  <c r="K92" i="21" s="1"/>
  <c r="V92" i="15"/>
  <c r="AG92" i="15" s="1"/>
  <c r="V90" i="15"/>
  <c r="AG90" i="15" s="1"/>
  <c r="K88" i="21" s="1"/>
  <c r="V88" i="15"/>
  <c r="AG88" i="15" s="1"/>
  <c r="K86" i="21" s="1"/>
  <c r="V103" i="15"/>
  <c r="AG103" i="15" s="1"/>
  <c r="K101" i="21" s="1"/>
  <c r="V93" i="15"/>
  <c r="AG93" i="15" s="1"/>
  <c r="K91" i="21" s="1"/>
  <c r="V99" i="15"/>
  <c r="AG99" i="15" s="1"/>
  <c r="V86" i="15"/>
  <c r="AG86" i="15" s="1"/>
  <c r="V84" i="15"/>
  <c r="AG84" i="15" s="1"/>
  <c r="V82" i="15"/>
  <c r="AG82" i="15" s="1"/>
  <c r="V80" i="15"/>
  <c r="AG80" i="15" s="1"/>
  <c r="K78" i="21" s="1"/>
  <c r="V78" i="15"/>
  <c r="AG78" i="15" s="1"/>
  <c r="K76" i="21" s="1"/>
  <c r="V76" i="15"/>
  <c r="AG76" i="15" s="1"/>
  <c r="K74" i="21" s="1"/>
  <c r="V89" i="15"/>
  <c r="AG89" i="15" s="1"/>
  <c r="K87" i="21" s="1"/>
  <c r="V95" i="15"/>
  <c r="AG95" i="15" s="1"/>
  <c r="V101" i="15"/>
  <c r="AG101" i="15" s="1"/>
  <c r="K99" i="21" s="1"/>
  <c r="V91" i="15"/>
  <c r="AG91" i="15" s="1"/>
  <c r="V81" i="15"/>
  <c r="AG81" i="15" s="1"/>
  <c r="K79" i="21" s="1"/>
  <c r="V83" i="15"/>
  <c r="AG83" i="15" s="1"/>
  <c r="K81" i="21" s="1"/>
  <c r="V85" i="15"/>
  <c r="AG85" i="15" s="1"/>
  <c r="K83" i="21" s="1"/>
  <c r="V87" i="15"/>
  <c r="AG87" i="15" s="1"/>
  <c r="V74" i="15"/>
  <c r="AG74" i="15" s="1"/>
  <c r="K72" i="21" s="1"/>
  <c r="V72" i="15"/>
  <c r="AG72" i="15" s="1"/>
  <c r="AG70" i="15"/>
  <c r="K68" i="21" s="1"/>
  <c r="V68" i="15"/>
  <c r="AG68" i="15" s="1"/>
  <c r="K66" i="21" s="1"/>
  <c r="V66" i="15"/>
  <c r="AG66" i="15" s="1"/>
  <c r="K64" i="21" s="1"/>
  <c r="V64" i="15"/>
  <c r="AG64" i="15" s="1"/>
  <c r="K62" i="21" s="1"/>
  <c r="V62" i="15"/>
  <c r="AG62" i="15" s="1"/>
  <c r="V60" i="15"/>
  <c r="AG60" i="15" s="1"/>
  <c r="K58" i="21" s="1"/>
  <c r="V58" i="15"/>
  <c r="AG58" i="15" s="1"/>
  <c r="K56" i="21" s="1"/>
  <c r="V77" i="15"/>
  <c r="AG77" i="15" s="1"/>
  <c r="V79" i="15"/>
  <c r="AG79" i="15" s="1"/>
  <c r="K77" i="21" s="1"/>
  <c r="V97" i="15"/>
  <c r="AG97" i="15" s="1"/>
  <c r="V71" i="15"/>
  <c r="AG71" i="15" s="1"/>
  <c r="K69" i="21" s="1"/>
  <c r="V67" i="15"/>
  <c r="AG67" i="15" s="1"/>
  <c r="V63" i="15"/>
  <c r="AG63" i="15" s="1"/>
  <c r="V59" i="15"/>
  <c r="AG59" i="15" s="1"/>
  <c r="K57" i="21" s="1"/>
  <c r="V55" i="15"/>
  <c r="AG55" i="15" s="1"/>
  <c r="K53" i="21" s="1"/>
  <c r="V53" i="15"/>
  <c r="AG53" i="15" s="1"/>
  <c r="K51" i="21" s="1"/>
  <c r="V51" i="15"/>
  <c r="AG51" i="15" s="1"/>
  <c r="V49" i="15"/>
  <c r="AG49" i="15" s="1"/>
  <c r="K47" i="21" s="1"/>
  <c r="V47" i="15"/>
  <c r="AG47" i="15" s="1"/>
  <c r="V45" i="15"/>
  <c r="AG45" i="15" s="1"/>
  <c r="V75" i="15"/>
  <c r="AG75" i="15" s="1"/>
  <c r="K73" i="21" s="1"/>
  <c r="V73" i="15"/>
  <c r="AG73" i="15" s="1"/>
  <c r="K71" i="21" s="1"/>
  <c r="V69" i="15"/>
  <c r="AG69" i="15" s="1"/>
  <c r="K67" i="21" s="1"/>
  <c r="V65" i="15"/>
  <c r="AG65" i="15" s="1"/>
  <c r="V61" i="15"/>
  <c r="AG61" i="15" s="1"/>
  <c r="V48" i="15"/>
  <c r="AG48" i="15" s="1"/>
  <c r="K46" i="21" s="1"/>
  <c r="V57" i="15"/>
  <c r="AG57" i="15" s="1"/>
  <c r="V54" i="15"/>
  <c r="AG54" i="15" s="1"/>
  <c r="K52" i="21" s="1"/>
  <c r="V46" i="15"/>
  <c r="AG46" i="15" s="1"/>
  <c r="K44" i="21" s="1"/>
  <c r="V50" i="15"/>
  <c r="AG50" i="15" s="1"/>
  <c r="K48" i="21" s="1"/>
  <c r="V43" i="15"/>
  <c r="AG43" i="15" s="1"/>
  <c r="K41" i="21" s="1"/>
  <c r="V41" i="15"/>
  <c r="AG41" i="15" s="1"/>
  <c r="K39" i="21" s="1"/>
  <c r="V39" i="15"/>
  <c r="AG39" i="15" s="1"/>
  <c r="K37" i="21" s="1"/>
  <c r="V37" i="15"/>
  <c r="AG37" i="15" s="1"/>
  <c r="V35" i="15"/>
  <c r="AG35" i="15" s="1"/>
  <c r="K33" i="21" s="1"/>
  <c r="V33" i="15"/>
  <c r="AG33" i="15" s="1"/>
  <c r="K31" i="21" s="1"/>
  <c r="V34" i="15"/>
  <c r="AG34" i="15" s="1"/>
  <c r="K32" i="21" s="1"/>
  <c r="V31" i="15"/>
  <c r="AG31" i="15" s="1"/>
  <c r="K29" i="21" s="1"/>
  <c r="V40" i="15"/>
  <c r="AG40" i="15" s="1"/>
  <c r="K38" i="21" s="1"/>
  <c r="V56" i="15"/>
  <c r="AG56" i="15" s="1"/>
  <c r="K54" i="21" s="1"/>
  <c r="V29" i="15"/>
  <c r="AG29" i="15" s="1"/>
  <c r="V27" i="15"/>
  <c r="AG27" i="15" s="1"/>
  <c r="V25" i="15"/>
  <c r="AG25" i="15" s="1"/>
  <c r="V23" i="15"/>
  <c r="AG23" i="15" s="1"/>
  <c r="V36" i="15"/>
  <c r="AG36" i="15" s="1"/>
  <c r="K34" i="21" s="1"/>
  <c r="V32" i="15"/>
  <c r="AG32" i="15" s="1"/>
  <c r="V42" i="15"/>
  <c r="AG42" i="15" s="1"/>
  <c r="V52" i="15"/>
  <c r="AG52" i="15" s="1"/>
  <c r="V30" i="15"/>
  <c r="AG30" i="15" s="1"/>
  <c r="K28" i="21" s="1"/>
  <c r="V38" i="15"/>
  <c r="AG38" i="15" s="1"/>
  <c r="V22" i="15"/>
  <c r="AG22" i="15" s="1"/>
  <c r="V20" i="15"/>
  <c r="AG20" i="15" s="1"/>
  <c r="K18" i="21" s="1"/>
  <c r="V15" i="15"/>
  <c r="AG15" i="15" s="1"/>
  <c r="K13" i="21" s="1"/>
  <c r="V13" i="15"/>
  <c r="AG13" i="15" s="1"/>
  <c r="V21" i="15"/>
  <c r="AG21" i="15" s="1"/>
  <c r="K19" i="21" s="1"/>
  <c r="V19" i="15"/>
  <c r="AG19" i="15" s="1"/>
  <c r="K17" i="21" s="1"/>
  <c r="V16" i="15"/>
  <c r="AG16" i="15" s="1"/>
  <c r="V44" i="15"/>
  <c r="AG44" i="15" s="1"/>
  <c r="K42" i="21" s="1"/>
  <c r="V26" i="15"/>
  <c r="AG26" i="15" s="1"/>
  <c r="K24" i="21" s="1"/>
  <c r="V24" i="15"/>
  <c r="AG24" i="15" s="1"/>
  <c r="K22" i="21" s="1"/>
  <c r="V18" i="15"/>
  <c r="AG18" i="15" s="1"/>
  <c r="K16" i="21" s="1"/>
  <c r="V28" i="15"/>
  <c r="AG28" i="15" s="1"/>
  <c r="K26" i="21" s="1"/>
  <c r="V17" i="15"/>
  <c r="AG17" i="15" s="1"/>
  <c r="V14" i="15"/>
  <c r="AG14" i="15" s="1"/>
  <c r="K12" i="21" s="1"/>
  <c r="AQ43" i="15"/>
  <c r="J151" i="21" s="1"/>
  <c r="AQ59" i="15"/>
  <c r="J167" i="21" s="1"/>
  <c r="AQ91" i="15"/>
  <c r="J199" i="21" s="1"/>
  <c r="AM63" i="15"/>
  <c r="F171" i="21" s="1"/>
  <c r="D78" i="14"/>
  <c r="V58" i="14"/>
  <c r="P63" i="14"/>
  <c r="E73" i="14"/>
  <c r="I60" i="14"/>
  <c r="J58" i="14"/>
  <c r="I61" i="14"/>
  <c r="C78" i="14"/>
  <c r="I119" i="14" s="1"/>
  <c r="D74" i="14"/>
  <c r="I65" i="14"/>
  <c r="K79" i="14" s="1"/>
  <c r="D61" i="14"/>
  <c r="U77" i="14"/>
  <c r="V65" i="14"/>
  <c r="U79" i="14" s="1"/>
  <c r="D65" i="14"/>
  <c r="C73" i="14"/>
  <c r="D201" i="14" s="1"/>
  <c r="D73" i="14"/>
  <c r="W73" i="14"/>
  <c r="E78" i="14"/>
  <c r="P65" i="14"/>
  <c r="Q79" i="14" s="1"/>
  <c r="I59" i="14"/>
  <c r="Q59" i="14"/>
  <c r="Q58" i="14"/>
  <c r="P72" i="14" s="1"/>
  <c r="I58" i="14"/>
  <c r="J72" i="14" s="1"/>
  <c r="U73" i="14"/>
  <c r="P62" i="14"/>
  <c r="J62" i="14"/>
  <c r="I63" i="14"/>
  <c r="Q63" i="14"/>
  <c r="Q77" i="14" s="1"/>
  <c r="Q64" i="14"/>
  <c r="I64" i="14"/>
  <c r="V77" i="14"/>
  <c r="Q62" i="14"/>
  <c r="I62" i="14"/>
  <c r="C58" i="14"/>
  <c r="W58" i="14"/>
  <c r="V72" i="14" s="1"/>
  <c r="E77" i="14"/>
  <c r="D77" i="14"/>
  <c r="U75" i="14"/>
  <c r="W75" i="14"/>
  <c r="V75" i="14"/>
  <c r="V78" i="14"/>
  <c r="W78" i="14"/>
  <c r="W62" i="14"/>
  <c r="C62" i="14"/>
  <c r="V62" i="14"/>
  <c r="D62" i="14"/>
  <c r="J59" i="14"/>
  <c r="P59" i="14"/>
  <c r="J66" i="14"/>
  <c r="P66" i="14"/>
  <c r="C77" i="14"/>
  <c r="E74" i="14"/>
  <c r="E206" i="14" s="1"/>
  <c r="U78" i="14"/>
  <c r="Q66" i="14"/>
  <c r="I66" i="14"/>
  <c r="J80" i="14" s="1"/>
  <c r="P60" i="14"/>
  <c r="Q74" i="14" s="1"/>
  <c r="J60" i="14"/>
  <c r="J74" i="14" s="1"/>
  <c r="W77" i="14"/>
  <c r="V66" i="14"/>
  <c r="D66" i="14"/>
  <c r="P61" i="14"/>
  <c r="O75" i="14" s="1"/>
  <c r="J61" i="14"/>
  <c r="C66" i="14"/>
  <c r="W66" i="14"/>
  <c r="P64" i="14"/>
  <c r="J64" i="14"/>
  <c r="W74" i="14"/>
  <c r="V74" i="14"/>
  <c r="O28" i="13"/>
  <c r="D44" i="13" s="1"/>
  <c r="AB63" i="13" s="1"/>
  <c r="O29" i="13"/>
  <c r="D45" i="13" s="1"/>
  <c r="AB64" i="13" s="1"/>
  <c r="O30" i="13"/>
  <c r="D46" i="13" s="1"/>
  <c r="T26" i="13"/>
  <c r="C42" i="13" s="1"/>
  <c r="T34" i="13"/>
  <c r="C50" i="13" s="1"/>
  <c r="O63" i="13"/>
  <c r="X69" i="13"/>
  <c r="J33" i="13"/>
  <c r="G49" i="13" s="1"/>
  <c r="P68" i="13" s="1"/>
  <c r="O26" i="13"/>
  <c r="D42" i="13" s="1"/>
  <c r="H61" i="13" s="1"/>
  <c r="O31" i="13"/>
  <c r="D47" i="13" s="1"/>
  <c r="AB66" i="13" s="1"/>
  <c r="O33" i="13"/>
  <c r="D49" i="13" s="1"/>
  <c r="AC68" i="13" s="1"/>
  <c r="X64" i="13"/>
  <c r="K67" i="13"/>
  <c r="U65" i="13"/>
  <c r="U69" i="13"/>
  <c r="J29" i="13"/>
  <c r="G45" i="13" s="1"/>
  <c r="O64" i="13" s="1"/>
  <c r="J32" i="13"/>
  <c r="G48" i="13" s="1"/>
  <c r="O67" i="13" s="1"/>
  <c r="L68" i="13"/>
  <c r="O27" i="13"/>
  <c r="D43" i="13" s="1"/>
  <c r="H62" i="13" s="1"/>
  <c r="O32" i="13"/>
  <c r="D48" i="13" s="1"/>
  <c r="AC67" i="13" s="1"/>
  <c r="T33" i="13"/>
  <c r="C49" i="13" s="1"/>
  <c r="L65" i="13"/>
  <c r="E26" i="13"/>
  <c r="F42" i="13" s="1"/>
  <c r="T61" i="13" s="1"/>
  <c r="T30" i="13"/>
  <c r="C46" i="13" s="1"/>
  <c r="AG65" i="13" s="1"/>
  <c r="T32" i="13"/>
  <c r="C48" i="13" s="1"/>
  <c r="O34" i="13"/>
  <c r="D50" i="13" s="1"/>
  <c r="AB69" i="13" s="1"/>
  <c r="X68" i="13"/>
  <c r="AC65" i="13"/>
  <c r="J31" i="13"/>
  <c r="G47" i="13" s="1"/>
  <c r="X67" i="13"/>
  <c r="Y67" i="13"/>
  <c r="E27" i="13"/>
  <c r="F43" i="13" s="1"/>
  <c r="L62" i="13" s="1"/>
  <c r="T27" i="13"/>
  <c r="C43" i="13" s="1"/>
  <c r="T28" i="13"/>
  <c r="C44" i="13" s="1"/>
  <c r="O69" i="13"/>
  <c r="L64" i="13"/>
  <c r="P65" i="13"/>
  <c r="G65" i="13"/>
  <c r="X65" i="13"/>
  <c r="K63" i="13"/>
  <c r="P63" i="13"/>
  <c r="H65" i="13"/>
  <c r="Y63" i="13"/>
  <c r="J27" i="13"/>
  <c r="G43" i="13" s="1"/>
  <c r="K65" i="13"/>
  <c r="T65" i="13"/>
  <c r="Y65" i="13"/>
  <c r="L69" i="13"/>
  <c r="K64" i="13"/>
  <c r="Y64" i="13"/>
  <c r="T29" i="13"/>
  <c r="C45" i="13" s="1"/>
  <c r="U63" i="13"/>
  <c r="K68" i="13"/>
  <c r="X63" i="13"/>
  <c r="L63" i="13"/>
  <c r="E31" i="13"/>
  <c r="F47" i="13" s="1"/>
  <c r="X66" i="13" s="1"/>
  <c r="T31" i="13"/>
  <c r="C47" i="13" s="1"/>
  <c r="O65" i="13"/>
  <c r="T63" i="13"/>
  <c r="K69" i="13"/>
  <c r="Y69" i="13"/>
  <c r="T69" i="13"/>
  <c r="P69" i="13"/>
  <c r="L67" i="13"/>
  <c r="AB65" i="13"/>
  <c r="Y68" i="13"/>
  <c r="E58" i="2"/>
  <c r="D58" i="2"/>
  <c r="C58" i="2"/>
  <c r="F22" i="12"/>
  <c r="G22" i="12"/>
  <c r="H22" i="12"/>
  <c r="F23" i="12"/>
  <c r="G23" i="12"/>
  <c r="H23" i="12"/>
  <c r="F24" i="12"/>
  <c r="G24" i="12"/>
  <c r="H24" i="12"/>
  <c r="F25" i="12"/>
  <c r="G25" i="12"/>
  <c r="H25" i="12"/>
  <c r="F26" i="12"/>
  <c r="G26" i="12"/>
  <c r="H26" i="12"/>
  <c r="F27" i="12"/>
  <c r="G27" i="12"/>
  <c r="H27" i="12"/>
  <c r="F28" i="12"/>
  <c r="G28" i="12"/>
  <c r="H28" i="12"/>
  <c r="F29" i="12"/>
  <c r="G29" i="12"/>
  <c r="H29" i="12"/>
  <c r="G21" i="12"/>
  <c r="H21" i="12"/>
  <c r="F21" i="12"/>
  <c r="C22" i="12"/>
  <c r="D22" i="12"/>
  <c r="E22" i="12"/>
  <c r="C23" i="12"/>
  <c r="D23" i="12"/>
  <c r="E23" i="12"/>
  <c r="C24" i="12"/>
  <c r="D24" i="12"/>
  <c r="E24" i="12"/>
  <c r="C25" i="12"/>
  <c r="D25" i="12"/>
  <c r="E25" i="12"/>
  <c r="C26" i="12"/>
  <c r="D26" i="12"/>
  <c r="E26" i="12"/>
  <c r="C27" i="12"/>
  <c r="D27" i="12"/>
  <c r="E27" i="12"/>
  <c r="C28" i="12"/>
  <c r="D28" i="12"/>
  <c r="E28" i="12"/>
  <c r="C29" i="12"/>
  <c r="D29" i="12"/>
  <c r="E29" i="12"/>
  <c r="D21" i="12"/>
  <c r="E21" i="12"/>
  <c r="C21" i="12"/>
  <c r="H15" i="12"/>
  <c r="G15" i="12"/>
  <c r="F15" i="12"/>
  <c r="H14" i="12"/>
  <c r="G14" i="12"/>
  <c r="F14" i="12"/>
  <c r="H13" i="12"/>
  <c r="G13" i="12"/>
  <c r="F13" i="12"/>
  <c r="H12" i="12"/>
  <c r="G12" i="12"/>
  <c r="F12" i="12"/>
  <c r="H11" i="12"/>
  <c r="G11" i="12"/>
  <c r="F11" i="12"/>
  <c r="H10" i="12"/>
  <c r="G10" i="12"/>
  <c r="F10" i="12"/>
  <c r="H9" i="12"/>
  <c r="G9" i="12"/>
  <c r="F9" i="12"/>
  <c r="H8" i="12"/>
  <c r="G8" i="12"/>
  <c r="F8" i="12"/>
  <c r="G7" i="12"/>
  <c r="H7" i="12"/>
  <c r="F7" i="12"/>
  <c r="C8" i="12"/>
  <c r="D8" i="12"/>
  <c r="E8" i="12"/>
  <c r="C9" i="12"/>
  <c r="D9" i="12"/>
  <c r="E9" i="12"/>
  <c r="C10" i="12"/>
  <c r="D10" i="12"/>
  <c r="E10" i="12"/>
  <c r="C11" i="12"/>
  <c r="D11" i="12"/>
  <c r="E11" i="12"/>
  <c r="C12" i="12"/>
  <c r="D12" i="12"/>
  <c r="E12" i="12"/>
  <c r="C13" i="12"/>
  <c r="D13" i="12"/>
  <c r="E13" i="12"/>
  <c r="C14" i="12"/>
  <c r="D14" i="12"/>
  <c r="E14" i="12"/>
  <c r="C15" i="12"/>
  <c r="D15" i="12"/>
  <c r="E15" i="12"/>
  <c r="D7" i="12"/>
  <c r="E7" i="12"/>
  <c r="C7" i="12"/>
  <c r="AR19" i="16" l="1"/>
  <c r="V127" i="21" s="1"/>
  <c r="V17" i="21"/>
  <c r="AR63" i="16"/>
  <c r="V171" i="21" s="1"/>
  <c r="V61" i="21"/>
  <c r="AR48" i="16"/>
  <c r="V156" i="21" s="1"/>
  <c r="V46" i="21"/>
  <c r="AR94" i="16"/>
  <c r="V202" i="21" s="1"/>
  <c r="V92" i="21"/>
  <c r="AR53" i="16"/>
  <c r="V161" i="21" s="1"/>
  <c r="V51" i="21"/>
  <c r="AR98" i="16"/>
  <c r="V206" i="21" s="1"/>
  <c r="V96" i="21"/>
  <c r="AR44" i="16"/>
  <c r="V152" i="21" s="1"/>
  <c r="V42" i="21"/>
  <c r="AR109" i="16"/>
  <c r="V217" i="21" s="1"/>
  <c r="V107" i="21"/>
  <c r="AR57" i="16"/>
  <c r="V55" i="21"/>
  <c r="K81" i="12"/>
  <c r="AR32" i="16"/>
  <c r="V30" i="21"/>
  <c r="K76" i="12"/>
  <c r="AR97" i="16"/>
  <c r="V95" i="21"/>
  <c r="K89" i="12"/>
  <c r="AR69" i="16"/>
  <c r="V177" i="21" s="1"/>
  <c r="V67" i="21"/>
  <c r="U185" i="21"/>
  <c r="U85" i="12"/>
  <c r="U135" i="21"/>
  <c r="U75" i="12"/>
  <c r="AR51" i="16"/>
  <c r="V159" i="21" s="1"/>
  <c r="V49" i="21"/>
  <c r="AR92" i="16"/>
  <c r="V90" i="21"/>
  <c r="K88" i="12"/>
  <c r="AR24" i="16"/>
  <c r="V132" i="21" s="1"/>
  <c r="V22" i="21"/>
  <c r="AR110" i="16"/>
  <c r="V218" i="21" s="1"/>
  <c r="V108" i="21"/>
  <c r="AR28" i="16"/>
  <c r="V136" i="21" s="1"/>
  <c r="V26" i="21"/>
  <c r="AR91" i="16"/>
  <c r="V199" i="21" s="1"/>
  <c r="V89" i="21"/>
  <c r="AR37" i="16"/>
  <c r="V35" i="21"/>
  <c r="K77" i="12"/>
  <c r="AR29" i="16"/>
  <c r="V137" i="21" s="1"/>
  <c r="V27" i="21"/>
  <c r="AR87" i="16"/>
  <c r="V85" i="21"/>
  <c r="K87" i="12"/>
  <c r="AR47" i="16"/>
  <c r="V45" i="21"/>
  <c r="K79" i="12"/>
  <c r="AR26" i="16"/>
  <c r="V134" i="21" s="1"/>
  <c r="V24" i="21"/>
  <c r="AR73" i="16"/>
  <c r="V181" i="21" s="1"/>
  <c r="V71" i="21"/>
  <c r="U200" i="21"/>
  <c r="U88" i="12"/>
  <c r="U145" i="21"/>
  <c r="U77" i="12"/>
  <c r="AR22" i="16"/>
  <c r="V20" i="21"/>
  <c r="K74" i="12"/>
  <c r="AR108" i="16"/>
  <c r="V216" i="21" s="1"/>
  <c r="V106" i="21"/>
  <c r="AR38" i="16"/>
  <c r="V146" i="21" s="1"/>
  <c r="V36" i="21"/>
  <c r="AR103" i="16"/>
  <c r="V211" i="21" s="1"/>
  <c r="V101" i="21"/>
  <c r="AR42" i="16"/>
  <c r="V40" i="21"/>
  <c r="K78" i="12"/>
  <c r="AR107" i="16"/>
  <c r="V105" i="21"/>
  <c r="K91" i="12"/>
  <c r="AR58" i="16"/>
  <c r="V166" i="21" s="1"/>
  <c r="V56" i="21"/>
  <c r="AR16" i="16"/>
  <c r="V124" i="21" s="1"/>
  <c r="V14" i="21"/>
  <c r="AR102" i="16"/>
  <c r="V100" i="21"/>
  <c r="K90" i="12"/>
  <c r="AR41" i="16"/>
  <c r="V149" i="21" s="1"/>
  <c r="V39" i="21"/>
  <c r="AR17" i="16"/>
  <c r="V15" i="21"/>
  <c r="K73" i="12"/>
  <c r="AR61" i="16"/>
  <c r="V169" i="21" s="1"/>
  <c r="V59" i="21"/>
  <c r="U140" i="21"/>
  <c r="U76" i="12"/>
  <c r="U155" i="21"/>
  <c r="U79" i="12"/>
  <c r="U160" i="21"/>
  <c r="U80" i="12"/>
  <c r="AR36" i="16"/>
  <c r="V144" i="21" s="1"/>
  <c r="V34" i="21"/>
  <c r="AR101" i="16"/>
  <c r="V209" i="21" s="1"/>
  <c r="V99" i="21"/>
  <c r="AR81" i="16"/>
  <c r="V189" i="21" s="1"/>
  <c r="V79" i="21"/>
  <c r="AR13" i="16"/>
  <c r="V11" i="21"/>
  <c r="K72" i="12"/>
  <c r="AR35" i="16"/>
  <c r="V143" i="21" s="1"/>
  <c r="V33" i="21"/>
  <c r="AR23" i="16"/>
  <c r="V131" i="21" s="1"/>
  <c r="V21" i="21"/>
  <c r="AR82" i="16"/>
  <c r="V80" i="21"/>
  <c r="K86" i="12"/>
  <c r="AR52" i="16"/>
  <c r="V50" i="21"/>
  <c r="K80" i="12"/>
  <c r="AR95" i="16"/>
  <c r="V203" i="21" s="1"/>
  <c r="V93" i="21"/>
  <c r="AR66" i="16"/>
  <c r="V174" i="21" s="1"/>
  <c r="V64" i="21"/>
  <c r="AR50" i="16"/>
  <c r="V158" i="21" s="1"/>
  <c r="V48" i="21"/>
  <c r="AR90" i="16"/>
  <c r="V198" i="21" s="1"/>
  <c r="V88" i="21"/>
  <c r="AR45" i="16"/>
  <c r="V153" i="21" s="1"/>
  <c r="V43" i="21"/>
  <c r="AR56" i="16"/>
  <c r="V164" i="21" s="1"/>
  <c r="V54" i="21"/>
  <c r="AR40" i="16"/>
  <c r="V148" i="21" s="1"/>
  <c r="V38" i="21"/>
  <c r="AR67" i="16"/>
  <c r="V65" i="21"/>
  <c r="K83" i="12"/>
  <c r="AR72" i="16"/>
  <c r="V70" i="21"/>
  <c r="K84" i="12"/>
  <c r="AR85" i="16"/>
  <c r="V193" i="21" s="1"/>
  <c r="V83" i="21"/>
  <c r="AR86" i="16"/>
  <c r="V194" i="21" s="1"/>
  <c r="V84" i="21"/>
  <c r="AR84" i="16"/>
  <c r="V192" i="21" s="1"/>
  <c r="V82" i="21"/>
  <c r="AR55" i="16"/>
  <c r="V163" i="21" s="1"/>
  <c r="V53" i="21"/>
  <c r="AR111" i="16"/>
  <c r="V109" i="21"/>
  <c r="K92" i="12"/>
  <c r="AR83" i="16"/>
  <c r="V191" i="21" s="1"/>
  <c r="V81" i="21"/>
  <c r="AR20" i="16"/>
  <c r="V128" i="21" s="1"/>
  <c r="V18" i="21"/>
  <c r="AR106" i="16"/>
  <c r="V214" i="21" s="1"/>
  <c r="V104" i="21"/>
  <c r="AR33" i="16"/>
  <c r="V141" i="21" s="1"/>
  <c r="V31" i="21"/>
  <c r="AR54" i="16"/>
  <c r="V162" i="21" s="1"/>
  <c r="V52" i="21"/>
  <c r="AR60" i="16"/>
  <c r="V168" i="21" s="1"/>
  <c r="V58" i="21"/>
  <c r="AR78" i="16"/>
  <c r="V186" i="21" s="1"/>
  <c r="V76" i="21"/>
  <c r="AR96" i="16"/>
  <c r="V204" i="21" s="1"/>
  <c r="V94" i="21"/>
  <c r="AR64" i="16"/>
  <c r="V172" i="21" s="1"/>
  <c r="V62" i="21"/>
  <c r="AR27" i="16"/>
  <c r="V25" i="21"/>
  <c r="K75" i="12"/>
  <c r="AR80" i="16"/>
  <c r="V188" i="21" s="1"/>
  <c r="V78" i="21"/>
  <c r="AR39" i="16"/>
  <c r="V147" i="21" s="1"/>
  <c r="V37" i="21"/>
  <c r="AR46" i="16"/>
  <c r="V154" i="21" s="1"/>
  <c r="V44" i="21"/>
  <c r="AR59" i="16"/>
  <c r="V167" i="21" s="1"/>
  <c r="V57" i="21"/>
  <c r="AR34" i="16"/>
  <c r="V142" i="21" s="1"/>
  <c r="V32" i="21"/>
  <c r="AR99" i="16"/>
  <c r="V207" i="21" s="1"/>
  <c r="V97" i="21"/>
  <c r="U130" i="21"/>
  <c r="U74" i="12"/>
  <c r="U121" i="21"/>
  <c r="U72" i="12"/>
  <c r="U125" i="21"/>
  <c r="U73" i="12"/>
  <c r="AR71" i="16"/>
  <c r="V179" i="21" s="1"/>
  <c r="V69" i="21"/>
  <c r="AR79" i="16"/>
  <c r="V187" i="21" s="1"/>
  <c r="V77" i="21"/>
  <c r="AR89" i="16"/>
  <c r="V197" i="21" s="1"/>
  <c r="V87" i="21"/>
  <c r="AR77" i="16"/>
  <c r="V75" i="21"/>
  <c r="K85" i="12"/>
  <c r="AR15" i="16"/>
  <c r="V123" i="21" s="1"/>
  <c r="V13" i="21"/>
  <c r="AR70" i="16"/>
  <c r="V178" i="21" s="1"/>
  <c r="V68" i="21"/>
  <c r="AR14" i="16"/>
  <c r="V122" i="21" s="1"/>
  <c r="V12" i="21"/>
  <c r="AR100" i="16"/>
  <c r="V208" i="21" s="1"/>
  <c r="V98" i="21"/>
  <c r="AR62" i="16"/>
  <c r="V60" i="21"/>
  <c r="K82" i="12"/>
  <c r="AR31" i="16"/>
  <c r="V139" i="21" s="1"/>
  <c r="V29" i="21"/>
  <c r="AR88" i="16"/>
  <c r="V196" i="21" s="1"/>
  <c r="V86" i="21"/>
  <c r="AR49" i="16"/>
  <c r="V157" i="21" s="1"/>
  <c r="V47" i="21"/>
  <c r="AR68" i="16"/>
  <c r="V176" i="21" s="1"/>
  <c r="V66" i="21"/>
  <c r="AR105" i="16"/>
  <c r="V213" i="21" s="1"/>
  <c r="V103" i="21"/>
  <c r="AR76" i="16"/>
  <c r="V184" i="21" s="1"/>
  <c r="V74" i="21"/>
  <c r="AR21" i="16"/>
  <c r="V129" i="21" s="1"/>
  <c r="V19" i="21"/>
  <c r="AR65" i="16"/>
  <c r="V173" i="21" s="1"/>
  <c r="V63" i="21"/>
  <c r="AR25" i="16"/>
  <c r="V133" i="21" s="1"/>
  <c r="V23" i="21"/>
  <c r="AR74" i="16"/>
  <c r="V182" i="21" s="1"/>
  <c r="V72" i="21"/>
  <c r="AR30" i="16"/>
  <c r="V138" i="21" s="1"/>
  <c r="V28" i="21"/>
  <c r="AR93" i="16"/>
  <c r="V201" i="21" s="1"/>
  <c r="V91" i="21"/>
  <c r="AR75" i="16"/>
  <c r="V183" i="21" s="1"/>
  <c r="V73" i="21"/>
  <c r="AR18" i="16"/>
  <c r="V126" i="21" s="1"/>
  <c r="V16" i="21"/>
  <c r="AR104" i="16"/>
  <c r="V212" i="21" s="1"/>
  <c r="V102" i="21"/>
  <c r="AR43" i="16"/>
  <c r="V151" i="21" s="1"/>
  <c r="V41" i="21"/>
  <c r="K20" i="21"/>
  <c r="K43" i="12"/>
  <c r="K45" i="21"/>
  <c r="K48" i="12"/>
  <c r="AR38" i="15"/>
  <c r="K146" i="21" s="1"/>
  <c r="K36" i="21"/>
  <c r="K25" i="21"/>
  <c r="K44" i="12"/>
  <c r="K35" i="21"/>
  <c r="K46" i="12"/>
  <c r="AR97" i="15"/>
  <c r="K205" i="21" s="1"/>
  <c r="K95" i="21"/>
  <c r="K58" i="12"/>
  <c r="AR91" i="15"/>
  <c r="K199" i="21" s="1"/>
  <c r="K89" i="21"/>
  <c r="AR84" i="15"/>
  <c r="K192" i="21" s="1"/>
  <c r="K82" i="21"/>
  <c r="K80" i="21"/>
  <c r="K55" i="12"/>
  <c r="AR16" i="15"/>
  <c r="K124" i="21" s="1"/>
  <c r="K14" i="21"/>
  <c r="AR29" i="15"/>
  <c r="K137" i="21" s="1"/>
  <c r="K27" i="21"/>
  <c r="AR61" i="15"/>
  <c r="K169" i="21" s="1"/>
  <c r="K59" i="21"/>
  <c r="AR51" i="15"/>
  <c r="K159" i="21" s="1"/>
  <c r="K49" i="21"/>
  <c r="AR86" i="15"/>
  <c r="K194" i="21" s="1"/>
  <c r="K84" i="21"/>
  <c r="AR105" i="15"/>
  <c r="K213" i="21" s="1"/>
  <c r="K103" i="21"/>
  <c r="AR52" i="15"/>
  <c r="K160" i="21" s="1"/>
  <c r="K50" i="21"/>
  <c r="K49" i="12"/>
  <c r="AR65" i="15"/>
  <c r="K173" i="21" s="1"/>
  <c r="K63" i="21"/>
  <c r="K75" i="21"/>
  <c r="K54" i="12"/>
  <c r="K70" i="21"/>
  <c r="K53" i="12"/>
  <c r="AR95" i="15"/>
  <c r="K203" i="21" s="1"/>
  <c r="K93" i="21"/>
  <c r="AR99" i="15"/>
  <c r="K207" i="21" s="1"/>
  <c r="K97" i="21"/>
  <c r="AR98" i="15"/>
  <c r="K206" i="21" s="1"/>
  <c r="K96" i="21"/>
  <c r="AR107" i="15"/>
  <c r="K215" i="21" s="1"/>
  <c r="K105" i="21"/>
  <c r="K60" i="12"/>
  <c r="AR25" i="15"/>
  <c r="K133" i="21" s="1"/>
  <c r="K23" i="21"/>
  <c r="K15" i="21"/>
  <c r="K42" i="12"/>
  <c r="K40" i="21"/>
  <c r="K47" i="12"/>
  <c r="K55" i="21"/>
  <c r="K50" i="12"/>
  <c r="K90" i="21"/>
  <c r="K57" i="12"/>
  <c r="K11" i="21"/>
  <c r="K41" i="12"/>
  <c r="K30" i="21"/>
  <c r="K45" i="12"/>
  <c r="K85" i="21"/>
  <c r="K56" i="12"/>
  <c r="K100" i="21"/>
  <c r="K59" i="12"/>
  <c r="K109" i="21"/>
  <c r="K61" i="12"/>
  <c r="AR63" i="15"/>
  <c r="K171" i="21" s="1"/>
  <c r="K61" i="21"/>
  <c r="K60" i="21"/>
  <c r="K51" i="12"/>
  <c r="AR53" i="15"/>
  <c r="K161" i="21" s="1"/>
  <c r="AR23" i="15"/>
  <c r="K131" i="21" s="1"/>
  <c r="K21" i="21"/>
  <c r="AR45" i="15"/>
  <c r="K153" i="21" s="1"/>
  <c r="K43" i="21"/>
  <c r="AR67" i="15"/>
  <c r="K175" i="21" s="1"/>
  <c r="K65" i="21"/>
  <c r="K52" i="12"/>
  <c r="P151" i="18"/>
  <c r="C217" i="18"/>
  <c r="C189" i="18"/>
  <c r="C169" i="18"/>
  <c r="C176" i="18"/>
  <c r="C188" i="18"/>
  <c r="C147" i="18"/>
  <c r="C148" i="18"/>
  <c r="C213" i="18"/>
  <c r="C185" i="18"/>
  <c r="C165" i="18"/>
  <c r="C172" i="18"/>
  <c r="C174" i="18"/>
  <c r="C143" i="18"/>
  <c r="C144" i="18"/>
  <c r="C209" i="18"/>
  <c r="C181" i="18"/>
  <c r="C161" i="18"/>
  <c r="C168" i="18"/>
  <c r="C170" i="18"/>
  <c r="C167" i="18"/>
  <c r="C151" i="18"/>
  <c r="C218" i="18"/>
  <c r="C190" i="18"/>
  <c r="C177" i="18"/>
  <c r="C157" i="18"/>
  <c r="C164" i="18"/>
  <c r="C166" i="18"/>
  <c r="C155" i="18"/>
  <c r="C145" i="18"/>
  <c r="C214" i="18"/>
  <c r="C186" i="18"/>
  <c r="C180" i="18"/>
  <c r="C153" i="18"/>
  <c r="C160" i="18"/>
  <c r="C162" i="18"/>
  <c r="C146" i="18"/>
  <c r="C163" i="18"/>
  <c r="C210" i="18"/>
  <c r="C182" i="18"/>
  <c r="C178" i="18"/>
  <c r="C149" i="18"/>
  <c r="C156" i="18"/>
  <c r="C158" i="18"/>
  <c r="C142" i="18"/>
  <c r="C141" i="18"/>
  <c r="C187" i="18"/>
  <c r="C216" i="18"/>
  <c r="C175" i="18"/>
  <c r="C215" i="18"/>
  <c r="C152" i="18"/>
  <c r="C154" i="18"/>
  <c r="C184" i="18"/>
  <c r="C159" i="18"/>
  <c r="C183" i="18"/>
  <c r="C212" i="18"/>
  <c r="C173" i="18"/>
  <c r="C179" i="18"/>
  <c r="C211" i="18"/>
  <c r="C150" i="18"/>
  <c r="C171" i="18"/>
  <c r="P166" i="18"/>
  <c r="P189" i="18"/>
  <c r="P214" i="18"/>
  <c r="P158" i="18"/>
  <c r="P183" i="18"/>
  <c r="P182" i="18"/>
  <c r="P152" i="18"/>
  <c r="P188" i="18"/>
  <c r="R105" i="18"/>
  <c r="U188" i="18"/>
  <c r="U217" i="18"/>
  <c r="U216" i="18"/>
  <c r="U153" i="18"/>
  <c r="U156" i="18"/>
  <c r="U147" i="18"/>
  <c r="U176" i="18"/>
  <c r="U141" i="18"/>
  <c r="U184" i="18"/>
  <c r="U213" i="18"/>
  <c r="U179" i="18"/>
  <c r="U149" i="18"/>
  <c r="U152" i="18"/>
  <c r="U143" i="18"/>
  <c r="U163" i="18"/>
  <c r="U167" i="18"/>
  <c r="U180" i="18"/>
  <c r="U209" i="18"/>
  <c r="U177" i="18"/>
  <c r="U212" i="18"/>
  <c r="U181" i="18"/>
  <c r="U185" i="18"/>
  <c r="U150" i="18"/>
  <c r="U218" i="18"/>
  <c r="U190" i="18"/>
  <c r="U173" i="18"/>
  <c r="U189" i="18"/>
  <c r="U170" i="18"/>
  <c r="U159" i="18"/>
  <c r="U144" i="18"/>
  <c r="U210" i="18"/>
  <c r="U182" i="18"/>
  <c r="U165" i="18"/>
  <c r="U168" i="18"/>
  <c r="U175" i="18"/>
  <c r="U146" i="18"/>
  <c r="U155" i="18"/>
  <c r="U215" i="18"/>
  <c r="U169" i="18"/>
  <c r="U158" i="18"/>
  <c r="U211" i="18"/>
  <c r="U161" i="18"/>
  <c r="U166" i="18"/>
  <c r="U183" i="18"/>
  <c r="U214" i="18"/>
  <c r="U157" i="18"/>
  <c r="U142" i="18"/>
  <c r="U164" i="18"/>
  <c r="U187" i="18"/>
  <c r="U172" i="18"/>
  <c r="U162" i="18"/>
  <c r="U145" i="18"/>
  <c r="U186" i="18"/>
  <c r="U160" i="18"/>
  <c r="U148" i="18"/>
  <c r="U174" i="18"/>
  <c r="U171" i="18"/>
  <c r="U178" i="18"/>
  <c r="U151" i="18"/>
  <c r="U154" i="18"/>
  <c r="J207" i="18"/>
  <c r="J204" i="18"/>
  <c r="J134" i="18"/>
  <c r="J107" i="18"/>
  <c r="J106" i="18"/>
  <c r="J105" i="18"/>
  <c r="J120" i="18"/>
  <c r="J94" i="18"/>
  <c r="J203" i="18"/>
  <c r="J200" i="18"/>
  <c r="J130" i="18"/>
  <c r="J103" i="18"/>
  <c r="J102" i="18"/>
  <c r="J101" i="18"/>
  <c r="J112" i="18"/>
  <c r="J116" i="18"/>
  <c r="J199" i="18"/>
  <c r="J208" i="18"/>
  <c r="J126" i="18"/>
  <c r="J128" i="18"/>
  <c r="J136" i="18"/>
  <c r="J97" i="18"/>
  <c r="J104" i="18"/>
  <c r="J125" i="18"/>
  <c r="J206" i="18"/>
  <c r="J139" i="18"/>
  <c r="J140" i="18"/>
  <c r="J129" i="18"/>
  <c r="J137" i="18"/>
  <c r="J198" i="18"/>
  <c r="J131" i="18"/>
  <c r="J119" i="18"/>
  <c r="J118" i="18"/>
  <c r="J117" i="18"/>
  <c r="J100" i="18"/>
  <c r="J99" i="18"/>
  <c r="J98" i="18"/>
  <c r="J115" i="18"/>
  <c r="J93" i="18"/>
  <c r="J108" i="18"/>
  <c r="J132" i="18"/>
  <c r="J202" i="18"/>
  <c r="J111" i="18"/>
  <c r="J133" i="18"/>
  <c r="J90" i="18"/>
  <c r="J205" i="18"/>
  <c r="J122" i="18"/>
  <c r="J96" i="18"/>
  <c r="J110" i="18"/>
  <c r="J201" i="18"/>
  <c r="J114" i="18"/>
  <c r="J92" i="18"/>
  <c r="J135" i="18"/>
  <c r="J127" i="18"/>
  <c r="J121" i="18"/>
  <c r="J124" i="18"/>
  <c r="J123" i="18"/>
  <c r="J109" i="18"/>
  <c r="J91" i="18"/>
  <c r="J138" i="18"/>
  <c r="J113" i="18"/>
  <c r="J95" i="18"/>
  <c r="I199" i="18"/>
  <c r="I140" i="18"/>
  <c r="I127" i="18"/>
  <c r="I111" i="18"/>
  <c r="I106" i="18"/>
  <c r="I100" i="18"/>
  <c r="I110" i="18"/>
  <c r="I91" i="18"/>
  <c r="I206" i="18"/>
  <c r="I136" i="18"/>
  <c r="I137" i="18"/>
  <c r="I107" i="18"/>
  <c r="I101" i="18"/>
  <c r="I96" i="18"/>
  <c r="I95" i="18"/>
  <c r="I90" i="18"/>
  <c r="I202" i="18"/>
  <c r="I132" i="18"/>
  <c r="I133" i="18"/>
  <c r="I103" i="18"/>
  <c r="I97" i="18"/>
  <c r="I92" i="18"/>
  <c r="I94" i="18"/>
  <c r="I118" i="18"/>
  <c r="I201" i="18"/>
  <c r="I139" i="18"/>
  <c r="I123" i="18"/>
  <c r="I116" i="18"/>
  <c r="I113" i="18"/>
  <c r="I112" i="18"/>
  <c r="I109" i="18"/>
  <c r="I128" i="18"/>
  <c r="I130" i="18"/>
  <c r="I138" i="18"/>
  <c r="I98" i="18"/>
  <c r="I208" i="18"/>
  <c r="I122" i="18"/>
  <c r="I120" i="18"/>
  <c r="I198" i="18"/>
  <c r="I207" i="18"/>
  <c r="I135" i="18"/>
  <c r="I108" i="18"/>
  <c r="I104" i="18"/>
  <c r="I93" i="18"/>
  <c r="I203" i="18"/>
  <c r="I131" i="18"/>
  <c r="I114" i="18"/>
  <c r="I99" i="18"/>
  <c r="I129" i="18"/>
  <c r="I125" i="18"/>
  <c r="I205" i="18"/>
  <c r="I134" i="18"/>
  <c r="I121" i="18"/>
  <c r="I117" i="18"/>
  <c r="I200" i="18"/>
  <c r="I126" i="18"/>
  <c r="I102" i="18"/>
  <c r="I204" i="18"/>
  <c r="I119" i="18"/>
  <c r="I105" i="18"/>
  <c r="I124" i="18"/>
  <c r="I115" i="18"/>
  <c r="Q125" i="21"/>
  <c r="Q73" i="12"/>
  <c r="Q199" i="18"/>
  <c r="Q140" i="18"/>
  <c r="Q109" i="18"/>
  <c r="Q104" i="18"/>
  <c r="Q103" i="18"/>
  <c r="Q98" i="18"/>
  <c r="Q96" i="18"/>
  <c r="Q205" i="18"/>
  <c r="Q202" i="18"/>
  <c r="Q136" i="18"/>
  <c r="Q105" i="18"/>
  <c r="Q131" i="18"/>
  <c r="Q127" i="18"/>
  <c r="Q94" i="18"/>
  <c r="Q134" i="18"/>
  <c r="Q201" i="18"/>
  <c r="Q198" i="18"/>
  <c r="Q132" i="18"/>
  <c r="Q130" i="18"/>
  <c r="Q138" i="18"/>
  <c r="Q122" i="18"/>
  <c r="Q90" i="18"/>
  <c r="Q106" i="18"/>
  <c r="Q208" i="18"/>
  <c r="Q206" i="18"/>
  <c r="Q128" i="18"/>
  <c r="Q124" i="18"/>
  <c r="Q123" i="18"/>
  <c r="Q99" i="18"/>
  <c r="Q118" i="18"/>
  <c r="Q114" i="18"/>
  <c r="Q204" i="18"/>
  <c r="Q137" i="18"/>
  <c r="Q135" i="18"/>
  <c r="Q120" i="18"/>
  <c r="Q119" i="18"/>
  <c r="Q95" i="18"/>
  <c r="Q110" i="18"/>
  <c r="Q92" i="18"/>
  <c r="Q200" i="18"/>
  <c r="Q133" i="18"/>
  <c r="Q121" i="18"/>
  <c r="Q116" i="18"/>
  <c r="Q115" i="18"/>
  <c r="Q91" i="18"/>
  <c r="Q102" i="18"/>
  <c r="Q100" i="18"/>
  <c r="Q207" i="18"/>
  <c r="Q129" i="18"/>
  <c r="Q117" i="18"/>
  <c r="Q112" i="18"/>
  <c r="Q111" i="18"/>
  <c r="Q139" i="18"/>
  <c r="Q97" i="18"/>
  <c r="Q101" i="18"/>
  <c r="Q203" i="18"/>
  <c r="Q125" i="18"/>
  <c r="Q113" i="18"/>
  <c r="Q108" i="18"/>
  <c r="Q107" i="18"/>
  <c r="Q126" i="18"/>
  <c r="Q93" i="18"/>
  <c r="E216" i="18"/>
  <c r="E184" i="18"/>
  <c r="E152" i="18"/>
  <c r="E151" i="18"/>
  <c r="E157" i="18"/>
  <c r="E162" i="18"/>
  <c r="E214" i="18"/>
  <c r="E212" i="18"/>
  <c r="E180" i="18"/>
  <c r="E183" i="18"/>
  <c r="E218" i="18"/>
  <c r="E153" i="18"/>
  <c r="E145" i="18"/>
  <c r="E166" i="18"/>
  <c r="E217" i="18"/>
  <c r="E189" i="18"/>
  <c r="E176" i="18"/>
  <c r="E179" i="18"/>
  <c r="E178" i="18"/>
  <c r="E154" i="18"/>
  <c r="E141" i="18"/>
  <c r="E148" i="18"/>
  <c r="E213" i="18"/>
  <c r="E185" i="18"/>
  <c r="E172" i="18"/>
  <c r="E171" i="18"/>
  <c r="E175" i="18"/>
  <c r="E146" i="18"/>
  <c r="E150" i="18"/>
  <c r="E158" i="18"/>
  <c r="E209" i="18"/>
  <c r="E181" i="18"/>
  <c r="E168" i="18"/>
  <c r="E167" i="18"/>
  <c r="E173" i="18"/>
  <c r="E142" i="18"/>
  <c r="E149" i="18"/>
  <c r="E144" i="18"/>
  <c r="E190" i="18"/>
  <c r="E215" i="18"/>
  <c r="E164" i="18"/>
  <c r="E163" i="18"/>
  <c r="E169" i="18"/>
  <c r="E187" i="18"/>
  <c r="E210" i="18"/>
  <c r="E170" i="18"/>
  <c r="E186" i="18"/>
  <c r="E211" i="18"/>
  <c r="E160" i="18"/>
  <c r="E159" i="18"/>
  <c r="E165" i="18"/>
  <c r="E174" i="18"/>
  <c r="E147" i="18"/>
  <c r="E182" i="18"/>
  <c r="E188" i="18"/>
  <c r="E156" i="18"/>
  <c r="E155" i="18"/>
  <c r="E161" i="18"/>
  <c r="E177" i="18"/>
  <c r="E143" i="18"/>
  <c r="I217" i="20"/>
  <c r="T165" i="20"/>
  <c r="T160" i="20"/>
  <c r="I148" i="20"/>
  <c r="P118" i="20"/>
  <c r="T189" i="20"/>
  <c r="T180" i="20"/>
  <c r="I176" i="20"/>
  <c r="T157" i="20"/>
  <c r="T187" i="20"/>
  <c r="I216" i="20"/>
  <c r="P108" i="20"/>
  <c r="T176" i="20"/>
  <c r="T186" i="20"/>
  <c r="I177" i="20"/>
  <c r="P113" i="20"/>
  <c r="T142" i="20"/>
  <c r="T188" i="20"/>
  <c r="I183" i="20"/>
  <c r="T171" i="20"/>
  <c r="I141" i="20"/>
  <c r="I181" i="20"/>
  <c r="H208" i="20"/>
  <c r="T152" i="20"/>
  <c r="T143" i="20"/>
  <c r="I166" i="20"/>
  <c r="P201" i="20"/>
  <c r="P97" i="20"/>
  <c r="P107" i="20"/>
  <c r="P134" i="20"/>
  <c r="P103" i="20"/>
  <c r="P102" i="20"/>
  <c r="P137" i="20"/>
  <c r="J131" i="20"/>
  <c r="H199" i="20"/>
  <c r="P95" i="20"/>
  <c r="P117" i="20"/>
  <c r="P207" i="20"/>
  <c r="I178" i="20"/>
  <c r="P90" i="20"/>
  <c r="P139" i="20"/>
  <c r="P204" i="20"/>
  <c r="P92" i="20"/>
  <c r="P120" i="20"/>
  <c r="P200" i="20"/>
  <c r="H102" i="20"/>
  <c r="H111" i="20"/>
  <c r="H92" i="20"/>
  <c r="H121" i="20"/>
  <c r="H133" i="20"/>
  <c r="H129" i="20"/>
  <c r="H202" i="20"/>
  <c r="T212" i="20"/>
  <c r="T185" i="20"/>
  <c r="T182" i="20"/>
  <c r="H90" i="20"/>
  <c r="H112" i="20"/>
  <c r="H96" i="20"/>
  <c r="H123" i="20"/>
  <c r="H137" i="20"/>
  <c r="H136" i="20"/>
  <c r="H206" i="20"/>
  <c r="I150" i="20"/>
  <c r="I143" i="20"/>
  <c r="I210" i="20"/>
  <c r="J101" i="20"/>
  <c r="H93" i="20"/>
  <c r="H135" i="20"/>
  <c r="H99" i="20"/>
  <c r="H104" i="20"/>
  <c r="H101" i="20"/>
  <c r="H114" i="20"/>
  <c r="H140" i="20"/>
  <c r="H203" i="20"/>
  <c r="H124" i="20"/>
  <c r="H98" i="20"/>
  <c r="H113" i="20"/>
  <c r="H100" i="20"/>
  <c r="H97" i="20"/>
  <c r="H110" i="20"/>
  <c r="H138" i="20"/>
  <c r="J94" i="20"/>
  <c r="T151" i="20"/>
  <c r="T158" i="20"/>
  <c r="T181" i="20"/>
  <c r="T210" i="20"/>
  <c r="H91" i="20"/>
  <c r="H106" i="20"/>
  <c r="H103" i="20"/>
  <c r="H108" i="20"/>
  <c r="H105" i="20"/>
  <c r="H117" i="20"/>
  <c r="H139" i="20"/>
  <c r="H207" i="20"/>
  <c r="I187" i="20"/>
  <c r="I179" i="20"/>
  <c r="I213" i="20"/>
  <c r="T217" i="20"/>
  <c r="J118" i="20"/>
  <c r="T144" i="20"/>
  <c r="T179" i="20"/>
  <c r="T184" i="20"/>
  <c r="T214" i="20"/>
  <c r="H132" i="20"/>
  <c r="H131" i="20"/>
  <c r="H107" i="20"/>
  <c r="H125" i="20"/>
  <c r="H109" i="20"/>
  <c r="H118" i="20"/>
  <c r="H201" i="20"/>
  <c r="H200" i="20"/>
  <c r="I174" i="20"/>
  <c r="I172" i="20"/>
  <c r="T150" i="20"/>
  <c r="T170" i="20"/>
  <c r="T156" i="20"/>
  <c r="H95" i="20"/>
  <c r="H122" i="20"/>
  <c r="H120" i="20"/>
  <c r="H128" i="20"/>
  <c r="H134" i="20"/>
  <c r="H119" i="20"/>
  <c r="H205" i="20"/>
  <c r="H204" i="20"/>
  <c r="I169" i="20"/>
  <c r="I185" i="20"/>
  <c r="H94" i="20"/>
  <c r="H116" i="20"/>
  <c r="H127" i="20"/>
  <c r="H115" i="20"/>
  <c r="H130" i="20"/>
  <c r="H126" i="20"/>
  <c r="H198" i="20"/>
  <c r="J116" i="20"/>
  <c r="T149" i="20"/>
  <c r="T183" i="20"/>
  <c r="T163" i="20"/>
  <c r="T146" i="20"/>
  <c r="T159" i="20"/>
  <c r="T164" i="20"/>
  <c r="T190" i="20"/>
  <c r="T211" i="20"/>
  <c r="I171" i="20"/>
  <c r="I144" i="20"/>
  <c r="I159" i="20"/>
  <c r="I142" i="20"/>
  <c r="I147" i="20"/>
  <c r="I212" i="20"/>
  <c r="I189" i="20"/>
  <c r="I218" i="20"/>
  <c r="J139" i="20"/>
  <c r="T145" i="20"/>
  <c r="T155" i="20"/>
  <c r="T173" i="20"/>
  <c r="T153" i="20"/>
  <c r="T169" i="20"/>
  <c r="T168" i="20"/>
  <c r="T209" i="20"/>
  <c r="T215" i="20"/>
  <c r="I180" i="20"/>
  <c r="I151" i="20"/>
  <c r="I182" i="20"/>
  <c r="I146" i="20"/>
  <c r="I153" i="20"/>
  <c r="I156" i="20"/>
  <c r="I184" i="20"/>
  <c r="I188" i="20"/>
  <c r="J199" i="20"/>
  <c r="T167" i="20"/>
  <c r="T154" i="20"/>
  <c r="T178" i="20"/>
  <c r="T161" i="20"/>
  <c r="T174" i="20"/>
  <c r="T172" i="20"/>
  <c r="T213" i="20"/>
  <c r="I186" i="20"/>
  <c r="I152" i="20"/>
  <c r="I162" i="20"/>
  <c r="I154" i="20"/>
  <c r="I158" i="20"/>
  <c r="I160" i="20"/>
  <c r="I190" i="20"/>
  <c r="I211" i="20"/>
  <c r="T175" i="20"/>
  <c r="T162" i="20"/>
  <c r="T148" i="20"/>
  <c r="T166" i="20"/>
  <c r="T216" i="20"/>
  <c r="T177" i="20"/>
  <c r="I157" i="20"/>
  <c r="I145" i="20"/>
  <c r="I175" i="20"/>
  <c r="I165" i="20"/>
  <c r="I163" i="20"/>
  <c r="I164" i="20"/>
  <c r="I209" i="20"/>
  <c r="I215" i="20"/>
  <c r="J204" i="20"/>
  <c r="I155" i="20"/>
  <c r="I149" i="20"/>
  <c r="I167" i="20"/>
  <c r="I170" i="20"/>
  <c r="I173" i="20"/>
  <c r="I168" i="20"/>
  <c r="V218" i="20"/>
  <c r="P125" i="20"/>
  <c r="P94" i="20"/>
  <c r="P93" i="20"/>
  <c r="P116" i="20"/>
  <c r="P138" i="20"/>
  <c r="P132" i="20"/>
  <c r="P198" i="20"/>
  <c r="P208" i="20"/>
  <c r="J127" i="20"/>
  <c r="J128" i="20"/>
  <c r="V144" i="20"/>
  <c r="V164" i="20"/>
  <c r="P101" i="20"/>
  <c r="P96" i="20"/>
  <c r="P104" i="20"/>
  <c r="P110" i="20"/>
  <c r="P131" i="20"/>
  <c r="P122" i="20"/>
  <c r="P206" i="20"/>
  <c r="P205" i="20"/>
  <c r="J115" i="20"/>
  <c r="J136" i="20"/>
  <c r="V165" i="20"/>
  <c r="P109" i="20"/>
  <c r="P119" i="20"/>
  <c r="P129" i="20"/>
  <c r="P111" i="20"/>
  <c r="P121" i="20"/>
  <c r="P126" i="20"/>
  <c r="P199" i="20"/>
  <c r="J114" i="20"/>
  <c r="J121" i="20"/>
  <c r="J200" i="20"/>
  <c r="V168" i="20"/>
  <c r="P112" i="20"/>
  <c r="P123" i="20"/>
  <c r="P105" i="20"/>
  <c r="P127" i="20"/>
  <c r="P136" i="20"/>
  <c r="P130" i="20"/>
  <c r="P203" i="20"/>
  <c r="J132" i="20"/>
  <c r="J117" i="20"/>
  <c r="V146" i="20"/>
  <c r="V159" i="20"/>
  <c r="P115" i="20"/>
  <c r="P114" i="20"/>
  <c r="P91" i="20"/>
  <c r="P99" i="20"/>
  <c r="P106" i="20"/>
  <c r="P124" i="20"/>
  <c r="P202" i="20"/>
  <c r="J96" i="20"/>
  <c r="J134" i="20"/>
  <c r="J203" i="20"/>
  <c r="V190" i="20"/>
  <c r="Q91" i="19"/>
  <c r="Q125" i="19"/>
  <c r="U158" i="19"/>
  <c r="U145" i="19"/>
  <c r="U178" i="19"/>
  <c r="U188" i="19"/>
  <c r="G174" i="19"/>
  <c r="Q98" i="19"/>
  <c r="Q132" i="19"/>
  <c r="U163" i="19"/>
  <c r="U169" i="19"/>
  <c r="U217" i="19"/>
  <c r="Q112" i="19"/>
  <c r="Q198" i="19"/>
  <c r="U142" i="19"/>
  <c r="U167" i="19"/>
  <c r="U173" i="19"/>
  <c r="U179" i="19"/>
  <c r="Q115" i="19"/>
  <c r="Q202" i="19"/>
  <c r="W159" i="19"/>
  <c r="Q101" i="19"/>
  <c r="Q208" i="19"/>
  <c r="Q204" i="19"/>
  <c r="W156" i="19"/>
  <c r="Q108" i="19"/>
  <c r="G178" i="19"/>
  <c r="W169" i="19"/>
  <c r="W190" i="19"/>
  <c r="W210" i="19"/>
  <c r="W157" i="19"/>
  <c r="W187" i="19"/>
  <c r="W150" i="19"/>
  <c r="G164" i="19"/>
  <c r="G176" i="19"/>
  <c r="G190" i="19"/>
  <c r="G160" i="19"/>
  <c r="G189" i="19"/>
  <c r="G146" i="19"/>
  <c r="S208" i="19"/>
  <c r="G177" i="19"/>
  <c r="G168" i="19"/>
  <c r="G150" i="19"/>
  <c r="W141" i="19"/>
  <c r="W163" i="19"/>
  <c r="W173" i="19"/>
  <c r="W209" i="19"/>
  <c r="Q99" i="19"/>
  <c r="Q133" i="19"/>
  <c r="Q116" i="19"/>
  <c r="Q137" i="19"/>
  <c r="Q136" i="19"/>
  <c r="Q130" i="19"/>
  <c r="Q206" i="19"/>
  <c r="Q205" i="19"/>
  <c r="G165" i="19"/>
  <c r="G180" i="19"/>
  <c r="W145" i="19"/>
  <c r="W155" i="19"/>
  <c r="W167" i="19"/>
  <c r="W164" i="19"/>
  <c r="W180" i="19"/>
  <c r="W189" i="19"/>
  <c r="W213" i="19"/>
  <c r="W218" i="19"/>
  <c r="U150" i="19"/>
  <c r="U144" i="19"/>
  <c r="U156" i="19"/>
  <c r="U153" i="19"/>
  <c r="U170" i="19"/>
  <c r="U186" i="19"/>
  <c r="U210" i="19"/>
  <c r="U215" i="19"/>
  <c r="S101" i="19"/>
  <c r="W151" i="19"/>
  <c r="W160" i="19"/>
  <c r="W185" i="19"/>
  <c r="W214" i="19"/>
  <c r="S199" i="19"/>
  <c r="Q106" i="19"/>
  <c r="Q111" i="19"/>
  <c r="Q96" i="19"/>
  <c r="Q105" i="19"/>
  <c r="Q118" i="19"/>
  <c r="Q134" i="19"/>
  <c r="Q199" i="19"/>
  <c r="G159" i="19"/>
  <c r="G181" i="19"/>
  <c r="W142" i="19"/>
  <c r="W154" i="19"/>
  <c r="W171" i="19"/>
  <c r="W168" i="19"/>
  <c r="W184" i="19"/>
  <c r="W212" i="19"/>
  <c r="W217" i="19"/>
  <c r="U151" i="19"/>
  <c r="U141" i="19"/>
  <c r="U160" i="19"/>
  <c r="U157" i="19"/>
  <c r="U181" i="19"/>
  <c r="U190" i="19"/>
  <c r="U214" i="19"/>
  <c r="S97" i="19"/>
  <c r="Q107" i="19"/>
  <c r="Q117" i="19"/>
  <c r="Q100" i="19"/>
  <c r="Q109" i="19"/>
  <c r="Q119" i="19"/>
  <c r="Q138" i="19"/>
  <c r="Q203" i="19"/>
  <c r="W146" i="19"/>
  <c r="W158" i="19"/>
  <c r="W176" i="19"/>
  <c r="W172" i="19"/>
  <c r="W188" i="19"/>
  <c r="W216" i="19"/>
  <c r="W175" i="19"/>
  <c r="U147" i="19"/>
  <c r="U155" i="19"/>
  <c r="U164" i="19"/>
  <c r="U161" i="19"/>
  <c r="U185" i="19"/>
  <c r="U209" i="19"/>
  <c r="U218" i="19"/>
  <c r="S122" i="19"/>
  <c r="Q128" i="19"/>
  <c r="Q90" i="19"/>
  <c r="Q140" i="19"/>
  <c r="Q126" i="19"/>
  <c r="Q113" i="19"/>
  <c r="Q120" i="19"/>
  <c r="Q131" i="19"/>
  <c r="Q207" i="19"/>
  <c r="S202" i="19"/>
  <c r="W147" i="19"/>
  <c r="W162" i="19"/>
  <c r="W144" i="19"/>
  <c r="W174" i="19"/>
  <c r="W211" i="19"/>
  <c r="W178" i="19"/>
  <c r="W179" i="19"/>
  <c r="U174" i="19"/>
  <c r="U159" i="19"/>
  <c r="U168" i="19"/>
  <c r="U165" i="19"/>
  <c r="U189" i="19"/>
  <c r="U213" i="19"/>
  <c r="S99" i="19"/>
  <c r="Q102" i="19"/>
  <c r="Q95" i="19"/>
  <c r="Q92" i="19"/>
  <c r="Q93" i="19"/>
  <c r="Q122" i="19"/>
  <c r="Q121" i="19"/>
  <c r="Q135" i="19"/>
  <c r="Q200" i="19"/>
  <c r="W143" i="19"/>
  <c r="W166" i="19"/>
  <c r="W148" i="19"/>
  <c r="W161" i="19"/>
  <c r="W215" i="19"/>
  <c r="W182" i="19"/>
  <c r="W183" i="19"/>
  <c r="S104" i="19"/>
  <c r="Q94" i="19"/>
  <c r="Q103" i="19"/>
  <c r="Q114" i="19"/>
  <c r="Q97" i="19"/>
  <c r="Q123" i="19"/>
  <c r="Q127" i="19"/>
  <c r="Q139" i="19"/>
  <c r="W153" i="19"/>
  <c r="W149" i="19"/>
  <c r="W170" i="19"/>
  <c r="W152" i="19"/>
  <c r="W165" i="19"/>
  <c r="W177" i="19"/>
  <c r="W186" i="19"/>
  <c r="S119" i="19"/>
  <c r="V150" i="20"/>
  <c r="V162" i="20"/>
  <c r="V178" i="20"/>
  <c r="V153" i="20"/>
  <c r="V209" i="20"/>
  <c r="J97" i="20"/>
  <c r="J90" i="20"/>
  <c r="J98" i="20"/>
  <c r="J140" i="20"/>
  <c r="J100" i="20"/>
  <c r="J130" i="20"/>
  <c r="J208" i="20"/>
  <c r="J207" i="20"/>
  <c r="V211" i="20"/>
  <c r="V184" i="20"/>
  <c r="V160" i="20"/>
  <c r="V179" i="20"/>
  <c r="V161" i="20"/>
  <c r="V167" i="20"/>
  <c r="V213" i="20"/>
  <c r="V177" i="20"/>
  <c r="E217" i="20"/>
  <c r="E213" i="20"/>
  <c r="E209" i="20"/>
  <c r="E190" i="20"/>
  <c r="E186" i="20"/>
  <c r="E216" i="20"/>
  <c r="E212" i="20"/>
  <c r="E215" i="20"/>
  <c r="E211" i="20"/>
  <c r="E188" i="20"/>
  <c r="E214" i="20"/>
  <c r="E210" i="20"/>
  <c r="E185" i="20"/>
  <c r="E182" i="20"/>
  <c r="E180" i="20"/>
  <c r="E176" i="20"/>
  <c r="E175" i="20"/>
  <c r="E174" i="20"/>
  <c r="E170" i="20"/>
  <c r="E166" i="20"/>
  <c r="E162" i="20"/>
  <c r="E158" i="20"/>
  <c r="E154" i="20"/>
  <c r="E181" i="20"/>
  <c r="E159" i="20"/>
  <c r="E155" i="20"/>
  <c r="E145" i="20"/>
  <c r="E141" i="20"/>
  <c r="E183" i="20"/>
  <c r="E179" i="20"/>
  <c r="E178" i="20"/>
  <c r="E177" i="20"/>
  <c r="E171" i="20"/>
  <c r="E161" i="20"/>
  <c r="E150" i="20"/>
  <c r="E149" i="20"/>
  <c r="E184" i="20"/>
  <c r="E173" i="20"/>
  <c r="E168" i="20"/>
  <c r="E156" i="20"/>
  <c r="E153" i="20"/>
  <c r="E152" i="20"/>
  <c r="E151" i="20"/>
  <c r="E148" i="20"/>
  <c r="E144" i="20"/>
  <c r="E187" i="20"/>
  <c r="E165" i="20"/>
  <c r="E160" i="20"/>
  <c r="E163" i="20"/>
  <c r="E218" i="20"/>
  <c r="E169" i="20"/>
  <c r="E167" i="20"/>
  <c r="E172" i="20"/>
  <c r="E147" i="20"/>
  <c r="E157" i="20"/>
  <c r="E143" i="20"/>
  <c r="E189" i="20"/>
  <c r="E146" i="20"/>
  <c r="E142" i="20"/>
  <c r="E164" i="20"/>
  <c r="J112" i="20"/>
  <c r="J129" i="20"/>
  <c r="J102" i="20"/>
  <c r="J91" i="20"/>
  <c r="J104" i="20"/>
  <c r="J113" i="20"/>
  <c r="J201" i="20"/>
  <c r="V147" i="20"/>
  <c r="V157" i="20"/>
  <c r="V183" i="20"/>
  <c r="V180" i="20"/>
  <c r="V166" i="20"/>
  <c r="V171" i="20"/>
  <c r="V217" i="20"/>
  <c r="V163" i="20"/>
  <c r="Q205" i="20"/>
  <c r="Q201" i="20"/>
  <c r="Q208" i="20"/>
  <c r="Q204" i="20"/>
  <c r="Q200" i="20"/>
  <c r="Q207" i="20"/>
  <c r="Q203" i="20"/>
  <c r="Q199" i="20"/>
  <c r="Q206" i="20"/>
  <c r="Q202" i="20"/>
  <c r="Q198" i="20"/>
  <c r="Q140" i="20"/>
  <c r="Q136" i="20"/>
  <c r="Q138" i="20"/>
  <c r="Q134" i="20"/>
  <c r="Q131" i="20"/>
  <c r="Q111" i="20"/>
  <c r="Q139" i="20"/>
  <c r="Q135" i="20"/>
  <c r="Q117" i="20"/>
  <c r="Q106" i="20"/>
  <c r="Q102" i="20"/>
  <c r="Q98" i="20"/>
  <c r="Q127" i="20"/>
  <c r="Q122" i="20"/>
  <c r="Q120" i="20"/>
  <c r="Q110" i="20"/>
  <c r="Q137" i="20"/>
  <c r="Q133" i="20"/>
  <c r="Q132" i="20"/>
  <c r="Q124" i="20"/>
  <c r="Q114" i="20"/>
  <c r="Q113" i="20"/>
  <c r="Q112" i="20"/>
  <c r="Q109" i="20"/>
  <c r="Q105" i="20"/>
  <c r="Q101" i="20"/>
  <c r="Q97" i="20"/>
  <c r="Q93" i="20"/>
  <c r="Q130" i="20"/>
  <c r="Q129" i="20"/>
  <c r="Q115" i="20"/>
  <c r="Q108" i="20"/>
  <c r="Q104" i="20"/>
  <c r="Q100" i="20"/>
  <c r="Q128" i="20"/>
  <c r="Q126" i="20"/>
  <c r="Q118" i="20"/>
  <c r="Q92" i="20"/>
  <c r="Q91" i="20"/>
  <c r="Q90" i="20"/>
  <c r="Q123" i="20"/>
  <c r="Q119" i="20"/>
  <c r="Q96" i="20"/>
  <c r="Q95" i="20"/>
  <c r="Q94" i="20"/>
  <c r="Q103" i="20"/>
  <c r="Q107" i="20"/>
  <c r="Q121" i="20"/>
  <c r="Q116" i="20"/>
  <c r="Q125" i="20"/>
  <c r="Q99" i="20"/>
  <c r="T207" i="20"/>
  <c r="T203" i="20"/>
  <c r="T199" i="20"/>
  <c r="T206" i="20"/>
  <c r="T202" i="20"/>
  <c r="T198" i="20"/>
  <c r="T205" i="20"/>
  <c r="T201" i="20"/>
  <c r="T208" i="20"/>
  <c r="T139" i="20"/>
  <c r="T135" i="20"/>
  <c r="T204" i="20"/>
  <c r="T132" i="20"/>
  <c r="T128" i="20"/>
  <c r="T124" i="20"/>
  <c r="T120" i="20"/>
  <c r="T116" i="20"/>
  <c r="T134" i="20"/>
  <c r="T130" i="20"/>
  <c r="T126" i="20"/>
  <c r="T122" i="20"/>
  <c r="T140" i="20"/>
  <c r="T119" i="20"/>
  <c r="T118" i="20"/>
  <c r="T117" i="20"/>
  <c r="T200" i="20"/>
  <c r="T138" i="20"/>
  <c r="T137" i="20"/>
  <c r="T133" i="20"/>
  <c r="T114" i="20"/>
  <c r="T108" i="20"/>
  <c r="T104" i="20"/>
  <c r="T100" i="20"/>
  <c r="T131" i="20"/>
  <c r="T115" i="20"/>
  <c r="T125" i="20"/>
  <c r="T105" i="20"/>
  <c r="T96" i="20"/>
  <c r="T129" i="20"/>
  <c r="T123" i="20"/>
  <c r="T103" i="20"/>
  <c r="T102" i="20"/>
  <c r="T97" i="20"/>
  <c r="T127" i="20"/>
  <c r="T113" i="20"/>
  <c r="T112" i="20"/>
  <c r="T111" i="20"/>
  <c r="T110" i="20"/>
  <c r="T109" i="20"/>
  <c r="T101" i="20"/>
  <c r="T121" i="20"/>
  <c r="T107" i="20"/>
  <c r="T99" i="20"/>
  <c r="T136" i="20"/>
  <c r="T98" i="20"/>
  <c r="T91" i="20"/>
  <c r="T95" i="20"/>
  <c r="T93" i="20"/>
  <c r="T106" i="20"/>
  <c r="T90" i="20"/>
  <c r="T94" i="20"/>
  <c r="T92" i="20"/>
  <c r="J109" i="20"/>
  <c r="J105" i="20"/>
  <c r="J106" i="20"/>
  <c r="J95" i="20"/>
  <c r="J108" i="20"/>
  <c r="J120" i="20"/>
  <c r="J205" i="20"/>
  <c r="V143" i="20"/>
  <c r="V148" i="20"/>
  <c r="V174" i="20"/>
  <c r="V141" i="20"/>
  <c r="V181" i="20"/>
  <c r="V185" i="20"/>
  <c r="V182" i="20"/>
  <c r="V187" i="20"/>
  <c r="J99" i="20"/>
  <c r="J119" i="20"/>
  <c r="J133" i="20"/>
  <c r="J198" i="20"/>
  <c r="V151" i="20"/>
  <c r="V149" i="20"/>
  <c r="V170" i="20"/>
  <c r="V145" i="20"/>
  <c r="V156" i="20"/>
  <c r="V186" i="20"/>
  <c r="V189" i="20"/>
  <c r="V210" i="20"/>
  <c r="K218" i="20"/>
  <c r="K214" i="20"/>
  <c r="K210" i="20"/>
  <c r="K187" i="20"/>
  <c r="K217" i="20"/>
  <c r="K213" i="20"/>
  <c r="K209" i="20"/>
  <c r="K190" i="20"/>
  <c r="K216" i="20"/>
  <c r="K212" i="20"/>
  <c r="K189" i="20"/>
  <c r="K181" i="20"/>
  <c r="K178" i="20"/>
  <c r="K171" i="20"/>
  <c r="K167" i="20"/>
  <c r="K163" i="20"/>
  <c r="K159" i="20"/>
  <c r="K155" i="20"/>
  <c r="K176" i="20"/>
  <c r="K175" i="20"/>
  <c r="K174" i="20"/>
  <c r="K211" i="20"/>
  <c r="K188" i="20"/>
  <c r="K170" i="20"/>
  <c r="K165" i="20"/>
  <c r="K154" i="20"/>
  <c r="K146" i="20"/>
  <c r="K142" i="20"/>
  <c r="K184" i="20"/>
  <c r="K160" i="20"/>
  <c r="K215" i="20"/>
  <c r="K172" i="20"/>
  <c r="K162" i="20"/>
  <c r="K157" i="20"/>
  <c r="K145" i="20"/>
  <c r="K141" i="20"/>
  <c r="K164" i="20"/>
  <c r="K144" i="20"/>
  <c r="K185" i="20"/>
  <c r="K169" i="20"/>
  <c r="K158" i="20"/>
  <c r="K152" i="20"/>
  <c r="K143" i="20"/>
  <c r="K179" i="20"/>
  <c r="K156" i="20"/>
  <c r="K151" i="20"/>
  <c r="K150" i="20"/>
  <c r="K147" i="20"/>
  <c r="K166" i="20"/>
  <c r="K180" i="20"/>
  <c r="K153" i="20"/>
  <c r="K183" i="20"/>
  <c r="K173" i="20"/>
  <c r="K177" i="20"/>
  <c r="K168" i="20"/>
  <c r="K161" i="20"/>
  <c r="K186" i="20"/>
  <c r="K149" i="20"/>
  <c r="K182" i="20"/>
  <c r="K148" i="20"/>
  <c r="H216" i="20"/>
  <c r="H212" i="20"/>
  <c r="H189" i="20"/>
  <c r="H185" i="20"/>
  <c r="H215" i="20"/>
  <c r="H211" i="20"/>
  <c r="H188" i="20"/>
  <c r="H184" i="20"/>
  <c r="H180" i="20"/>
  <c r="H218" i="20"/>
  <c r="H214" i="20"/>
  <c r="H210" i="20"/>
  <c r="H187" i="20"/>
  <c r="H183" i="20"/>
  <c r="H179" i="20"/>
  <c r="H175" i="20"/>
  <c r="H217" i="20"/>
  <c r="H213" i="20"/>
  <c r="H209" i="20"/>
  <c r="H190" i="20"/>
  <c r="H186" i="20"/>
  <c r="H182" i="20"/>
  <c r="H177" i="20"/>
  <c r="H173" i="20"/>
  <c r="H169" i="20"/>
  <c r="H165" i="20"/>
  <c r="H161" i="20"/>
  <c r="H157" i="20"/>
  <c r="H153" i="20"/>
  <c r="H149" i="20"/>
  <c r="H171" i="20"/>
  <c r="H167" i="20"/>
  <c r="H163" i="20"/>
  <c r="H159" i="20"/>
  <c r="H168" i="20"/>
  <c r="H158" i="20"/>
  <c r="H147" i="20"/>
  <c r="H143" i="20"/>
  <c r="H176" i="20"/>
  <c r="H170" i="20"/>
  <c r="H160" i="20"/>
  <c r="H162" i="20"/>
  <c r="H151" i="20"/>
  <c r="H142" i="20"/>
  <c r="H172" i="20"/>
  <c r="H141" i="20"/>
  <c r="H174" i="20"/>
  <c r="H156" i="20"/>
  <c r="H148" i="20"/>
  <c r="H146" i="20"/>
  <c r="H181" i="20"/>
  <c r="H150" i="20"/>
  <c r="H145" i="20"/>
  <c r="H178" i="20"/>
  <c r="H166" i="20"/>
  <c r="H164" i="20"/>
  <c r="H152" i="20"/>
  <c r="H144" i="20"/>
  <c r="H155" i="20"/>
  <c r="H154" i="20"/>
  <c r="J110" i="20"/>
  <c r="J92" i="20"/>
  <c r="J126" i="20"/>
  <c r="J122" i="20"/>
  <c r="J103" i="20"/>
  <c r="J123" i="20"/>
  <c r="J137" i="20"/>
  <c r="J202" i="20"/>
  <c r="V172" i="20"/>
  <c r="V169" i="20"/>
  <c r="V176" i="20"/>
  <c r="V154" i="20"/>
  <c r="V173" i="20"/>
  <c r="V215" i="20"/>
  <c r="V212" i="20"/>
  <c r="V214" i="20"/>
  <c r="W206" i="20"/>
  <c r="W202" i="20"/>
  <c r="W198" i="20"/>
  <c r="W205" i="20"/>
  <c r="W201" i="20"/>
  <c r="W208" i="20"/>
  <c r="W204" i="20"/>
  <c r="W200" i="20"/>
  <c r="W207" i="20"/>
  <c r="W203" i="20"/>
  <c r="W199" i="20"/>
  <c r="W137" i="20"/>
  <c r="W138" i="20"/>
  <c r="W135" i="20"/>
  <c r="W123" i="20"/>
  <c r="W120" i="20"/>
  <c r="W112" i="20"/>
  <c r="W133" i="20"/>
  <c r="W130" i="20"/>
  <c r="W127" i="20"/>
  <c r="W136" i="20"/>
  <c r="W134" i="20"/>
  <c r="W132" i="20"/>
  <c r="W131" i="20"/>
  <c r="W126" i="20"/>
  <c r="W115" i="20"/>
  <c r="W107" i="20"/>
  <c r="W103" i="20"/>
  <c r="W99" i="20"/>
  <c r="W121" i="20"/>
  <c r="W119" i="20"/>
  <c r="W140" i="20"/>
  <c r="W129" i="20"/>
  <c r="W125" i="20"/>
  <c r="W116" i="20"/>
  <c r="W106" i="20"/>
  <c r="W102" i="20"/>
  <c r="W98" i="20"/>
  <c r="W94" i="20"/>
  <c r="W90" i="20"/>
  <c r="W117" i="20"/>
  <c r="W111" i="20"/>
  <c r="W110" i="20"/>
  <c r="W109" i="20"/>
  <c r="W105" i="20"/>
  <c r="W101" i="20"/>
  <c r="W97" i="20"/>
  <c r="W139" i="20"/>
  <c r="W124" i="20"/>
  <c r="W114" i="20"/>
  <c r="W113" i="20"/>
  <c r="W108" i="20"/>
  <c r="W100" i="20"/>
  <c r="W93" i="20"/>
  <c r="W92" i="20"/>
  <c r="W91" i="20"/>
  <c r="W128" i="20"/>
  <c r="W96" i="20"/>
  <c r="W95" i="20"/>
  <c r="W122" i="20"/>
  <c r="W104" i="20"/>
  <c r="W118" i="20"/>
  <c r="D218" i="20"/>
  <c r="D214" i="20"/>
  <c r="D210" i="20"/>
  <c r="D187" i="20"/>
  <c r="D217" i="20"/>
  <c r="D213" i="20"/>
  <c r="D209" i="20"/>
  <c r="D190" i="20"/>
  <c r="D186" i="20"/>
  <c r="D182" i="20"/>
  <c r="D178" i="20"/>
  <c r="D216" i="20"/>
  <c r="D212" i="20"/>
  <c r="D189" i="20"/>
  <c r="D185" i="20"/>
  <c r="D181" i="20"/>
  <c r="D177" i="20"/>
  <c r="D215" i="20"/>
  <c r="D211" i="20"/>
  <c r="D188" i="20"/>
  <c r="D184" i="20"/>
  <c r="D179" i="20"/>
  <c r="D171" i="20"/>
  <c r="D167" i="20"/>
  <c r="D163" i="20"/>
  <c r="D159" i="20"/>
  <c r="D155" i="20"/>
  <c r="D151" i="20"/>
  <c r="D173" i="20"/>
  <c r="D169" i="20"/>
  <c r="D165" i="20"/>
  <c r="D161" i="20"/>
  <c r="D157" i="20"/>
  <c r="D180" i="20"/>
  <c r="D164" i="20"/>
  <c r="D166" i="20"/>
  <c r="D145" i="20"/>
  <c r="D141" i="20"/>
  <c r="D183" i="20"/>
  <c r="D150" i="20"/>
  <c r="D149" i="20"/>
  <c r="D170" i="20"/>
  <c r="D176" i="20"/>
  <c r="D143" i="20"/>
  <c r="D168" i="20"/>
  <c r="D156" i="20"/>
  <c r="D144" i="20"/>
  <c r="D142" i="20"/>
  <c r="D148" i="20"/>
  <c r="D153" i="20"/>
  <c r="D152" i="20"/>
  <c r="D146" i="20"/>
  <c r="D174" i="20"/>
  <c r="D147" i="20"/>
  <c r="D162" i="20"/>
  <c r="D158" i="20"/>
  <c r="D172" i="20"/>
  <c r="D160" i="20"/>
  <c r="D175" i="20"/>
  <c r="D154" i="20"/>
  <c r="J111" i="20"/>
  <c r="J93" i="20"/>
  <c r="J135" i="20"/>
  <c r="J124" i="20"/>
  <c r="J107" i="20"/>
  <c r="J125" i="20"/>
  <c r="J138" i="20"/>
  <c r="V175" i="20"/>
  <c r="V188" i="20"/>
  <c r="V152" i="20"/>
  <c r="V158" i="20"/>
  <c r="V142" i="20"/>
  <c r="V155" i="20"/>
  <c r="V216" i="20"/>
  <c r="S110" i="19"/>
  <c r="S98" i="19"/>
  <c r="S124" i="19"/>
  <c r="S131" i="19"/>
  <c r="S117" i="19"/>
  <c r="S133" i="19"/>
  <c r="I207" i="19"/>
  <c r="I203" i="19"/>
  <c r="I199" i="19"/>
  <c r="I206" i="19"/>
  <c r="I202" i="19"/>
  <c r="I198" i="19"/>
  <c r="I205" i="19"/>
  <c r="I201" i="19"/>
  <c r="I204" i="19"/>
  <c r="I200" i="19"/>
  <c r="I140" i="19"/>
  <c r="I137" i="19"/>
  <c r="I124" i="19"/>
  <c r="I120" i="19"/>
  <c r="I116" i="19"/>
  <c r="I134" i="19"/>
  <c r="I131" i="19"/>
  <c r="I208" i="19"/>
  <c r="I139" i="19"/>
  <c r="I135" i="19"/>
  <c r="I128" i="19"/>
  <c r="I125" i="19"/>
  <c r="I113" i="19"/>
  <c r="I138" i="19"/>
  <c r="I112" i="19"/>
  <c r="I108" i="19"/>
  <c r="I133" i="19"/>
  <c r="I129" i="19"/>
  <c r="I119" i="19"/>
  <c r="I132" i="19"/>
  <c r="I118" i="19"/>
  <c r="I114" i="19"/>
  <c r="I103" i="19"/>
  <c r="I122" i="19"/>
  <c r="I111" i="19"/>
  <c r="I107" i="19"/>
  <c r="I106" i="19"/>
  <c r="I105" i="19"/>
  <c r="I104" i="19"/>
  <c r="I102" i="19"/>
  <c r="I98" i="19"/>
  <c r="I94" i="19"/>
  <c r="I90" i="19"/>
  <c r="I130" i="19"/>
  <c r="I127" i="19"/>
  <c r="I121" i="19"/>
  <c r="I109" i="19"/>
  <c r="I97" i="19"/>
  <c r="I110" i="19"/>
  <c r="I91" i="19"/>
  <c r="I117" i="19"/>
  <c r="I99" i="19"/>
  <c r="I136" i="19"/>
  <c r="I101" i="19"/>
  <c r="I115" i="19"/>
  <c r="I96" i="19"/>
  <c r="I92" i="19"/>
  <c r="I126" i="19"/>
  <c r="I93" i="19"/>
  <c r="I95" i="19"/>
  <c r="I100" i="19"/>
  <c r="I123" i="19"/>
  <c r="G170" i="19"/>
  <c r="G152" i="19"/>
  <c r="G156" i="19"/>
  <c r="G162" i="19"/>
  <c r="G158" i="19"/>
  <c r="G186" i="19"/>
  <c r="G218" i="19"/>
  <c r="G185" i="19"/>
  <c r="S91" i="19"/>
  <c r="S111" i="19"/>
  <c r="S95" i="19"/>
  <c r="S135" i="19"/>
  <c r="S118" i="19"/>
  <c r="S137" i="19"/>
  <c r="S206" i="19"/>
  <c r="P217" i="19"/>
  <c r="P213" i="19"/>
  <c r="P209" i="19"/>
  <c r="P190" i="19"/>
  <c r="P186" i="19"/>
  <c r="P182" i="19"/>
  <c r="P178" i="19"/>
  <c r="P216" i="19"/>
  <c r="P212" i="19"/>
  <c r="P189" i="19"/>
  <c r="P185" i="19"/>
  <c r="P181" i="19"/>
  <c r="P215" i="19"/>
  <c r="P211" i="19"/>
  <c r="P188" i="19"/>
  <c r="P184" i="19"/>
  <c r="P180" i="19"/>
  <c r="P176" i="19"/>
  <c r="P218" i="19"/>
  <c r="P214" i="19"/>
  <c r="P179" i="19"/>
  <c r="P175" i="19"/>
  <c r="P172" i="19"/>
  <c r="P168" i="19"/>
  <c r="P164" i="19"/>
  <c r="P160" i="19"/>
  <c r="P210" i="19"/>
  <c r="P187" i="19"/>
  <c r="P174" i="19"/>
  <c r="P166" i="19"/>
  <c r="P161" i="19"/>
  <c r="P147" i="19"/>
  <c r="P146" i="19"/>
  <c r="P145" i="19"/>
  <c r="P144" i="19"/>
  <c r="P170" i="19"/>
  <c r="P154" i="19"/>
  <c r="P141" i="19"/>
  <c r="P169" i="19"/>
  <c r="P167" i="19"/>
  <c r="P156" i="19"/>
  <c r="P155" i="19"/>
  <c r="P165" i="19"/>
  <c r="P163" i="19"/>
  <c r="P157" i="19"/>
  <c r="P149" i="19"/>
  <c r="P158" i="19"/>
  <c r="P153" i="19"/>
  <c r="P159" i="19"/>
  <c r="P148" i="19"/>
  <c r="P171" i="19"/>
  <c r="P150" i="19"/>
  <c r="P142" i="19"/>
  <c r="P143" i="19"/>
  <c r="P183" i="19"/>
  <c r="P177" i="19"/>
  <c r="P152" i="19"/>
  <c r="P151" i="19"/>
  <c r="P162" i="19"/>
  <c r="P173" i="19"/>
  <c r="E217" i="19"/>
  <c r="E213" i="19"/>
  <c r="E209" i="19"/>
  <c r="E190" i="19"/>
  <c r="E186" i="19"/>
  <c r="E182" i="19"/>
  <c r="E178" i="19"/>
  <c r="E216" i="19"/>
  <c r="E212" i="19"/>
  <c r="E189" i="19"/>
  <c r="E185" i="19"/>
  <c r="E181" i="19"/>
  <c r="E215" i="19"/>
  <c r="E211" i="19"/>
  <c r="E188" i="19"/>
  <c r="E184" i="19"/>
  <c r="E180" i="19"/>
  <c r="E176" i="19"/>
  <c r="E183" i="19"/>
  <c r="E218" i="19"/>
  <c r="E172" i="19"/>
  <c r="E168" i="19"/>
  <c r="E164" i="19"/>
  <c r="E160" i="19"/>
  <c r="E214" i="19"/>
  <c r="E177" i="19"/>
  <c r="E175" i="19"/>
  <c r="E170" i="19"/>
  <c r="E156" i="19"/>
  <c r="E179" i="19"/>
  <c r="E165" i="19"/>
  <c r="E151" i="19"/>
  <c r="E150" i="19"/>
  <c r="E149" i="19"/>
  <c r="E148" i="19"/>
  <c r="E210" i="19"/>
  <c r="E174" i="19"/>
  <c r="E161" i="19"/>
  <c r="E155" i="19"/>
  <c r="E141" i="19"/>
  <c r="E152" i="19"/>
  <c r="E173" i="19"/>
  <c r="E171" i="19"/>
  <c r="E147" i="19"/>
  <c r="E143" i="19"/>
  <c r="E169" i="19"/>
  <c r="E167" i="19"/>
  <c r="E163" i="19"/>
  <c r="E146" i="19"/>
  <c r="E158" i="19"/>
  <c r="E144" i="19"/>
  <c r="E187" i="19"/>
  <c r="E157" i="19"/>
  <c r="E142" i="19"/>
  <c r="E166" i="19"/>
  <c r="E159" i="19"/>
  <c r="E153" i="19"/>
  <c r="E162" i="19"/>
  <c r="E145" i="19"/>
  <c r="E154" i="19"/>
  <c r="G153" i="19"/>
  <c r="G142" i="19"/>
  <c r="G151" i="19"/>
  <c r="G166" i="19"/>
  <c r="G213" i="19"/>
  <c r="G175" i="19"/>
  <c r="G184" i="19"/>
  <c r="G212" i="19"/>
  <c r="Q217" i="19"/>
  <c r="Q213" i="19"/>
  <c r="Q209" i="19"/>
  <c r="Q190" i="19"/>
  <c r="Q186" i="19"/>
  <c r="Q182" i="19"/>
  <c r="Q178" i="19"/>
  <c r="Q174" i="19"/>
  <c r="Q216" i="19"/>
  <c r="Q212" i="19"/>
  <c r="Q189" i="19"/>
  <c r="Q185" i="19"/>
  <c r="Q181" i="19"/>
  <c r="Q215" i="19"/>
  <c r="Q211" i="19"/>
  <c r="Q188" i="19"/>
  <c r="Q184" i="19"/>
  <c r="Q180" i="19"/>
  <c r="Q176" i="19"/>
  <c r="Q218" i="19"/>
  <c r="Q214" i="19"/>
  <c r="Q210" i="19"/>
  <c r="Q187" i="19"/>
  <c r="Q183" i="19"/>
  <c r="Q179" i="19"/>
  <c r="Q175" i="19"/>
  <c r="Q172" i="19"/>
  <c r="Q168" i="19"/>
  <c r="Q164" i="19"/>
  <c r="Q160" i="19"/>
  <c r="Q171" i="19"/>
  <c r="Q167" i="19"/>
  <c r="Q163" i="19"/>
  <c r="Q159" i="19"/>
  <c r="Q155" i="19"/>
  <c r="Q151" i="19"/>
  <c r="Q147" i="19"/>
  <c r="Q143" i="19"/>
  <c r="Q170" i="19"/>
  <c r="Q166" i="19"/>
  <c r="Q162" i="19"/>
  <c r="Q158" i="19"/>
  <c r="Q177" i="19"/>
  <c r="Q173" i="19"/>
  <c r="Q169" i="19"/>
  <c r="Q165" i="19"/>
  <c r="Q161" i="19"/>
  <c r="Q157" i="19"/>
  <c r="Q156" i="19"/>
  <c r="Q150" i="19"/>
  <c r="Q149" i="19"/>
  <c r="Q148" i="19"/>
  <c r="Q142" i="19"/>
  <c r="Q154" i="19"/>
  <c r="Q145" i="19"/>
  <c r="Q153" i="19"/>
  <c r="Q144" i="19"/>
  <c r="Q141" i="19"/>
  <c r="Q152" i="19"/>
  <c r="Q146" i="19"/>
  <c r="S114" i="19"/>
  <c r="S102" i="19"/>
  <c r="S105" i="19"/>
  <c r="S109" i="19"/>
  <c r="S108" i="19"/>
  <c r="S120" i="19"/>
  <c r="S134" i="19"/>
  <c r="S203" i="19"/>
  <c r="G209" i="19"/>
  <c r="G154" i="19"/>
  <c r="G169" i="19"/>
  <c r="G172" i="19"/>
  <c r="G182" i="19"/>
  <c r="G179" i="19"/>
  <c r="G188" i="19"/>
  <c r="G216" i="19"/>
  <c r="S113" i="19"/>
  <c r="S103" i="19"/>
  <c r="S106" i="19"/>
  <c r="S116" i="19"/>
  <c r="S112" i="19"/>
  <c r="S127" i="19"/>
  <c r="S138" i="19"/>
  <c r="S207" i="19"/>
  <c r="R208" i="19"/>
  <c r="R204" i="19"/>
  <c r="R200" i="19"/>
  <c r="R207" i="19"/>
  <c r="R203" i="19"/>
  <c r="R199" i="19"/>
  <c r="R206" i="19"/>
  <c r="R202" i="19"/>
  <c r="R198" i="19"/>
  <c r="R201" i="19"/>
  <c r="R140" i="19"/>
  <c r="R125" i="19"/>
  <c r="R121" i="19"/>
  <c r="R117" i="19"/>
  <c r="R139" i="19"/>
  <c r="R136" i="19"/>
  <c r="R133" i="19"/>
  <c r="R137" i="19"/>
  <c r="R116" i="19"/>
  <c r="R115" i="19"/>
  <c r="R114" i="19"/>
  <c r="R129" i="19"/>
  <c r="R124" i="19"/>
  <c r="R123" i="19"/>
  <c r="R122" i="19"/>
  <c r="R113" i="19"/>
  <c r="R109" i="19"/>
  <c r="R128" i="19"/>
  <c r="R126" i="19"/>
  <c r="R205" i="19"/>
  <c r="R111" i="19"/>
  <c r="R135" i="19"/>
  <c r="R138" i="19"/>
  <c r="R130" i="19"/>
  <c r="R120" i="19"/>
  <c r="R99" i="19"/>
  <c r="R95" i="19"/>
  <c r="R91" i="19"/>
  <c r="R119" i="19"/>
  <c r="R110" i="19"/>
  <c r="R104" i="19"/>
  <c r="R103" i="19"/>
  <c r="R134" i="19"/>
  <c r="R101" i="19"/>
  <c r="R96" i="19"/>
  <c r="R98" i="19"/>
  <c r="R127" i="19"/>
  <c r="R112" i="19"/>
  <c r="R93" i="19"/>
  <c r="R90" i="19"/>
  <c r="R107" i="19"/>
  <c r="R106" i="19"/>
  <c r="R105" i="19"/>
  <c r="R100" i="19"/>
  <c r="R118" i="19"/>
  <c r="R108" i="19"/>
  <c r="R102" i="19"/>
  <c r="R94" i="19"/>
  <c r="R92" i="19"/>
  <c r="R97" i="19"/>
  <c r="R132" i="19"/>
  <c r="R131" i="19"/>
  <c r="K206" i="19"/>
  <c r="K202" i="19"/>
  <c r="K198" i="19"/>
  <c r="K205" i="19"/>
  <c r="K201" i="19"/>
  <c r="K208" i="19"/>
  <c r="K204" i="19"/>
  <c r="K200" i="19"/>
  <c r="K207" i="19"/>
  <c r="K203" i="19"/>
  <c r="K123" i="19"/>
  <c r="K119" i="19"/>
  <c r="K115" i="19"/>
  <c r="K199" i="19"/>
  <c r="K138" i="19"/>
  <c r="K135" i="19"/>
  <c r="K127" i="19"/>
  <c r="K131" i="19"/>
  <c r="K112" i="19"/>
  <c r="K134" i="19"/>
  <c r="K130" i="19"/>
  <c r="K111" i="19"/>
  <c r="K136" i="19"/>
  <c r="K132" i="19"/>
  <c r="K118" i="19"/>
  <c r="K114" i="19"/>
  <c r="K140" i="19"/>
  <c r="K117" i="19"/>
  <c r="K107" i="19"/>
  <c r="K126" i="19"/>
  <c r="K121" i="19"/>
  <c r="K108" i="19"/>
  <c r="K101" i="19"/>
  <c r="K97" i="19"/>
  <c r="K93" i="19"/>
  <c r="K133" i="19"/>
  <c r="K120" i="19"/>
  <c r="K109" i="19"/>
  <c r="K128" i="19"/>
  <c r="K110" i="19"/>
  <c r="K91" i="19"/>
  <c r="K137" i="19"/>
  <c r="K122" i="19"/>
  <c r="K99" i="19"/>
  <c r="K94" i="19"/>
  <c r="K125" i="19"/>
  <c r="K96" i="19"/>
  <c r="K92" i="19"/>
  <c r="K139" i="19"/>
  <c r="K98" i="19"/>
  <c r="K116" i="19"/>
  <c r="K113" i="19"/>
  <c r="K95" i="19"/>
  <c r="K103" i="19"/>
  <c r="K100" i="19"/>
  <c r="K124" i="19"/>
  <c r="K106" i="19"/>
  <c r="K102" i="19"/>
  <c r="K129" i="19"/>
  <c r="K105" i="19"/>
  <c r="K104" i="19"/>
  <c r="K90" i="19"/>
  <c r="G141" i="19"/>
  <c r="G155" i="19"/>
  <c r="G143" i="19"/>
  <c r="G147" i="19"/>
  <c r="G163" i="19"/>
  <c r="G183" i="19"/>
  <c r="G211" i="19"/>
  <c r="F217" i="19"/>
  <c r="F213" i="19"/>
  <c r="F209" i="19"/>
  <c r="F190" i="19"/>
  <c r="F186" i="19"/>
  <c r="F182" i="19"/>
  <c r="F178" i="19"/>
  <c r="F216" i="19"/>
  <c r="F212" i="19"/>
  <c r="F189" i="19"/>
  <c r="F185" i="19"/>
  <c r="F181" i="19"/>
  <c r="F215" i="19"/>
  <c r="F211" i="19"/>
  <c r="F188" i="19"/>
  <c r="F184" i="19"/>
  <c r="F180" i="19"/>
  <c r="F176" i="19"/>
  <c r="F218" i="19"/>
  <c r="F214" i="19"/>
  <c r="F210" i="19"/>
  <c r="F187" i="19"/>
  <c r="F183" i="19"/>
  <c r="F172" i="19"/>
  <c r="F168" i="19"/>
  <c r="F164" i="19"/>
  <c r="F160" i="19"/>
  <c r="F179" i="19"/>
  <c r="F177" i="19"/>
  <c r="F171" i="19"/>
  <c r="F167" i="19"/>
  <c r="F163" i="19"/>
  <c r="F159" i="19"/>
  <c r="F155" i="19"/>
  <c r="F151" i="19"/>
  <c r="F147" i="19"/>
  <c r="F174" i="19"/>
  <c r="F170" i="19"/>
  <c r="F166" i="19"/>
  <c r="F162" i="19"/>
  <c r="F158" i="19"/>
  <c r="F175" i="19"/>
  <c r="F173" i="19"/>
  <c r="F169" i="19"/>
  <c r="F165" i="19"/>
  <c r="F161" i="19"/>
  <c r="F157" i="19"/>
  <c r="F146" i="19"/>
  <c r="F145" i="19"/>
  <c r="F144" i="19"/>
  <c r="F143" i="19"/>
  <c r="F154" i="19"/>
  <c r="F153" i="19"/>
  <c r="F152" i="19"/>
  <c r="F142" i="19"/>
  <c r="F156" i="19"/>
  <c r="F150" i="19"/>
  <c r="F149" i="19"/>
  <c r="F141" i="19"/>
  <c r="F148" i="19"/>
  <c r="S126" i="19"/>
  <c r="S115" i="19"/>
  <c r="S107" i="19"/>
  <c r="S92" i="19"/>
  <c r="S132" i="19"/>
  <c r="S136" i="19"/>
  <c r="S201" i="19"/>
  <c r="S200" i="19"/>
  <c r="E205" i="19"/>
  <c r="E201" i="19"/>
  <c r="E208" i="19"/>
  <c r="E204" i="19"/>
  <c r="E200" i="19"/>
  <c r="E207" i="19"/>
  <c r="E203" i="19"/>
  <c r="E199" i="19"/>
  <c r="E206" i="19"/>
  <c r="E198" i="19"/>
  <c r="E202" i="19"/>
  <c r="E139" i="19"/>
  <c r="E126" i="19"/>
  <c r="E122" i="19"/>
  <c r="E118" i="19"/>
  <c r="E136" i="19"/>
  <c r="E133" i="19"/>
  <c r="E130" i="19"/>
  <c r="E140" i="19"/>
  <c r="E129" i="19"/>
  <c r="E127" i="19"/>
  <c r="E132" i="19"/>
  <c r="E121" i="19"/>
  <c r="E120" i="19"/>
  <c r="E119" i="19"/>
  <c r="E114" i="19"/>
  <c r="E110" i="19"/>
  <c r="E135" i="19"/>
  <c r="E131" i="19"/>
  <c r="E125" i="19"/>
  <c r="E124" i="19"/>
  <c r="E123" i="19"/>
  <c r="E116" i="19"/>
  <c r="E137" i="19"/>
  <c r="E115" i="19"/>
  <c r="E112" i="19"/>
  <c r="E100" i="19"/>
  <c r="E96" i="19"/>
  <c r="E92" i="19"/>
  <c r="E138" i="19"/>
  <c r="E113" i="19"/>
  <c r="E108" i="19"/>
  <c r="E107" i="19"/>
  <c r="E106" i="19"/>
  <c r="E103" i="19"/>
  <c r="E98" i="19"/>
  <c r="E134" i="19"/>
  <c r="E128" i="19"/>
  <c r="E109" i="19"/>
  <c r="E95" i="19"/>
  <c r="E93" i="19"/>
  <c r="E90" i="19"/>
  <c r="E117" i="19"/>
  <c r="E102" i="19"/>
  <c r="E97" i="19"/>
  <c r="E111" i="19"/>
  <c r="E99" i="19"/>
  <c r="E91" i="19"/>
  <c r="E101" i="19"/>
  <c r="E104" i="19"/>
  <c r="E94" i="19"/>
  <c r="E105" i="19"/>
  <c r="G144" i="19"/>
  <c r="G157" i="19"/>
  <c r="G173" i="19"/>
  <c r="G148" i="19"/>
  <c r="G167" i="19"/>
  <c r="G187" i="19"/>
  <c r="G215" i="19"/>
  <c r="T207" i="19"/>
  <c r="T203" i="19"/>
  <c r="T199" i="19"/>
  <c r="T206" i="19"/>
  <c r="T202" i="19"/>
  <c r="T198" i="19"/>
  <c r="T205" i="19"/>
  <c r="T201" i="19"/>
  <c r="T200" i="19"/>
  <c r="T208" i="19"/>
  <c r="T204" i="19"/>
  <c r="T133" i="19"/>
  <c r="T124" i="19"/>
  <c r="T120" i="19"/>
  <c r="T116" i="19"/>
  <c r="T130" i="19"/>
  <c r="T140" i="19"/>
  <c r="T123" i="19"/>
  <c r="T122" i="19"/>
  <c r="T121" i="19"/>
  <c r="T113" i="19"/>
  <c r="T136" i="19"/>
  <c r="T132" i="19"/>
  <c r="T112" i="19"/>
  <c r="T108" i="19"/>
  <c r="T128" i="19"/>
  <c r="T126" i="19"/>
  <c r="T129" i="19"/>
  <c r="T117" i="19"/>
  <c r="T138" i="19"/>
  <c r="T127" i="19"/>
  <c r="T115" i="19"/>
  <c r="T110" i="19"/>
  <c r="T103" i="19"/>
  <c r="T102" i="19"/>
  <c r="T98" i="19"/>
  <c r="T94" i="19"/>
  <c r="T90" i="19"/>
  <c r="T139" i="19"/>
  <c r="T131" i="19"/>
  <c r="T114" i="19"/>
  <c r="T137" i="19"/>
  <c r="T93" i="19"/>
  <c r="T125" i="19"/>
  <c r="T107" i="19"/>
  <c r="T106" i="19"/>
  <c r="T105" i="19"/>
  <c r="T104" i="19"/>
  <c r="T100" i="19"/>
  <c r="T95" i="19"/>
  <c r="T118" i="19"/>
  <c r="T97" i="19"/>
  <c r="T91" i="19"/>
  <c r="T119" i="19"/>
  <c r="T101" i="19"/>
  <c r="T92" i="19"/>
  <c r="T134" i="19"/>
  <c r="T99" i="19"/>
  <c r="T135" i="19"/>
  <c r="T111" i="19"/>
  <c r="T109" i="19"/>
  <c r="T96" i="19"/>
  <c r="S121" i="19"/>
  <c r="S90" i="19"/>
  <c r="S123" i="19"/>
  <c r="S96" i="19"/>
  <c r="S140" i="19"/>
  <c r="S139" i="19"/>
  <c r="S205" i="19"/>
  <c r="S204" i="19"/>
  <c r="G145" i="19"/>
  <c r="G161" i="19"/>
  <c r="G217" i="19"/>
  <c r="G149" i="19"/>
  <c r="G171" i="19"/>
  <c r="G210" i="19"/>
  <c r="H216" i="19"/>
  <c r="H212" i="19"/>
  <c r="H189" i="19"/>
  <c r="H185" i="19"/>
  <c r="H181" i="19"/>
  <c r="H177" i="19"/>
  <c r="H215" i="19"/>
  <c r="H211" i="19"/>
  <c r="H188" i="19"/>
  <c r="H184" i="19"/>
  <c r="H180" i="19"/>
  <c r="H218" i="19"/>
  <c r="H214" i="19"/>
  <c r="H210" i="19"/>
  <c r="H187" i="19"/>
  <c r="H183" i="19"/>
  <c r="H179" i="19"/>
  <c r="H217" i="19"/>
  <c r="H213" i="19"/>
  <c r="H209" i="19"/>
  <c r="H190" i="19"/>
  <c r="H186" i="19"/>
  <c r="H182" i="19"/>
  <c r="H178" i="19"/>
  <c r="H171" i="19"/>
  <c r="H167" i="19"/>
  <c r="H163" i="19"/>
  <c r="H176" i="19"/>
  <c r="H174" i="19"/>
  <c r="H170" i="19"/>
  <c r="H166" i="19"/>
  <c r="H162" i="19"/>
  <c r="H158" i="19"/>
  <c r="H154" i="19"/>
  <c r="H150" i="19"/>
  <c r="H146" i="19"/>
  <c r="H173" i="19"/>
  <c r="H169" i="19"/>
  <c r="H165" i="19"/>
  <c r="H161" i="19"/>
  <c r="H157" i="19"/>
  <c r="H172" i="19"/>
  <c r="H168" i="19"/>
  <c r="H164" i="19"/>
  <c r="H160" i="19"/>
  <c r="H156" i="19"/>
  <c r="H153" i="19"/>
  <c r="H152" i="19"/>
  <c r="H151" i="19"/>
  <c r="H142" i="19"/>
  <c r="H141" i="19"/>
  <c r="H147" i="19"/>
  <c r="H175" i="19"/>
  <c r="H155" i="19"/>
  <c r="H145" i="19"/>
  <c r="H144" i="19"/>
  <c r="H148" i="19"/>
  <c r="H143" i="19"/>
  <c r="H149" i="19"/>
  <c r="H159" i="19"/>
  <c r="S94" i="19"/>
  <c r="S93" i="19"/>
  <c r="S128" i="19"/>
  <c r="S100" i="19"/>
  <c r="S125" i="19"/>
  <c r="S129" i="19"/>
  <c r="S198" i="19"/>
  <c r="E200" i="18"/>
  <c r="E130" i="18"/>
  <c r="E131" i="18"/>
  <c r="E105" i="18"/>
  <c r="E108" i="18"/>
  <c r="E90" i="18"/>
  <c r="E103" i="18"/>
  <c r="E119" i="18"/>
  <c r="E202" i="18"/>
  <c r="E107" i="18"/>
  <c r="E97" i="18"/>
  <c r="E207" i="18"/>
  <c r="E126" i="18"/>
  <c r="E127" i="18"/>
  <c r="E128" i="18"/>
  <c r="E99" i="18"/>
  <c r="E123" i="18"/>
  <c r="E101" i="18"/>
  <c r="E104" i="18"/>
  <c r="E117" i="18"/>
  <c r="E203" i="18"/>
  <c r="E198" i="18"/>
  <c r="E140" i="18"/>
  <c r="E124" i="18"/>
  <c r="E95" i="18"/>
  <c r="E122" i="18"/>
  <c r="E100" i="18"/>
  <c r="E201" i="18"/>
  <c r="E110" i="18"/>
  <c r="E199" i="18"/>
  <c r="E137" i="18"/>
  <c r="E125" i="18"/>
  <c r="E136" i="18"/>
  <c r="E91" i="18"/>
  <c r="E114" i="18"/>
  <c r="E132" i="18"/>
  <c r="E205" i="18"/>
  <c r="E206" i="18"/>
  <c r="E133" i="18"/>
  <c r="E121" i="18"/>
  <c r="E118" i="18"/>
  <c r="E115" i="18"/>
  <c r="E106" i="18"/>
  <c r="E112" i="18"/>
  <c r="E129" i="18"/>
  <c r="E120" i="18"/>
  <c r="E208" i="18"/>
  <c r="E138" i="18"/>
  <c r="E139" i="18"/>
  <c r="E113" i="18"/>
  <c r="E102" i="18"/>
  <c r="E98" i="18"/>
  <c r="E93" i="18"/>
  <c r="E96" i="18"/>
  <c r="E204" i="18"/>
  <c r="E134" i="18"/>
  <c r="E135" i="18"/>
  <c r="E109" i="18"/>
  <c r="E116" i="18"/>
  <c r="E94" i="18"/>
  <c r="E92" i="18"/>
  <c r="E111" i="18"/>
  <c r="Q217" i="18"/>
  <c r="Q189" i="18"/>
  <c r="Q176" i="18"/>
  <c r="Q214" i="18"/>
  <c r="Q183" i="18"/>
  <c r="Q164" i="18"/>
  <c r="Q172" i="18"/>
  <c r="Q174" i="18"/>
  <c r="Q159" i="18"/>
  <c r="Q168" i="18"/>
  <c r="Q213" i="18"/>
  <c r="Q185" i="18"/>
  <c r="Q218" i="18"/>
  <c r="Q179" i="18"/>
  <c r="Q177" i="18"/>
  <c r="Q178" i="18"/>
  <c r="Q153" i="18"/>
  <c r="Q173" i="18"/>
  <c r="Q145" i="18"/>
  <c r="Q209" i="18"/>
  <c r="Q181" i="18"/>
  <c r="Q171" i="18"/>
  <c r="Q170" i="18"/>
  <c r="Q169" i="18"/>
  <c r="Q165" i="18"/>
  <c r="Q142" i="18"/>
  <c r="Q187" i="18"/>
  <c r="Q182" i="18"/>
  <c r="Q158" i="18"/>
  <c r="Q190" i="18"/>
  <c r="Q215" i="18"/>
  <c r="Q167" i="18"/>
  <c r="Q166" i="18"/>
  <c r="Q156" i="18"/>
  <c r="Q152" i="18"/>
  <c r="Q143" i="18"/>
  <c r="Q147" i="18"/>
  <c r="Q186" i="18"/>
  <c r="Q211" i="18"/>
  <c r="Q163" i="18"/>
  <c r="Q162" i="18"/>
  <c r="Q157" i="18"/>
  <c r="Q148" i="18"/>
  <c r="Q210" i="18"/>
  <c r="Q188" i="18"/>
  <c r="Q144" i="18"/>
  <c r="Q216" i="18"/>
  <c r="Q184" i="18"/>
  <c r="Q155" i="18"/>
  <c r="Q154" i="18"/>
  <c r="Q141" i="18"/>
  <c r="Q161" i="18"/>
  <c r="Q149" i="18"/>
  <c r="Q212" i="18"/>
  <c r="Q180" i="18"/>
  <c r="Q151" i="18"/>
  <c r="Q150" i="18"/>
  <c r="Q175" i="18"/>
  <c r="Q160" i="18"/>
  <c r="Q146" i="18"/>
  <c r="AM21" i="16"/>
  <c r="Q129" i="21" s="1"/>
  <c r="Q23" i="21"/>
  <c r="AM22" i="16"/>
  <c r="AM23" i="16"/>
  <c r="Q131" i="21" s="1"/>
  <c r="AM24" i="16"/>
  <c r="Q132" i="21" s="1"/>
  <c r="AR31" i="15"/>
  <c r="K139" i="21" s="1"/>
  <c r="AR50" i="15"/>
  <c r="K158" i="21" s="1"/>
  <c r="AR55" i="15"/>
  <c r="K163" i="21" s="1"/>
  <c r="AM67" i="15"/>
  <c r="F175" i="21" s="1"/>
  <c r="F27" i="21"/>
  <c r="AM25" i="15"/>
  <c r="F133" i="21" s="1"/>
  <c r="AR14" i="15"/>
  <c r="K122" i="21" s="1"/>
  <c r="AR18" i="15"/>
  <c r="K126" i="21" s="1"/>
  <c r="AR60" i="15"/>
  <c r="K168" i="21" s="1"/>
  <c r="AR27" i="15"/>
  <c r="K135" i="21" s="1"/>
  <c r="AR33" i="15"/>
  <c r="K141" i="21" s="1"/>
  <c r="AR72" i="15"/>
  <c r="K180" i="21" s="1"/>
  <c r="AR71" i="15"/>
  <c r="K179" i="21" s="1"/>
  <c r="AR58" i="15"/>
  <c r="K166" i="21" s="1"/>
  <c r="AR75" i="15"/>
  <c r="K183" i="21" s="1"/>
  <c r="AR89" i="15"/>
  <c r="K197" i="21" s="1"/>
  <c r="AR88" i="15"/>
  <c r="K196" i="21" s="1"/>
  <c r="AR104" i="15"/>
  <c r="K212" i="21" s="1"/>
  <c r="AR109" i="15"/>
  <c r="K217" i="21" s="1"/>
  <c r="AR15" i="15"/>
  <c r="K123" i="21" s="1"/>
  <c r="AR20" i="15"/>
  <c r="K128" i="21" s="1"/>
  <c r="AR36" i="15"/>
  <c r="K144" i="21" s="1"/>
  <c r="AR30" i="15"/>
  <c r="K138" i="21" s="1"/>
  <c r="AR35" i="15"/>
  <c r="K143" i="21" s="1"/>
  <c r="AR73" i="15"/>
  <c r="K181" i="21" s="1"/>
  <c r="AR54" i="15"/>
  <c r="K162" i="21" s="1"/>
  <c r="AR62" i="15"/>
  <c r="K170" i="21" s="1"/>
  <c r="AR77" i="15"/>
  <c r="K185" i="21" s="1"/>
  <c r="AR76" i="15"/>
  <c r="K184" i="21" s="1"/>
  <c r="AR90" i="15"/>
  <c r="K198" i="21" s="1"/>
  <c r="AR106" i="15"/>
  <c r="K214" i="21" s="1"/>
  <c r="AR111" i="15"/>
  <c r="K219" i="21" s="1"/>
  <c r="AM32" i="15"/>
  <c r="F140" i="21" s="1"/>
  <c r="AR42" i="15"/>
  <c r="K150" i="21" s="1"/>
  <c r="AR102" i="15"/>
  <c r="K210" i="21" s="1"/>
  <c r="AR34" i="15"/>
  <c r="K142" i="21" s="1"/>
  <c r="AR22" i="15"/>
  <c r="K130" i="21" s="1"/>
  <c r="AR64" i="15"/>
  <c r="K172" i="21" s="1"/>
  <c r="AR40" i="15"/>
  <c r="K148" i="21" s="1"/>
  <c r="AR37" i="15"/>
  <c r="K145" i="21" s="1"/>
  <c r="AR68" i="15"/>
  <c r="K176" i="21" s="1"/>
  <c r="AR56" i="15"/>
  <c r="K164" i="21" s="1"/>
  <c r="AR66" i="15"/>
  <c r="K174" i="21" s="1"/>
  <c r="AR79" i="15"/>
  <c r="K187" i="21" s="1"/>
  <c r="AR78" i="15"/>
  <c r="K186" i="21" s="1"/>
  <c r="AR92" i="15"/>
  <c r="K200" i="21" s="1"/>
  <c r="AR108" i="15"/>
  <c r="K216" i="21" s="1"/>
  <c r="AR13" i="15"/>
  <c r="K121" i="21" s="1"/>
  <c r="AR32" i="15"/>
  <c r="K140" i="21" s="1"/>
  <c r="AR24" i="15"/>
  <c r="K132" i="21" s="1"/>
  <c r="AR17" i="15"/>
  <c r="K125" i="21" s="1"/>
  <c r="AR46" i="15"/>
  <c r="K154" i="21" s="1"/>
  <c r="AR39" i="15"/>
  <c r="K147" i="21" s="1"/>
  <c r="AR69" i="15"/>
  <c r="K177" i="21" s="1"/>
  <c r="AR47" i="15"/>
  <c r="K155" i="21" s="1"/>
  <c r="AR70" i="15"/>
  <c r="K178" i="21" s="1"/>
  <c r="AR81" i="15"/>
  <c r="K189" i="21" s="1"/>
  <c r="AR80" i="15"/>
  <c r="K188" i="21" s="1"/>
  <c r="AR94" i="15"/>
  <c r="K202" i="21" s="1"/>
  <c r="AR110" i="15"/>
  <c r="K218" i="21" s="1"/>
  <c r="AM22" i="15"/>
  <c r="F130" i="21" s="1"/>
  <c r="AR44" i="15"/>
  <c r="K152" i="21" s="1"/>
  <c r="AR26" i="15"/>
  <c r="K134" i="21" s="1"/>
  <c r="AR19" i="15"/>
  <c r="K127" i="21" s="1"/>
  <c r="AR48" i="15"/>
  <c r="K156" i="21" s="1"/>
  <c r="AR41" i="15"/>
  <c r="K149" i="21" s="1"/>
  <c r="AR57" i="15"/>
  <c r="K165" i="21" s="1"/>
  <c r="AR49" i="15"/>
  <c r="K157" i="21" s="1"/>
  <c r="AR74" i="15"/>
  <c r="K182" i="21" s="1"/>
  <c r="AR83" i="15"/>
  <c r="K191" i="21" s="1"/>
  <c r="AR82" i="15"/>
  <c r="K190" i="21" s="1"/>
  <c r="AR96" i="15"/>
  <c r="K204" i="21" s="1"/>
  <c r="AR101" i="15"/>
  <c r="K209" i="21" s="1"/>
  <c r="AR28" i="15"/>
  <c r="K136" i="21" s="1"/>
  <c r="AR21" i="15"/>
  <c r="K129" i="21" s="1"/>
  <c r="AR43" i="15"/>
  <c r="K151" i="21" s="1"/>
  <c r="AR59" i="15"/>
  <c r="K167" i="21" s="1"/>
  <c r="AR93" i="15"/>
  <c r="K201" i="21" s="1"/>
  <c r="AR85" i="15"/>
  <c r="K193" i="21" s="1"/>
  <c r="AR103" i="15"/>
  <c r="K211" i="21" s="1"/>
  <c r="AR87" i="15"/>
  <c r="K195" i="21" s="1"/>
  <c r="AR100" i="15"/>
  <c r="K208" i="21" s="1"/>
  <c r="Q72" i="14"/>
  <c r="D140" i="14"/>
  <c r="D116" i="14"/>
  <c r="I96" i="14"/>
  <c r="D138" i="14"/>
  <c r="D131" i="14"/>
  <c r="I133" i="14"/>
  <c r="D98" i="14"/>
  <c r="I94" i="14"/>
  <c r="D96" i="14"/>
  <c r="I124" i="14"/>
  <c r="D199" i="14"/>
  <c r="O72" i="14"/>
  <c r="I200" i="14"/>
  <c r="O76" i="14"/>
  <c r="G146" i="14" s="1"/>
  <c r="T141" i="14"/>
  <c r="T170" i="14"/>
  <c r="I130" i="14"/>
  <c r="I199" i="14"/>
  <c r="J79" i="14"/>
  <c r="D93" i="14"/>
  <c r="D135" i="14"/>
  <c r="D133" i="14"/>
  <c r="D124" i="14"/>
  <c r="D127" i="14"/>
  <c r="E136" i="14"/>
  <c r="K74" i="14"/>
  <c r="D120" i="14"/>
  <c r="D123" i="14"/>
  <c r="D118" i="14"/>
  <c r="D108" i="14"/>
  <c r="D121" i="14"/>
  <c r="D119" i="14"/>
  <c r="D207" i="14"/>
  <c r="D204" i="14"/>
  <c r="T146" i="14"/>
  <c r="E126" i="14"/>
  <c r="O77" i="14"/>
  <c r="H213" i="14" s="1"/>
  <c r="O79" i="14"/>
  <c r="J190" i="14" s="1"/>
  <c r="E92" i="14"/>
  <c r="I74" i="14"/>
  <c r="Q109" i="14" s="1"/>
  <c r="D125" i="14"/>
  <c r="E202" i="14"/>
  <c r="D136" i="14"/>
  <c r="D129" i="14"/>
  <c r="P77" i="14"/>
  <c r="D132" i="14"/>
  <c r="D101" i="14"/>
  <c r="D117" i="14"/>
  <c r="D128" i="14"/>
  <c r="D100" i="14"/>
  <c r="D113" i="14"/>
  <c r="D111" i="14"/>
  <c r="D198" i="14"/>
  <c r="E123" i="14"/>
  <c r="E94" i="14"/>
  <c r="P79" i="14"/>
  <c r="E75" i="14"/>
  <c r="C75" i="14"/>
  <c r="D75" i="14"/>
  <c r="D99" i="14"/>
  <c r="D130" i="14"/>
  <c r="D200" i="14"/>
  <c r="D112" i="14"/>
  <c r="D94" i="14"/>
  <c r="D134" i="14"/>
  <c r="D109" i="14"/>
  <c r="D91" i="14"/>
  <c r="D92" i="14"/>
  <c r="D105" i="14"/>
  <c r="D103" i="14"/>
  <c r="D202" i="14"/>
  <c r="E117" i="14"/>
  <c r="E201" i="14"/>
  <c r="P75" i="14"/>
  <c r="J76" i="14"/>
  <c r="D205" i="14"/>
  <c r="D110" i="14"/>
  <c r="D115" i="14"/>
  <c r="D107" i="14"/>
  <c r="D90" i="14"/>
  <c r="D114" i="14"/>
  <c r="D97" i="14"/>
  <c r="D95" i="14"/>
  <c r="D206" i="14"/>
  <c r="D203" i="14"/>
  <c r="E124" i="14"/>
  <c r="Q75" i="14"/>
  <c r="D137" i="14"/>
  <c r="D126" i="14"/>
  <c r="D122" i="14"/>
  <c r="D102" i="14"/>
  <c r="D139" i="14"/>
  <c r="D106" i="14"/>
  <c r="D104" i="14"/>
  <c r="D208" i="14"/>
  <c r="T182" i="14"/>
  <c r="E98" i="14"/>
  <c r="I79" i="14"/>
  <c r="V208" i="14" s="1"/>
  <c r="T164" i="14"/>
  <c r="T211" i="14"/>
  <c r="I102" i="14"/>
  <c r="I203" i="14"/>
  <c r="T184" i="14"/>
  <c r="T180" i="14"/>
  <c r="T160" i="14"/>
  <c r="T148" i="14"/>
  <c r="T153" i="14"/>
  <c r="T214" i="14"/>
  <c r="T210" i="14"/>
  <c r="T215" i="14"/>
  <c r="I113" i="14"/>
  <c r="I105" i="14"/>
  <c r="I97" i="14"/>
  <c r="I121" i="14"/>
  <c r="I103" i="14"/>
  <c r="I108" i="14"/>
  <c r="I114" i="14"/>
  <c r="I207" i="14"/>
  <c r="E101" i="14"/>
  <c r="E109" i="14"/>
  <c r="E137" i="14"/>
  <c r="E115" i="14"/>
  <c r="E128" i="14"/>
  <c r="E198" i="14"/>
  <c r="T169" i="14"/>
  <c r="I123" i="14"/>
  <c r="I122" i="14"/>
  <c r="T189" i="14"/>
  <c r="T174" i="14"/>
  <c r="T178" i="14"/>
  <c r="T187" i="14"/>
  <c r="T145" i="14"/>
  <c r="I131" i="14"/>
  <c r="I139" i="14"/>
  <c r="I126" i="14"/>
  <c r="I110" i="14"/>
  <c r="I95" i="14"/>
  <c r="I100" i="14"/>
  <c r="I106" i="14"/>
  <c r="E106" i="14"/>
  <c r="E100" i="14"/>
  <c r="E125" i="14"/>
  <c r="E107" i="14"/>
  <c r="E120" i="14"/>
  <c r="E205" i="14"/>
  <c r="Q76" i="14"/>
  <c r="I116" i="14"/>
  <c r="T162" i="14"/>
  <c r="T168" i="14"/>
  <c r="T165" i="14"/>
  <c r="T171" i="14"/>
  <c r="I140" i="14"/>
  <c r="I137" i="14"/>
  <c r="I120" i="14"/>
  <c r="I118" i="14"/>
  <c r="I109" i="14"/>
  <c r="I92" i="14"/>
  <c r="I98" i="14"/>
  <c r="I201" i="14"/>
  <c r="I202" i="14"/>
  <c r="E90" i="14"/>
  <c r="E122" i="14"/>
  <c r="E114" i="14"/>
  <c r="E99" i="14"/>
  <c r="E104" i="14"/>
  <c r="P76" i="14"/>
  <c r="G216" i="14" s="1"/>
  <c r="V107" i="14"/>
  <c r="T157" i="14"/>
  <c r="I127" i="14"/>
  <c r="U80" i="14"/>
  <c r="T172" i="14"/>
  <c r="T154" i="14"/>
  <c r="T158" i="14"/>
  <c r="T149" i="14"/>
  <c r="T163" i="14"/>
  <c r="T216" i="14"/>
  <c r="I136" i="14"/>
  <c r="I117" i="14"/>
  <c r="I112" i="14"/>
  <c r="I134" i="14"/>
  <c r="I101" i="14"/>
  <c r="I107" i="14"/>
  <c r="I204" i="14"/>
  <c r="I206" i="14"/>
  <c r="I208" i="14"/>
  <c r="E133" i="14"/>
  <c r="E93" i="14"/>
  <c r="E116" i="14"/>
  <c r="E91" i="14"/>
  <c r="E103" i="14"/>
  <c r="E199" i="14"/>
  <c r="E204" i="14"/>
  <c r="V140" i="14"/>
  <c r="T156" i="14"/>
  <c r="T185" i="14"/>
  <c r="T186" i="14"/>
  <c r="T152" i="14"/>
  <c r="T150" i="14"/>
  <c r="T155" i="14"/>
  <c r="T209" i="14"/>
  <c r="I135" i="14"/>
  <c r="I90" i="14"/>
  <c r="I104" i="14"/>
  <c r="I128" i="14"/>
  <c r="I93" i="14"/>
  <c r="I99" i="14"/>
  <c r="I198" i="14"/>
  <c r="E108" i="14"/>
  <c r="E140" i="14"/>
  <c r="E138" i="14"/>
  <c r="E113" i="14"/>
  <c r="E95" i="14"/>
  <c r="V98" i="14"/>
  <c r="C79" i="14"/>
  <c r="E79" i="14"/>
  <c r="T166" i="14"/>
  <c r="I111" i="14"/>
  <c r="T167" i="14"/>
  <c r="T143" i="14"/>
  <c r="T176" i="14"/>
  <c r="T142" i="14"/>
  <c r="T147" i="14"/>
  <c r="T213" i="14"/>
  <c r="I129" i="14"/>
  <c r="I125" i="14"/>
  <c r="I138" i="14"/>
  <c r="I115" i="14"/>
  <c r="I132" i="14"/>
  <c r="I91" i="14"/>
  <c r="I205" i="14"/>
  <c r="E129" i="14"/>
  <c r="E130" i="14"/>
  <c r="E132" i="14"/>
  <c r="E97" i="14"/>
  <c r="E134" i="14"/>
  <c r="E208" i="14"/>
  <c r="D79" i="14"/>
  <c r="V79" i="14"/>
  <c r="W79" i="14"/>
  <c r="F215" i="14"/>
  <c r="F153" i="14"/>
  <c r="F161" i="14"/>
  <c r="F188" i="14"/>
  <c r="F142" i="14"/>
  <c r="F184" i="14"/>
  <c r="F159" i="14"/>
  <c r="Q155" i="14"/>
  <c r="Q188" i="14"/>
  <c r="Q163" i="14"/>
  <c r="Q143" i="14"/>
  <c r="Q216" i="14"/>
  <c r="Q210" i="14"/>
  <c r="Q212" i="14"/>
  <c r="I72" i="14"/>
  <c r="K72" i="14"/>
  <c r="E207" i="14"/>
  <c r="E72" i="14"/>
  <c r="D72" i="14"/>
  <c r="P216" i="14"/>
  <c r="P211" i="14"/>
  <c r="P214" i="14"/>
  <c r="P217" i="14"/>
  <c r="P209" i="14"/>
  <c r="P215" i="14"/>
  <c r="P210" i="14"/>
  <c r="P218" i="14"/>
  <c r="P212" i="14"/>
  <c r="P149" i="14"/>
  <c r="P157" i="14"/>
  <c r="P165" i="14"/>
  <c r="P173" i="14"/>
  <c r="P181" i="14"/>
  <c r="P142" i="14"/>
  <c r="P150" i="14"/>
  <c r="P143" i="14"/>
  <c r="P151" i="14"/>
  <c r="P159" i="14"/>
  <c r="P167" i="14"/>
  <c r="P175" i="14"/>
  <c r="P183" i="14"/>
  <c r="P213" i="14"/>
  <c r="P144" i="14"/>
  <c r="P152" i="14"/>
  <c r="P160" i="14"/>
  <c r="P146" i="14"/>
  <c r="P147" i="14"/>
  <c r="P156" i="14"/>
  <c r="P163" i="14"/>
  <c r="P169" i="14"/>
  <c r="P184" i="14"/>
  <c r="P185" i="14"/>
  <c r="P186" i="14"/>
  <c r="P187" i="14"/>
  <c r="P188" i="14"/>
  <c r="P189" i="14"/>
  <c r="P141" i="14"/>
  <c r="P145" i="14"/>
  <c r="P162" i="14"/>
  <c r="P168" i="14"/>
  <c r="P182" i="14"/>
  <c r="P190" i="14"/>
  <c r="P155" i="14"/>
  <c r="P174" i="14"/>
  <c r="P158" i="14"/>
  <c r="P161" i="14"/>
  <c r="P180" i="14"/>
  <c r="P172" i="14"/>
  <c r="P178" i="14"/>
  <c r="P154" i="14"/>
  <c r="P171" i="14"/>
  <c r="P166" i="14"/>
  <c r="P176" i="14"/>
  <c r="P148" i="14"/>
  <c r="P177" i="14"/>
  <c r="P170" i="14"/>
  <c r="P179" i="14"/>
  <c r="P164" i="14"/>
  <c r="P153" i="14"/>
  <c r="Q171" i="14"/>
  <c r="Q152" i="14"/>
  <c r="Q187" i="14"/>
  <c r="Q147" i="14"/>
  <c r="Q182" i="14"/>
  <c r="Q180" i="14"/>
  <c r="Q217" i="14"/>
  <c r="Q211" i="14"/>
  <c r="V139" i="14"/>
  <c r="H207" i="14"/>
  <c r="H205" i="14"/>
  <c r="H208" i="14"/>
  <c r="H199" i="14"/>
  <c r="H198" i="14"/>
  <c r="H206" i="14"/>
  <c r="H202" i="14"/>
  <c r="H200" i="14"/>
  <c r="H203" i="14"/>
  <c r="H204" i="14"/>
  <c r="H91" i="14"/>
  <c r="H99" i="14"/>
  <c r="H107" i="14"/>
  <c r="H115" i="14"/>
  <c r="H123" i="14"/>
  <c r="H131" i="14"/>
  <c r="H201" i="14"/>
  <c r="H92" i="14"/>
  <c r="H100" i="14"/>
  <c r="H93" i="14"/>
  <c r="H101" i="14"/>
  <c r="H109" i="14"/>
  <c r="H117" i="14"/>
  <c r="H125" i="14"/>
  <c r="H133" i="14"/>
  <c r="H94" i="14"/>
  <c r="H102" i="14"/>
  <c r="H110" i="14"/>
  <c r="H96" i="14"/>
  <c r="H104" i="14"/>
  <c r="H112" i="14"/>
  <c r="H108" i="14"/>
  <c r="H121" i="14"/>
  <c r="H127" i="14"/>
  <c r="H90" i="14"/>
  <c r="H106" i="14"/>
  <c r="H120" i="14"/>
  <c r="H126" i="14"/>
  <c r="H97" i="14"/>
  <c r="H119" i="14"/>
  <c r="H132" i="14"/>
  <c r="H124" i="14"/>
  <c r="H139" i="14"/>
  <c r="H95" i="14"/>
  <c r="H114" i="14"/>
  <c r="H118" i="14"/>
  <c r="H138" i="14"/>
  <c r="H137" i="14"/>
  <c r="H105" i="14"/>
  <c r="H111" i="14"/>
  <c r="H130" i="14"/>
  <c r="H136" i="14"/>
  <c r="H140" i="14"/>
  <c r="H98" i="14"/>
  <c r="H103" i="14"/>
  <c r="H113" i="14"/>
  <c r="H116" i="14"/>
  <c r="H129" i="14"/>
  <c r="H134" i="14"/>
  <c r="H128" i="14"/>
  <c r="H135" i="14"/>
  <c r="H122" i="14"/>
  <c r="K78" i="14"/>
  <c r="I78" i="14"/>
  <c r="J78" i="14"/>
  <c r="Q157" i="14"/>
  <c r="Q165" i="14"/>
  <c r="Q190" i="14"/>
  <c r="Q186" i="14"/>
  <c r="Q176" i="14"/>
  <c r="Q174" i="14"/>
  <c r="Q172" i="14"/>
  <c r="V204" i="14"/>
  <c r="J75" i="14"/>
  <c r="I75" i="14"/>
  <c r="U72" i="14"/>
  <c r="O80" i="14"/>
  <c r="Q80" i="14"/>
  <c r="P80" i="14"/>
  <c r="V76" i="14"/>
  <c r="W76" i="14"/>
  <c r="U76" i="14"/>
  <c r="R214" i="14"/>
  <c r="R217" i="14"/>
  <c r="R209" i="14"/>
  <c r="R212" i="14"/>
  <c r="R215" i="14"/>
  <c r="R213" i="14"/>
  <c r="R218" i="14"/>
  <c r="R216" i="14"/>
  <c r="R210" i="14"/>
  <c r="R147" i="14"/>
  <c r="R155" i="14"/>
  <c r="R163" i="14"/>
  <c r="R171" i="14"/>
  <c r="R179" i="14"/>
  <c r="R148" i="14"/>
  <c r="R149" i="14"/>
  <c r="R157" i="14"/>
  <c r="R165" i="14"/>
  <c r="R173" i="14"/>
  <c r="R181" i="14"/>
  <c r="R142" i="14"/>
  <c r="R150" i="14"/>
  <c r="R158" i="14"/>
  <c r="R144" i="14"/>
  <c r="R152" i="14"/>
  <c r="R153" i="14"/>
  <c r="R164" i="14"/>
  <c r="R177" i="14"/>
  <c r="R156" i="14"/>
  <c r="R159" i="14"/>
  <c r="R170" i="14"/>
  <c r="R176" i="14"/>
  <c r="R145" i="14"/>
  <c r="R169" i="14"/>
  <c r="R175" i="14"/>
  <c r="R182" i="14"/>
  <c r="R183" i="14"/>
  <c r="R184" i="14"/>
  <c r="R185" i="14"/>
  <c r="R186" i="14"/>
  <c r="R187" i="14"/>
  <c r="R188" i="14"/>
  <c r="R189" i="14"/>
  <c r="R143" i="14"/>
  <c r="R162" i="14"/>
  <c r="R168" i="14"/>
  <c r="R174" i="14"/>
  <c r="R190" i="14"/>
  <c r="R211" i="14"/>
  <c r="R161" i="14"/>
  <c r="R166" i="14"/>
  <c r="R154" i="14"/>
  <c r="R141" i="14"/>
  <c r="R172" i="14"/>
  <c r="R178" i="14"/>
  <c r="R146" i="14"/>
  <c r="R160" i="14"/>
  <c r="R151" i="14"/>
  <c r="R180" i="14"/>
  <c r="R167" i="14"/>
  <c r="I76" i="14"/>
  <c r="K76" i="14"/>
  <c r="C215" i="14"/>
  <c r="C211" i="14"/>
  <c r="C214" i="14"/>
  <c r="C218" i="14"/>
  <c r="C209" i="14"/>
  <c r="C217" i="14"/>
  <c r="C213" i="14"/>
  <c r="C212" i="14"/>
  <c r="C210" i="14"/>
  <c r="C148" i="14"/>
  <c r="C156" i="14"/>
  <c r="C164" i="14"/>
  <c r="C172" i="14"/>
  <c r="C180" i="14"/>
  <c r="C188" i="14"/>
  <c r="C149" i="14"/>
  <c r="C157" i="14"/>
  <c r="C165" i="14"/>
  <c r="C173" i="14"/>
  <c r="C181" i="14"/>
  <c r="C189" i="14"/>
  <c r="C142" i="14"/>
  <c r="C150" i="14"/>
  <c r="C158" i="14"/>
  <c r="C166" i="14"/>
  <c r="C174" i="14"/>
  <c r="C182" i="14"/>
  <c r="C190" i="14"/>
  <c r="C141" i="14"/>
  <c r="C143" i="14"/>
  <c r="C151" i="14"/>
  <c r="C159" i="14"/>
  <c r="C167" i="14"/>
  <c r="C175" i="14"/>
  <c r="C183" i="14"/>
  <c r="C216" i="14"/>
  <c r="C145" i="14"/>
  <c r="C153" i="14"/>
  <c r="C161" i="14"/>
  <c r="C169" i="14"/>
  <c r="C177" i="14"/>
  <c r="C185" i="14"/>
  <c r="C155" i="14"/>
  <c r="C160" i="14"/>
  <c r="C186" i="14"/>
  <c r="C187" i="14"/>
  <c r="C146" i="14"/>
  <c r="C179" i="14"/>
  <c r="C184" i="14"/>
  <c r="C154" i="14"/>
  <c r="C144" i="14"/>
  <c r="C170" i="14"/>
  <c r="C163" i="14"/>
  <c r="C168" i="14"/>
  <c r="C147" i="14"/>
  <c r="C152" i="14"/>
  <c r="C178" i="14"/>
  <c r="C171" i="14"/>
  <c r="C176" i="14"/>
  <c r="C162" i="14"/>
  <c r="Q161" i="14"/>
  <c r="Q177" i="14"/>
  <c r="Q181" i="14"/>
  <c r="Q185" i="14"/>
  <c r="Q170" i="14"/>
  <c r="Q166" i="14"/>
  <c r="Q164" i="14"/>
  <c r="V202" i="14"/>
  <c r="K73" i="14"/>
  <c r="J73" i="14"/>
  <c r="I73" i="14"/>
  <c r="E80" i="14"/>
  <c r="D80" i="14"/>
  <c r="T175" i="14"/>
  <c r="T183" i="14"/>
  <c r="T188" i="14"/>
  <c r="T151" i="14"/>
  <c r="T177" i="14"/>
  <c r="T218" i="14"/>
  <c r="E127" i="14"/>
  <c r="E135" i="14"/>
  <c r="E139" i="14"/>
  <c r="E119" i="14"/>
  <c r="E112" i="14"/>
  <c r="E118" i="14"/>
  <c r="K75" i="14"/>
  <c r="E76" i="14"/>
  <c r="C76" i="14"/>
  <c r="D76" i="14"/>
  <c r="C72" i="14"/>
  <c r="Q173" i="14"/>
  <c r="Q179" i="14"/>
  <c r="Q168" i="14"/>
  <c r="Q184" i="14"/>
  <c r="Q153" i="14"/>
  <c r="Q158" i="14"/>
  <c r="Q156" i="14"/>
  <c r="Q209" i="14"/>
  <c r="Q144" i="14"/>
  <c r="W72" i="14"/>
  <c r="T212" i="14"/>
  <c r="E110" i="14"/>
  <c r="P73" i="14"/>
  <c r="Q73" i="14"/>
  <c r="O73" i="14"/>
  <c r="P74" i="14"/>
  <c r="K77" i="14"/>
  <c r="I77" i="14"/>
  <c r="J77" i="14"/>
  <c r="Q160" i="14"/>
  <c r="Q154" i="14"/>
  <c r="Q162" i="14"/>
  <c r="Q183" i="14"/>
  <c r="Q145" i="14"/>
  <c r="Q150" i="14"/>
  <c r="Q148" i="14"/>
  <c r="Q213" i="14"/>
  <c r="Q218" i="14"/>
  <c r="Q214" i="14"/>
  <c r="V105" i="14"/>
  <c r="U215" i="14"/>
  <c r="U218" i="14"/>
  <c r="U210" i="14"/>
  <c r="U213" i="14"/>
  <c r="U216" i="14"/>
  <c r="U214" i="14"/>
  <c r="U217" i="14"/>
  <c r="U212" i="14"/>
  <c r="U211" i="14"/>
  <c r="U209" i="14"/>
  <c r="U144" i="14"/>
  <c r="U152" i="14"/>
  <c r="U160" i="14"/>
  <c r="U168" i="14"/>
  <c r="U176" i="14"/>
  <c r="U145" i="14"/>
  <c r="U146" i="14"/>
  <c r="U154" i="14"/>
  <c r="U162" i="14"/>
  <c r="U170" i="14"/>
  <c r="U178" i="14"/>
  <c r="U186" i="14"/>
  <c r="U147" i="14"/>
  <c r="U155" i="14"/>
  <c r="U149" i="14"/>
  <c r="U157" i="14"/>
  <c r="U166" i="14"/>
  <c r="U172" i="14"/>
  <c r="U142" i="14"/>
  <c r="U151" i="14"/>
  <c r="U165" i="14"/>
  <c r="U171" i="14"/>
  <c r="U153" i="14"/>
  <c r="U156" i="14"/>
  <c r="U164" i="14"/>
  <c r="U177" i="14"/>
  <c r="U163" i="14"/>
  <c r="U141" i="14"/>
  <c r="U143" i="14"/>
  <c r="U148" i="14"/>
  <c r="U175" i="14"/>
  <c r="U181" i="14"/>
  <c r="U182" i="14"/>
  <c r="U183" i="14"/>
  <c r="U184" i="14"/>
  <c r="U185" i="14"/>
  <c r="U189" i="14"/>
  <c r="U167" i="14"/>
  <c r="U180" i="14"/>
  <c r="U161" i="14"/>
  <c r="U174" i="14"/>
  <c r="U150" i="14"/>
  <c r="U158" i="14"/>
  <c r="U159" i="14"/>
  <c r="U169" i="14"/>
  <c r="U188" i="14"/>
  <c r="U179" i="14"/>
  <c r="U187" i="14"/>
  <c r="U173" i="14"/>
  <c r="U190" i="14"/>
  <c r="O78" i="14"/>
  <c r="P78" i="14"/>
  <c r="Q78" i="14"/>
  <c r="V80" i="14"/>
  <c r="T173" i="14"/>
  <c r="T181" i="14"/>
  <c r="T190" i="14"/>
  <c r="T159" i="14"/>
  <c r="T144" i="14"/>
  <c r="T179" i="14"/>
  <c r="T161" i="14"/>
  <c r="T217" i="14"/>
  <c r="I80" i="14"/>
  <c r="K80" i="14"/>
  <c r="E121" i="14"/>
  <c r="E111" i="14"/>
  <c r="E131" i="14"/>
  <c r="E105" i="14"/>
  <c r="E96" i="14"/>
  <c r="E102" i="14"/>
  <c r="E200" i="14"/>
  <c r="E203" i="14"/>
  <c r="C80" i="14"/>
  <c r="O74" i="14"/>
  <c r="Q141" i="14"/>
  <c r="Q146" i="14"/>
  <c r="Q175" i="14"/>
  <c r="Q159" i="14"/>
  <c r="Q142" i="14"/>
  <c r="V94" i="14"/>
  <c r="W80" i="14"/>
  <c r="H209" i="14"/>
  <c r="H157" i="14"/>
  <c r="J189" i="14"/>
  <c r="J169" i="14"/>
  <c r="Q178" i="14"/>
  <c r="Q167" i="14"/>
  <c r="Q189" i="14"/>
  <c r="Q169" i="14"/>
  <c r="Q151" i="14"/>
  <c r="Q149" i="14"/>
  <c r="Q215" i="14"/>
  <c r="V113" i="14"/>
  <c r="H66" i="13"/>
  <c r="G63" i="13"/>
  <c r="G64" i="13"/>
  <c r="AC63" i="13"/>
  <c r="V149" i="13" s="1"/>
  <c r="H63" i="13"/>
  <c r="H64" i="13"/>
  <c r="F195" i="13" s="1"/>
  <c r="AC64" i="13"/>
  <c r="C63" i="13"/>
  <c r="P64" i="13"/>
  <c r="D69" i="13"/>
  <c r="G61" i="13"/>
  <c r="G68" i="13"/>
  <c r="D61" i="13"/>
  <c r="U67" i="13"/>
  <c r="Z92" i="13" s="1"/>
  <c r="G66" i="13"/>
  <c r="AB68" i="13"/>
  <c r="AA202" i="13" s="1"/>
  <c r="AB61" i="13"/>
  <c r="C61" i="13"/>
  <c r="I201" i="13"/>
  <c r="AF61" i="13"/>
  <c r="C66" i="13"/>
  <c r="AG68" i="13"/>
  <c r="H68" i="13"/>
  <c r="AC69" i="13"/>
  <c r="AB202" i="13" s="1"/>
  <c r="AF68" i="13"/>
  <c r="W112" i="13"/>
  <c r="O68" i="13"/>
  <c r="J167" i="13" s="1"/>
  <c r="T68" i="13"/>
  <c r="AF69" i="13"/>
  <c r="W110" i="13"/>
  <c r="T64" i="13"/>
  <c r="U68" i="13"/>
  <c r="AA192" i="13" s="1"/>
  <c r="D65" i="13"/>
  <c r="G67" i="13"/>
  <c r="I131" i="13"/>
  <c r="T67" i="13"/>
  <c r="AC66" i="13"/>
  <c r="L61" i="13"/>
  <c r="G69" i="13"/>
  <c r="C67" i="13"/>
  <c r="I104" i="13" s="1"/>
  <c r="AG61" i="13"/>
  <c r="T207" i="13" s="1"/>
  <c r="C68" i="13"/>
  <c r="E158" i="13"/>
  <c r="H69" i="13"/>
  <c r="D67" i="13"/>
  <c r="D68" i="13"/>
  <c r="E160" i="13"/>
  <c r="E157" i="13"/>
  <c r="E171" i="13"/>
  <c r="C69" i="13"/>
  <c r="I148" i="13"/>
  <c r="AC61" i="13"/>
  <c r="AG69" i="13"/>
  <c r="Y61" i="13"/>
  <c r="P67" i="13"/>
  <c r="U64" i="13"/>
  <c r="W192" i="13" s="1"/>
  <c r="E162" i="13"/>
  <c r="AC62" i="13"/>
  <c r="E155" i="13"/>
  <c r="E167" i="13"/>
  <c r="E207" i="13"/>
  <c r="W115" i="13"/>
  <c r="P61" i="13"/>
  <c r="K61" i="13"/>
  <c r="U61" i="13"/>
  <c r="T188" i="13" s="1"/>
  <c r="I138" i="13"/>
  <c r="I145" i="13"/>
  <c r="AF65" i="13"/>
  <c r="G62" i="13"/>
  <c r="D196" i="13" s="1"/>
  <c r="E169" i="13"/>
  <c r="E159" i="13"/>
  <c r="E204" i="13"/>
  <c r="O61" i="13"/>
  <c r="I154" i="13"/>
  <c r="I153" i="13"/>
  <c r="I149" i="13"/>
  <c r="C65" i="13"/>
  <c r="X61" i="13"/>
  <c r="E176" i="13"/>
  <c r="E164" i="13"/>
  <c r="E206" i="13"/>
  <c r="AG66" i="13"/>
  <c r="E174" i="13"/>
  <c r="I134" i="13"/>
  <c r="I133" i="13"/>
  <c r="AF67" i="13"/>
  <c r="Z159" i="13" s="1"/>
  <c r="AG67" i="13"/>
  <c r="E178" i="13"/>
  <c r="E173" i="13"/>
  <c r="E156" i="13"/>
  <c r="E205" i="13"/>
  <c r="AB62" i="13"/>
  <c r="U146" i="13" s="1"/>
  <c r="E175" i="13"/>
  <c r="E163" i="13"/>
  <c r="I130" i="13"/>
  <c r="I202" i="13"/>
  <c r="E161" i="13"/>
  <c r="E177" i="13"/>
  <c r="E179" i="13"/>
  <c r="H67" i="13"/>
  <c r="AB67" i="13"/>
  <c r="Z135" i="13" s="1"/>
  <c r="AF64" i="13"/>
  <c r="D64" i="13"/>
  <c r="AB110" i="13"/>
  <c r="U62" i="13"/>
  <c r="O62" i="13"/>
  <c r="AF62" i="13"/>
  <c r="D62" i="13"/>
  <c r="Y200" i="13"/>
  <c r="Y203" i="13"/>
  <c r="Y199" i="13"/>
  <c r="Y147" i="13"/>
  <c r="Y141" i="13"/>
  <c r="Y149" i="13"/>
  <c r="Y142" i="13"/>
  <c r="Y135" i="13"/>
  <c r="Y145" i="13"/>
  <c r="Y134" i="13"/>
  <c r="V199" i="13"/>
  <c r="V203" i="13"/>
  <c r="V135" i="13"/>
  <c r="V141" i="13"/>
  <c r="V131" i="13"/>
  <c r="V133" i="13"/>
  <c r="V134" i="13"/>
  <c r="V136" i="13"/>
  <c r="V145" i="13"/>
  <c r="V148" i="13"/>
  <c r="V130" i="13"/>
  <c r="V137" i="13"/>
  <c r="V152" i="13"/>
  <c r="V154" i="13"/>
  <c r="V146" i="13"/>
  <c r="V151" i="13"/>
  <c r="F159" i="13"/>
  <c r="X199" i="13"/>
  <c r="X202" i="13"/>
  <c r="X203" i="13"/>
  <c r="X200" i="13"/>
  <c r="X201" i="13"/>
  <c r="X133" i="13"/>
  <c r="X139" i="13"/>
  <c r="X147" i="13"/>
  <c r="X140" i="13"/>
  <c r="X142" i="13"/>
  <c r="X150" i="13"/>
  <c r="X136" i="13"/>
  <c r="X146" i="13"/>
  <c r="X151" i="13"/>
  <c r="X152" i="13"/>
  <c r="X153" i="13"/>
  <c r="X154" i="13"/>
  <c r="X130" i="13"/>
  <c r="X135" i="13"/>
  <c r="X145" i="13"/>
  <c r="X149" i="13"/>
  <c r="X132" i="13"/>
  <c r="X138" i="13"/>
  <c r="X141" i="13"/>
  <c r="X148" i="13"/>
  <c r="X134" i="13"/>
  <c r="X144" i="13"/>
  <c r="X137" i="13"/>
  <c r="X131" i="13"/>
  <c r="X143" i="13"/>
  <c r="Z192" i="13"/>
  <c r="Z90" i="13"/>
  <c r="AB115" i="13"/>
  <c r="AB120" i="13"/>
  <c r="AB198" i="13"/>
  <c r="I146" i="13"/>
  <c r="I135" i="13"/>
  <c r="I137" i="13"/>
  <c r="X193" i="13"/>
  <c r="X191" i="13"/>
  <c r="X189" i="13"/>
  <c r="X192" i="13"/>
  <c r="X188" i="13"/>
  <c r="X190" i="13"/>
  <c r="X80" i="13"/>
  <c r="X88" i="13"/>
  <c r="X96" i="13"/>
  <c r="X104" i="13"/>
  <c r="X79" i="13"/>
  <c r="X81" i="13"/>
  <c r="X89" i="13"/>
  <c r="X97" i="13"/>
  <c r="X84" i="13"/>
  <c r="X92" i="13"/>
  <c r="X100" i="13"/>
  <c r="X95" i="13"/>
  <c r="X98" i="13"/>
  <c r="X91" i="13"/>
  <c r="X101" i="13"/>
  <c r="X94" i="13"/>
  <c r="X87" i="13"/>
  <c r="X90" i="13"/>
  <c r="X83" i="13"/>
  <c r="X93" i="13"/>
  <c r="X86" i="13"/>
  <c r="X103" i="13"/>
  <c r="X82" i="13"/>
  <c r="X99" i="13"/>
  <c r="X85" i="13"/>
  <c r="X102" i="13"/>
  <c r="Y62" i="13"/>
  <c r="T62" i="13"/>
  <c r="K62" i="13"/>
  <c r="P62" i="13"/>
  <c r="T104" i="13"/>
  <c r="T89" i="13"/>
  <c r="T95" i="13"/>
  <c r="T98" i="13"/>
  <c r="E168" i="13"/>
  <c r="E166" i="13"/>
  <c r="I132" i="13"/>
  <c r="W199" i="13"/>
  <c r="W202" i="13"/>
  <c r="W200" i="13"/>
  <c r="W203" i="13"/>
  <c r="W201" i="13"/>
  <c r="W134" i="13"/>
  <c r="W140" i="13"/>
  <c r="W148" i="13"/>
  <c r="W141" i="13"/>
  <c r="W135" i="13"/>
  <c r="W143" i="13"/>
  <c r="W133" i="13"/>
  <c r="W146" i="13"/>
  <c r="W151" i="13"/>
  <c r="W152" i="13"/>
  <c r="W153" i="13"/>
  <c r="W154" i="13"/>
  <c r="W139" i="13"/>
  <c r="W142" i="13"/>
  <c r="W150" i="13"/>
  <c r="W145" i="13"/>
  <c r="W149" i="13"/>
  <c r="W130" i="13"/>
  <c r="W132" i="13"/>
  <c r="W138" i="13"/>
  <c r="W144" i="13"/>
  <c r="W137" i="13"/>
  <c r="W131" i="13"/>
  <c r="W147" i="13"/>
  <c r="W136" i="13"/>
  <c r="F161" i="13"/>
  <c r="F173" i="13"/>
  <c r="F166" i="13"/>
  <c r="W105" i="13"/>
  <c r="W125" i="13"/>
  <c r="W107" i="13"/>
  <c r="W195" i="13"/>
  <c r="AB129" i="13"/>
  <c r="O66" i="13"/>
  <c r="U66" i="13"/>
  <c r="F164" i="13"/>
  <c r="F162" i="13"/>
  <c r="V196" i="13"/>
  <c r="V197" i="13"/>
  <c r="V198" i="13"/>
  <c r="V195" i="13"/>
  <c r="V194" i="13"/>
  <c r="V106" i="13"/>
  <c r="V114" i="13"/>
  <c r="V122" i="13"/>
  <c r="V107" i="13"/>
  <c r="V115" i="13"/>
  <c r="V108" i="13"/>
  <c r="V116" i="13"/>
  <c r="V124" i="13"/>
  <c r="V109" i="13"/>
  <c r="V117" i="13"/>
  <c r="V125" i="13"/>
  <c r="V110" i="13"/>
  <c r="V118" i="13"/>
  <c r="V126" i="13"/>
  <c r="V111" i="13"/>
  <c r="V119" i="13"/>
  <c r="V112" i="13"/>
  <c r="V120" i="13"/>
  <c r="V128" i="13"/>
  <c r="V105" i="13"/>
  <c r="V123" i="13"/>
  <c r="V127" i="13"/>
  <c r="V129" i="13"/>
  <c r="V113" i="13"/>
  <c r="V121" i="13"/>
  <c r="AB122" i="13"/>
  <c r="AB112" i="13"/>
  <c r="AB117" i="13"/>
  <c r="I140" i="13"/>
  <c r="I150" i="13"/>
  <c r="I200" i="13"/>
  <c r="E199" i="13"/>
  <c r="E202" i="13"/>
  <c r="E203" i="13"/>
  <c r="E200" i="13"/>
  <c r="E201" i="13"/>
  <c r="E137" i="13"/>
  <c r="E145" i="13"/>
  <c r="E133" i="13"/>
  <c r="E141" i="13"/>
  <c r="E134" i="13"/>
  <c r="E147" i="13"/>
  <c r="E153" i="13"/>
  <c r="E140" i="13"/>
  <c r="E146" i="13"/>
  <c r="E139" i="13"/>
  <c r="E138" i="13"/>
  <c r="E132" i="13"/>
  <c r="E144" i="13"/>
  <c r="E143" i="13"/>
  <c r="E131" i="13"/>
  <c r="E136" i="13"/>
  <c r="E142" i="13"/>
  <c r="E149" i="13"/>
  <c r="E150" i="13"/>
  <c r="E151" i="13"/>
  <c r="E130" i="13"/>
  <c r="E152" i="13"/>
  <c r="E135" i="13"/>
  <c r="E154" i="13"/>
  <c r="E148" i="13"/>
  <c r="AB107" i="13"/>
  <c r="U202" i="13"/>
  <c r="U137" i="13"/>
  <c r="U141" i="13"/>
  <c r="U144" i="13"/>
  <c r="F168" i="13"/>
  <c r="F156" i="13"/>
  <c r="F158" i="13"/>
  <c r="W128" i="13"/>
  <c r="W117" i="13"/>
  <c r="W114" i="13"/>
  <c r="K66" i="13"/>
  <c r="P66" i="13"/>
  <c r="T66" i="13"/>
  <c r="Y66" i="13"/>
  <c r="L66" i="13"/>
  <c r="AB128" i="13"/>
  <c r="AG64" i="13"/>
  <c r="F174" i="13"/>
  <c r="AA132" i="13"/>
  <c r="F202" i="13"/>
  <c r="F199" i="13"/>
  <c r="F203" i="13"/>
  <c r="F201" i="13"/>
  <c r="F136" i="13"/>
  <c r="F144" i="13"/>
  <c r="F200" i="13"/>
  <c r="F132" i="13"/>
  <c r="F140" i="13"/>
  <c r="F148" i="13"/>
  <c r="F135" i="13"/>
  <c r="F141" i="13"/>
  <c r="F152" i="13"/>
  <c r="F134" i="13"/>
  <c r="F147" i="13"/>
  <c r="F153" i="13"/>
  <c r="F133" i="13"/>
  <c r="F146" i="13"/>
  <c r="F154" i="13"/>
  <c r="F139" i="13"/>
  <c r="F145" i="13"/>
  <c r="F138" i="13"/>
  <c r="F137" i="13"/>
  <c r="F130" i="13"/>
  <c r="F143" i="13"/>
  <c r="F149" i="13"/>
  <c r="F131" i="13"/>
  <c r="F150" i="13"/>
  <c r="F142" i="13"/>
  <c r="F151" i="13"/>
  <c r="F196" i="13"/>
  <c r="F114" i="13"/>
  <c r="F107" i="13"/>
  <c r="F123" i="13"/>
  <c r="F117" i="13"/>
  <c r="AB114" i="13"/>
  <c r="AB127" i="13"/>
  <c r="AB109" i="13"/>
  <c r="AB196" i="13"/>
  <c r="AB195" i="13"/>
  <c r="I152" i="13"/>
  <c r="I142" i="13"/>
  <c r="I199" i="13"/>
  <c r="J156" i="13"/>
  <c r="X164" i="13"/>
  <c r="X179" i="13"/>
  <c r="X194" i="13"/>
  <c r="X197" i="13"/>
  <c r="X195" i="13"/>
  <c r="X198" i="13"/>
  <c r="X196" i="13"/>
  <c r="X112" i="13"/>
  <c r="X120" i="13"/>
  <c r="X113" i="13"/>
  <c r="X121" i="13"/>
  <c r="X106" i="13"/>
  <c r="X114" i="13"/>
  <c r="X122" i="13"/>
  <c r="X107" i="13"/>
  <c r="X115" i="13"/>
  <c r="X123" i="13"/>
  <c r="X105" i="13"/>
  <c r="X108" i="13"/>
  <c r="X116" i="13"/>
  <c r="X124" i="13"/>
  <c r="X109" i="13"/>
  <c r="X117" i="13"/>
  <c r="X110" i="13"/>
  <c r="X118" i="13"/>
  <c r="X126" i="13"/>
  <c r="X128" i="13"/>
  <c r="X111" i="13"/>
  <c r="X125" i="13"/>
  <c r="X119" i="13"/>
  <c r="X127" i="13"/>
  <c r="X129" i="13"/>
  <c r="X62" i="13"/>
  <c r="E165" i="13"/>
  <c r="E170" i="13"/>
  <c r="E172" i="13"/>
  <c r="E208" i="13"/>
  <c r="E194" i="13"/>
  <c r="E195" i="13"/>
  <c r="E198" i="13"/>
  <c r="E196" i="13"/>
  <c r="E197" i="13"/>
  <c r="E113" i="13"/>
  <c r="E121" i="13"/>
  <c r="E106" i="13"/>
  <c r="E114" i="13"/>
  <c r="E122" i="13"/>
  <c r="E107" i="13"/>
  <c r="E115" i="13"/>
  <c r="E123" i="13"/>
  <c r="E108" i="13"/>
  <c r="E109" i="13"/>
  <c r="E117" i="13"/>
  <c r="E125" i="13"/>
  <c r="E111" i="13"/>
  <c r="E124" i="13"/>
  <c r="E116" i="13"/>
  <c r="E127" i="13"/>
  <c r="E126" i="13"/>
  <c r="E105" i="13"/>
  <c r="E118" i="13"/>
  <c r="E112" i="13"/>
  <c r="E120" i="13"/>
  <c r="E110" i="13"/>
  <c r="E129" i="13"/>
  <c r="E119" i="13"/>
  <c r="E128" i="13"/>
  <c r="F175" i="13"/>
  <c r="F177" i="13"/>
  <c r="F179" i="13"/>
  <c r="F206" i="13"/>
  <c r="F208" i="13"/>
  <c r="F207" i="13"/>
  <c r="W122" i="13"/>
  <c r="W109" i="13"/>
  <c r="W106" i="13"/>
  <c r="AB189" i="13"/>
  <c r="AB190" i="13"/>
  <c r="AB193" i="13"/>
  <c r="AB191" i="13"/>
  <c r="AB188" i="13"/>
  <c r="AB192" i="13"/>
  <c r="AB84" i="13"/>
  <c r="AB92" i="13"/>
  <c r="AB100" i="13"/>
  <c r="AB85" i="13"/>
  <c r="AB93" i="13"/>
  <c r="AB101" i="13"/>
  <c r="AB80" i="13"/>
  <c r="AB88" i="13"/>
  <c r="AB96" i="13"/>
  <c r="AB104" i="13"/>
  <c r="AB79" i="13"/>
  <c r="AB89" i="13"/>
  <c r="AB82" i="13"/>
  <c r="AB99" i="13"/>
  <c r="AB102" i="13"/>
  <c r="AB95" i="13"/>
  <c r="AB81" i="13"/>
  <c r="AB98" i="13"/>
  <c r="AB91" i="13"/>
  <c r="AB94" i="13"/>
  <c r="AB87" i="13"/>
  <c r="AB97" i="13"/>
  <c r="AB90" i="13"/>
  <c r="AB86" i="13"/>
  <c r="AB103" i="13"/>
  <c r="AB83" i="13"/>
  <c r="V193" i="13"/>
  <c r="V191" i="13"/>
  <c r="V189" i="13"/>
  <c r="V192" i="13"/>
  <c r="V188" i="13"/>
  <c r="V82" i="13"/>
  <c r="V90" i="13"/>
  <c r="V98" i="13"/>
  <c r="V190" i="13"/>
  <c r="V83" i="13"/>
  <c r="V91" i="13"/>
  <c r="V99" i="13"/>
  <c r="V86" i="13"/>
  <c r="V94" i="13"/>
  <c r="V102" i="13"/>
  <c r="V81" i="13"/>
  <c r="V84" i="13"/>
  <c r="V101" i="13"/>
  <c r="V87" i="13"/>
  <c r="V104" i="13"/>
  <c r="V80" i="13"/>
  <c r="V97" i="13"/>
  <c r="V100" i="13"/>
  <c r="V93" i="13"/>
  <c r="V103" i="13"/>
  <c r="V96" i="13"/>
  <c r="V89" i="13"/>
  <c r="V92" i="13"/>
  <c r="V79" i="13"/>
  <c r="V85" i="13"/>
  <c r="V95" i="13"/>
  <c r="V88" i="13"/>
  <c r="J201" i="13"/>
  <c r="J202" i="13"/>
  <c r="J203" i="13"/>
  <c r="J199" i="13"/>
  <c r="J200" i="13"/>
  <c r="J132" i="13"/>
  <c r="J140" i="13"/>
  <c r="J148" i="13"/>
  <c r="J136" i="13"/>
  <c r="J144" i="13"/>
  <c r="J137" i="13"/>
  <c r="J143" i="13"/>
  <c r="J131" i="13"/>
  <c r="J142" i="13"/>
  <c r="J149" i="13"/>
  <c r="J150" i="13"/>
  <c r="J135" i="13"/>
  <c r="J141" i="13"/>
  <c r="J151" i="13"/>
  <c r="J134" i="13"/>
  <c r="J147" i="13"/>
  <c r="J152" i="13"/>
  <c r="J133" i="13"/>
  <c r="J146" i="13"/>
  <c r="J153" i="13"/>
  <c r="J139" i="13"/>
  <c r="J145" i="13"/>
  <c r="J154" i="13"/>
  <c r="J130" i="13"/>
  <c r="J138" i="13"/>
  <c r="AB125" i="13"/>
  <c r="AB106" i="13"/>
  <c r="AB119" i="13"/>
  <c r="AB116" i="13"/>
  <c r="I147" i="13"/>
  <c r="I136" i="13"/>
  <c r="I203" i="13"/>
  <c r="C196" i="13"/>
  <c r="C197" i="13"/>
  <c r="C198" i="13"/>
  <c r="C194" i="13"/>
  <c r="C195" i="13"/>
  <c r="C107" i="13"/>
  <c r="C115" i="13"/>
  <c r="C108" i="13"/>
  <c r="C116" i="13"/>
  <c r="C124" i="13"/>
  <c r="C109" i="13"/>
  <c r="C117" i="13"/>
  <c r="C125" i="13"/>
  <c r="C110" i="13"/>
  <c r="C111" i="13"/>
  <c r="C119" i="13"/>
  <c r="C127" i="13"/>
  <c r="C118" i="13"/>
  <c r="C129" i="13"/>
  <c r="C106" i="13"/>
  <c r="C122" i="13"/>
  <c r="C112" i="13"/>
  <c r="C114" i="13"/>
  <c r="C120" i="13"/>
  <c r="C123" i="13"/>
  <c r="C126" i="13"/>
  <c r="C128" i="13"/>
  <c r="C113" i="13"/>
  <c r="C105" i="13"/>
  <c r="C121" i="13"/>
  <c r="G197" i="13"/>
  <c r="G194" i="13"/>
  <c r="G198" i="13"/>
  <c r="G196" i="13"/>
  <c r="G195" i="13"/>
  <c r="G109" i="13"/>
  <c r="G111" i="13"/>
  <c r="G119" i="13"/>
  <c r="G112" i="13"/>
  <c r="G120" i="13"/>
  <c r="G128" i="13"/>
  <c r="G113" i="13"/>
  <c r="G121" i="13"/>
  <c r="G129" i="13"/>
  <c r="G106" i="13"/>
  <c r="G114" i="13"/>
  <c r="G107" i="13"/>
  <c r="G115" i="13"/>
  <c r="G123" i="13"/>
  <c r="G108" i="13"/>
  <c r="G124" i="13"/>
  <c r="G127" i="13"/>
  <c r="G118" i="13"/>
  <c r="G116" i="13"/>
  <c r="G105" i="13"/>
  <c r="G126" i="13"/>
  <c r="G110" i="13"/>
  <c r="G122" i="13"/>
  <c r="G117" i="13"/>
  <c r="G125" i="13"/>
  <c r="Z197" i="13"/>
  <c r="Z195" i="13"/>
  <c r="Z196" i="13"/>
  <c r="Z194" i="13"/>
  <c r="Z198" i="13"/>
  <c r="Z110" i="13"/>
  <c r="Z118" i="13"/>
  <c r="Z111" i="13"/>
  <c r="Z119" i="13"/>
  <c r="Z112" i="13"/>
  <c r="Z120" i="13"/>
  <c r="Z128" i="13"/>
  <c r="Z113" i="13"/>
  <c r="Z121" i="13"/>
  <c r="Z129" i="13"/>
  <c r="Z106" i="13"/>
  <c r="Z114" i="13"/>
  <c r="Z122" i="13"/>
  <c r="Z107" i="13"/>
  <c r="Z115" i="13"/>
  <c r="Z123" i="13"/>
  <c r="Z108" i="13"/>
  <c r="Z116" i="13"/>
  <c r="Z124" i="13"/>
  <c r="Z109" i="13"/>
  <c r="Z126" i="13"/>
  <c r="Z117" i="13"/>
  <c r="Z125" i="13"/>
  <c r="Z127" i="13"/>
  <c r="Z105" i="13"/>
  <c r="Z154" i="13"/>
  <c r="Z138" i="13"/>
  <c r="C62" i="13"/>
  <c r="F165" i="13"/>
  <c r="F160" i="13"/>
  <c r="F171" i="13"/>
  <c r="F204" i="13"/>
  <c r="W127" i="13"/>
  <c r="W124" i="13"/>
  <c r="W121" i="13"/>
  <c r="G204" i="13"/>
  <c r="G207" i="13"/>
  <c r="G208" i="13"/>
  <c r="G205" i="13"/>
  <c r="G206" i="13"/>
  <c r="G161" i="13"/>
  <c r="G169" i="13"/>
  <c r="G177" i="13"/>
  <c r="G162" i="13"/>
  <c r="G170" i="13"/>
  <c r="G178" i="13"/>
  <c r="G157" i="13"/>
  <c r="G165" i="13"/>
  <c r="G173" i="13"/>
  <c r="G164" i="13"/>
  <c r="G174" i="13"/>
  <c r="G167" i="13"/>
  <c r="G160" i="13"/>
  <c r="G163" i="13"/>
  <c r="G155" i="13"/>
  <c r="G156" i="13"/>
  <c r="G166" i="13"/>
  <c r="G159" i="13"/>
  <c r="G176" i="13"/>
  <c r="G179" i="13"/>
  <c r="G172" i="13"/>
  <c r="G158" i="13"/>
  <c r="G175" i="13"/>
  <c r="G168" i="13"/>
  <c r="G171" i="13"/>
  <c r="AB105" i="13"/>
  <c r="AB111" i="13"/>
  <c r="AB108" i="13"/>
  <c r="AB194" i="13"/>
  <c r="J198" i="13"/>
  <c r="J197" i="13"/>
  <c r="J194" i="13"/>
  <c r="J196" i="13"/>
  <c r="J195" i="13"/>
  <c r="J106" i="13"/>
  <c r="J108" i="13"/>
  <c r="J116" i="13"/>
  <c r="J109" i="13"/>
  <c r="J117" i="13"/>
  <c r="J125" i="13"/>
  <c r="J110" i="13"/>
  <c r="J118" i="13"/>
  <c r="J126" i="13"/>
  <c r="J111" i="13"/>
  <c r="J112" i="13"/>
  <c r="J120" i="13"/>
  <c r="J128" i="13"/>
  <c r="J107" i="13"/>
  <c r="J113" i="13"/>
  <c r="J115" i="13"/>
  <c r="J122" i="13"/>
  <c r="J119" i="13"/>
  <c r="J114" i="13"/>
  <c r="J124" i="13"/>
  <c r="J127" i="13"/>
  <c r="J121" i="13"/>
  <c r="J105" i="13"/>
  <c r="J123" i="13"/>
  <c r="J129" i="13"/>
  <c r="K208" i="13"/>
  <c r="K206" i="13"/>
  <c r="K204" i="13"/>
  <c r="K207" i="13"/>
  <c r="K157" i="13"/>
  <c r="K165" i="13"/>
  <c r="K173" i="13"/>
  <c r="K158" i="13"/>
  <c r="K166" i="13"/>
  <c r="K174" i="13"/>
  <c r="K205" i="13"/>
  <c r="K161" i="13"/>
  <c r="K169" i="13"/>
  <c r="K177" i="13"/>
  <c r="K172" i="13"/>
  <c r="K175" i="13"/>
  <c r="K155" i="13"/>
  <c r="K168" i="13"/>
  <c r="K178" i="13"/>
  <c r="K171" i="13"/>
  <c r="K164" i="13"/>
  <c r="K167" i="13"/>
  <c r="K160" i="13"/>
  <c r="K170" i="13"/>
  <c r="K163" i="13"/>
  <c r="K156" i="13"/>
  <c r="K159" i="13"/>
  <c r="K176" i="13"/>
  <c r="K179" i="13"/>
  <c r="K162" i="13"/>
  <c r="AA195" i="13"/>
  <c r="AA198" i="13"/>
  <c r="AA196" i="13"/>
  <c r="AA197" i="13"/>
  <c r="AA194" i="13"/>
  <c r="AA109" i="13"/>
  <c r="AA117" i="13"/>
  <c r="AA110" i="13"/>
  <c r="AA118" i="13"/>
  <c r="AA111" i="13"/>
  <c r="AA119" i="13"/>
  <c r="AA127" i="13"/>
  <c r="AA112" i="13"/>
  <c r="AA120" i="13"/>
  <c r="AA128" i="13"/>
  <c r="AA113" i="13"/>
  <c r="AA121" i="13"/>
  <c r="AA106" i="13"/>
  <c r="AA114" i="13"/>
  <c r="AA122" i="13"/>
  <c r="AA107" i="13"/>
  <c r="AA115" i="13"/>
  <c r="AA123" i="13"/>
  <c r="AA108" i="13"/>
  <c r="AA124" i="13"/>
  <c r="AA116" i="13"/>
  <c r="AA126" i="13"/>
  <c r="AA125" i="13"/>
  <c r="AA105" i="13"/>
  <c r="AA129" i="13"/>
  <c r="H195" i="13"/>
  <c r="H196" i="13"/>
  <c r="H194" i="13"/>
  <c r="H197" i="13"/>
  <c r="H198" i="13"/>
  <c r="H108" i="13"/>
  <c r="H110" i="13"/>
  <c r="H118" i="13"/>
  <c r="H111" i="13"/>
  <c r="H119" i="13"/>
  <c r="H127" i="13"/>
  <c r="H112" i="13"/>
  <c r="H120" i="13"/>
  <c r="H128" i="13"/>
  <c r="H105" i="13"/>
  <c r="H113" i="13"/>
  <c r="H106" i="13"/>
  <c r="H114" i="13"/>
  <c r="H122" i="13"/>
  <c r="H117" i="13"/>
  <c r="H125" i="13"/>
  <c r="H121" i="13"/>
  <c r="H116" i="13"/>
  <c r="H109" i="13"/>
  <c r="H124" i="13"/>
  <c r="H123" i="13"/>
  <c r="H115" i="13"/>
  <c r="H126" i="13"/>
  <c r="H129" i="13"/>
  <c r="H107" i="13"/>
  <c r="AG62" i="13"/>
  <c r="F172" i="13"/>
  <c r="F167" i="13"/>
  <c r="F163" i="13"/>
  <c r="W126" i="13"/>
  <c r="W119" i="13"/>
  <c r="W116" i="13"/>
  <c r="W113" i="13"/>
  <c r="W197" i="13"/>
  <c r="W196" i="13"/>
  <c r="AB123" i="13"/>
  <c r="AB197" i="13"/>
  <c r="F169" i="13"/>
  <c r="F157" i="13"/>
  <c r="F178" i="13"/>
  <c r="W129" i="13"/>
  <c r="W111" i="13"/>
  <c r="W108" i="13"/>
  <c r="W198" i="13"/>
  <c r="W194" i="13"/>
  <c r="K201" i="13"/>
  <c r="K203" i="13"/>
  <c r="K199" i="13"/>
  <c r="K202" i="13"/>
  <c r="K200" i="13"/>
  <c r="K131" i="13"/>
  <c r="K139" i="13"/>
  <c r="K147" i="13"/>
  <c r="K132" i="13"/>
  <c r="K135" i="13"/>
  <c r="K143" i="13"/>
  <c r="K138" i="13"/>
  <c r="K144" i="13"/>
  <c r="K130" i="13"/>
  <c r="K137" i="13"/>
  <c r="K136" i="13"/>
  <c r="K142" i="13"/>
  <c r="K148" i="13"/>
  <c r="K149" i="13"/>
  <c r="K150" i="13"/>
  <c r="K141" i="13"/>
  <c r="K151" i="13"/>
  <c r="K134" i="13"/>
  <c r="K140" i="13"/>
  <c r="K152" i="13"/>
  <c r="K133" i="13"/>
  <c r="K146" i="13"/>
  <c r="K153" i="13"/>
  <c r="K145" i="13"/>
  <c r="K154" i="13"/>
  <c r="T132" i="13"/>
  <c r="AB121" i="13"/>
  <c r="AB126" i="13"/>
  <c r="D66" i="13"/>
  <c r="H192" i="13" s="1"/>
  <c r="AF66" i="13"/>
  <c r="I144" i="13"/>
  <c r="AB124" i="13"/>
  <c r="AB113" i="13"/>
  <c r="AB118" i="13"/>
  <c r="I139" i="13"/>
  <c r="I151" i="13"/>
  <c r="I143" i="13"/>
  <c r="I141" i="13"/>
  <c r="C84" i="13"/>
  <c r="G200" i="13"/>
  <c r="G201" i="13"/>
  <c r="G199" i="13"/>
  <c r="G135" i="13"/>
  <c r="G143" i="13"/>
  <c r="G203" i="13"/>
  <c r="G131" i="13"/>
  <c r="G139" i="13"/>
  <c r="G147" i="13"/>
  <c r="G142" i="13"/>
  <c r="G148" i="13"/>
  <c r="G149" i="13"/>
  <c r="G150" i="13"/>
  <c r="G151" i="13"/>
  <c r="G141" i="13"/>
  <c r="G152" i="13"/>
  <c r="G134" i="13"/>
  <c r="G140" i="13"/>
  <c r="G153" i="13"/>
  <c r="G133" i="13"/>
  <c r="G146" i="13"/>
  <c r="G154" i="13"/>
  <c r="G145" i="13"/>
  <c r="G130" i="13"/>
  <c r="G132" i="13"/>
  <c r="G138" i="13"/>
  <c r="G144" i="13"/>
  <c r="G137" i="13"/>
  <c r="G136" i="13"/>
  <c r="G202" i="13"/>
  <c r="D63" i="13"/>
  <c r="AF63" i="13"/>
  <c r="I162" i="13"/>
  <c r="AG63" i="13"/>
  <c r="C64" i="13"/>
  <c r="F176" i="13"/>
  <c r="F155" i="13"/>
  <c r="F170" i="13"/>
  <c r="F205" i="13"/>
  <c r="W120" i="13"/>
  <c r="W118" i="13"/>
  <c r="W123" i="13"/>
  <c r="AB206" i="13"/>
  <c r="AB207" i="13"/>
  <c r="AB208" i="13"/>
  <c r="AB205" i="13"/>
  <c r="AB204" i="13"/>
  <c r="AB162" i="13"/>
  <c r="AB170" i="13"/>
  <c r="AB178" i="13"/>
  <c r="AB163" i="13"/>
  <c r="AB171" i="13"/>
  <c r="AB158" i="13"/>
  <c r="AB166" i="13"/>
  <c r="AB179" i="13"/>
  <c r="AB165" i="13"/>
  <c r="AB172" i="13"/>
  <c r="AB173" i="13"/>
  <c r="AB174" i="13"/>
  <c r="AB175" i="13"/>
  <c r="AB176" i="13"/>
  <c r="AB177" i="13"/>
  <c r="AB161" i="13"/>
  <c r="AB164" i="13"/>
  <c r="AB168" i="13"/>
  <c r="AB160" i="13"/>
  <c r="AB156" i="13"/>
  <c r="AB167" i="13"/>
  <c r="AB169" i="13"/>
  <c r="AB155" i="13"/>
  <c r="AB157" i="13"/>
  <c r="AB159" i="13"/>
  <c r="V190" i="21" l="1"/>
  <c r="V86" i="12"/>
  <c r="V125" i="21"/>
  <c r="V73" i="12"/>
  <c r="V130" i="21"/>
  <c r="V74" i="12"/>
  <c r="V135" i="21"/>
  <c r="V75" i="12"/>
  <c r="V180" i="21"/>
  <c r="V84" i="12"/>
  <c r="V205" i="21"/>
  <c r="V89" i="12"/>
  <c r="V170" i="21"/>
  <c r="V82" i="12"/>
  <c r="V155" i="21"/>
  <c r="V79" i="12"/>
  <c r="V145" i="21"/>
  <c r="V77" i="12"/>
  <c r="V175" i="21"/>
  <c r="V83" i="12"/>
  <c r="V215" i="21"/>
  <c r="V91" i="12"/>
  <c r="V140" i="21"/>
  <c r="V76" i="12"/>
  <c r="V160" i="21"/>
  <c r="V80" i="12"/>
  <c r="V210" i="21"/>
  <c r="V90" i="12"/>
  <c r="V185" i="21"/>
  <c r="V85" i="12"/>
  <c r="V219" i="21"/>
  <c r="V92" i="12"/>
  <c r="V195" i="21"/>
  <c r="V87" i="12"/>
  <c r="V200" i="21"/>
  <c r="V88" i="12"/>
  <c r="V121" i="21"/>
  <c r="V72" i="12"/>
  <c r="V150" i="21"/>
  <c r="V78" i="12"/>
  <c r="V165" i="21"/>
  <c r="V81" i="12"/>
  <c r="Q130" i="21"/>
  <c r="Q74" i="12"/>
  <c r="AM28" i="16"/>
  <c r="Q136" i="21" s="1"/>
  <c r="AM27" i="16"/>
  <c r="AM26" i="16"/>
  <c r="Q134" i="21" s="1"/>
  <c r="AM25" i="16"/>
  <c r="Q133" i="21" s="1"/>
  <c r="Q27" i="21"/>
  <c r="AM26" i="15"/>
  <c r="F134" i="21" s="1"/>
  <c r="F31" i="21"/>
  <c r="AM29" i="15"/>
  <c r="F137" i="21" s="1"/>
  <c r="AM71" i="15"/>
  <c r="F179" i="21" s="1"/>
  <c r="AM36" i="15"/>
  <c r="F144" i="21" s="1"/>
  <c r="J163" i="14"/>
  <c r="J182" i="14"/>
  <c r="H179" i="14"/>
  <c r="H217" i="14"/>
  <c r="G214" i="14"/>
  <c r="J162" i="14"/>
  <c r="J210" i="14"/>
  <c r="H185" i="14"/>
  <c r="J154" i="14"/>
  <c r="J214" i="14"/>
  <c r="H176" i="14"/>
  <c r="J164" i="14"/>
  <c r="J152" i="14"/>
  <c r="J215" i="14"/>
  <c r="H159" i="14"/>
  <c r="G174" i="14"/>
  <c r="J181" i="14"/>
  <c r="J144" i="14"/>
  <c r="J216" i="14"/>
  <c r="H214" i="14"/>
  <c r="G189" i="14"/>
  <c r="J156" i="14"/>
  <c r="H173" i="14"/>
  <c r="J213" i="14"/>
  <c r="J161" i="14"/>
  <c r="J155" i="14"/>
  <c r="J170" i="14"/>
  <c r="J160" i="14"/>
  <c r="J143" i="14"/>
  <c r="J209" i="14"/>
  <c r="W150" i="14"/>
  <c r="F183" i="14"/>
  <c r="F150" i="14"/>
  <c r="F154" i="14"/>
  <c r="Q125" i="14"/>
  <c r="J179" i="14"/>
  <c r="J172" i="14"/>
  <c r="J146" i="14"/>
  <c r="J183" i="14"/>
  <c r="J174" i="14"/>
  <c r="J173" i="14"/>
  <c r="J211" i="14"/>
  <c r="F151" i="14"/>
  <c r="F187" i="14"/>
  <c r="F145" i="14"/>
  <c r="J185" i="14"/>
  <c r="J153" i="14"/>
  <c r="J171" i="14"/>
  <c r="J141" i="14"/>
  <c r="J175" i="14"/>
  <c r="J166" i="14"/>
  <c r="J165" i="14"/>
  <c r="J217" i="14"/>
  <c r="Q96" i="14"/>
  <c r="F165" i="14"/>
  <c r="F179" i="14"/>
  <c r="F211" i="14"/>
  <c r="F209" i="14"/>
  <c r="J147" i="14"/>
  <c r="J148" i="14"/>
  <c r="J145" i="14"/>
  <c r="J184" i="14"/>
  <c r="J167" i="14"/>
  <c r="J158" i="14"/>
  <c r="J157" i="14"/>
  <c r="J218" i="14"/>
  <c r="Q118" i="14"/>
  <c r="F181" i="14"/>
  <c r="F171" i="14"/>
  <c r="H218" i="14"/>
  <c r="J180" i="14"/>
  <c r="J177" i="14"/>
  <c r="J186" i="14"/>
  <c r="J176" i="14"/>
  <c r="J159" i="14"/>
  <c r="J150" i="14"/>
  <c r="J149" i="14"/>
  <c r="J212" i="14"/>
  <c r="F176" i="14"/>
  <c r="F170" i="14"/>
  <c r="F213" i="14"/>
  <c r="J187" i="14"/>
  <c r="J188" i="14"/>
  <c r="J178" i="14"/>
  <c r="J168" i="14"/>
  <c r="J151" i="14"/>
  <c r="J142" i="14"/>
  <c r="F152" i="14"/>
  <c r="F143" i="14"/>
  <c r="F162" i="14"/>
  <c r="W179" i="14"/>
  <c r="H147" i="14"/>
  <c r="H212" i="14"/>
  <c r="H151" i="14"/>
  <c r="V90" i="14"/>
  <c r="V206" i="14"/>
  <c r="V132" i="14"/>
  <c r="V120" i="14"/>
  <c r="H142" i="14"/>
  <c r="H181" i="14"/>
  <c r="H188" i="14"/>
  <c r="H186" i="14"/>
  <c r="H169" i="14"/>
  <c r="H160" i="14"/>
  <c r="H143" i="14"/>
  <c r="H216" i="14"/>
  <c r="W212" i="14"/>
  <c r="V201" i="14"/>
  <c r="V96" i="14"/>
  <c r="V133" i="14"/>
  <c r="V135" i="14"/>
  <c r="V111" i="14"/>
  <c r="G181" i="14"/>
  <c r="G145" i="14"/>
  <c r="G212" i="14"/>
  <c r="H174" i="14"/>
  <c r="H141" i="14"/>
  <c r="H177" i="14"/>
  <c r="H168" i="14"/>
  <c r="H215" i="14"/>
  <c r="V205" i="14"/>
  <c r="V126" i="14"/>
  <c r="H187" i="14"/>
  <c r="H155" i="14"/>
  <c r="H180" i="14"/>
  <c r="H178" i="14"/>
  <c r="H161" i="14"/>
  <c r="H152" i="14"/>
  <c r="V112" i="14"/>
  <c r="V104" i="14"/>
  <c r="V102" i="14"/>
  <c r="V93" i="14"/>
  <c r="V125" i="14"/>
  <c r="V101" i="14"/>
  <c r="G180" i="14"/>
  <c r="G173" i="14"/>
  <c r="G184" i="14"/>
  <c r="V134" i="14"/>
  <c r="V123" i="14"/>
  <c r="H182" i="14"/>
  <c r="H150" i="14"/>
  <c r="H172" i="14"/>
  <c r="H170" i="14"/>
  <c r="H153" i="14"/>
  <c r="H144" i="14"/>
  <c r="H211" i="14"/>
  <c r="H210" i="14"/>
  <c r="V118" i="14"/>
  <c r="V110" i="14"/>
  <c r="V109" i="14"/>
  <c r="Q103" i="14"/>
  <c r="V97" i="14"/>
  <c r="V137" i="14"/>
  <c r="V124" i="14"/>
  <c r="G175" i="14"/>
  <c r="G171" i="14"/>
  <c r="G176" i="14"/>
  <c r="V130" i="14"/>
  <c r="V115" i="14"/>
  <c r="V117" i="14"/>
  <c r="Q120" i="14"/>
  <c r="V100" i="14"/>
  <c r="V91" i="14"/>
  <c r="V199" i="14"/>
  <c r="G142" i="14"/>
  <c r="G163" i="14"/>
  <c r="V116" i="14"/>
  <c r="Q207" i="14"/>
  <c r="V138" i="14"/>
  <c r="H156" i="14"/>
  <c r="V106" i="14"/>
  <c r="V103" i="14"/>
  <c r="H149" i="14"/>
  <c r="H163" i="14"/>
  <c r="H164" i="14"/>
  <c r="H162" i="14"/>
  <c r="H145" i="14"/>
  <c r="H183" i="14"/>
  <c r="H171" i="14"/>
  <c r="H165" i="14"/>
  <c r="H158" i="14"/>
  <c r="H154" i="14"/>
  <c r="H175" i="14"/>
  <c r="V92" i="14"/>
  <c r="V121" i="14"/>
  <c r="V207" i="14"/>
  <c r="V108" i="14"/>
  <c r="V129" i="14"/>
  <c r="V136" i="14"/>
  <c r="G167" i="14"/>
  <c r="G155" i="14"/>
  <c r="V99" i="14"/>
  <c r="H166" i="14"/>
  <c r="H189" i="14"/>
  <c r="H190" i="14"/>
  <c r="H148" i="14"/>
  <c r="H146" i="14"/>
  <c r="H184" i="14"/>
  <c r="H167" i="14"/>
  <c r="V122" i="14"/>
  <c r="V119" i="14"/>
  <c r="V114" i="14"/>
  <c r="Q107" i="14"/>
  <c r="V198" i="14"/>
  <c r="V200" i="14"/>
  <c r="V95" i="14"/>
  <c r="V127" i="14"/>
  <c r="G182" i="14"/>
  <c r="G154" i="14"/>
  <c r="V203" i="14"/>
  <c r="Q137" i="14"/>
  <c r="Q115" i="14"/>
  <c r="Q129" i="14"/>
  <c r="Q128" i="14"/>
  <c r="Q98" i="14"/>
  <c r="Q94" i="14"/>
  <c r="Q134" i="14"/>
  <c r="Q113" i="14"/>
  <c r="Q136" i="14"/>
  <c r="Q131" i="14"/>
  <c r="Q133" i="14"/>
  <c r="Q205" i="14"/>
  <c r="G159" i="14"/>
  <c r="G156" i="14"/>
  <c r="G148" i="14"/>
  <c r="G165" i="14"/>
  <c r="G147" i="14"/>
  <c r="G185" i="14"/>
  <c r="G168" i="14"/>
  <c r="G209" i="14"/>
  <c r="G215" i="14"/>
  <c r="F173" i="14"/>
  <c r="F160" i="14"/>
  <c r="F190" i="14"/>
  <c r="F180" i="14"/>
  <c r="F163" i="14"/>
  <c r="F146" i="14"/>
  <c r="F214" i="14"/>
  <c r="Q116" i="14"/>
  <c r="Q126" i="14"/>
  <c r="Q105" i="14"/>
  <c r="Q100" i="14"/>
  <c r="Q199" i="14"/>
  <c r="Q111" i="14"/>
  <c r="Q110" i="14"/>
  <c r="Q95" i="14"/>
  <c r="Q119" i="14"/>
  <c r="Q122" i="14"/>
  <c r="Q139" i="14"/>
  <c r="Q200" i="14"/>
  <c r="Q208" i="14"/>
  <c r="G190" i="14"/>
  <c r="G158" i="14"/>
  <c r="G143" i="14"/>
  <c r="G157" i="14"/>
  <c r="G186" i="14"/>
  <c r="G177" i="14"/>
  <c r="G160" i="14"/>
  <c r="F168" i="14"/>
  <c r="F167" i="14"/>
  <c r="F182" i="14"/>
  <c r="F172" i="14"/>
  <c r="F155" i="14"/>
  <c r="F216" i="14"/>
  <c r="F210" i="14"/>
  <c r="F217" i="14"/>
  <c r="F207" i="14"/>
  <c r="F205" i="14"/>
  <c r="F117" i="14"/>
  <c r="F103" i="14"/>
  <c r="F98" i="14"/>
  <c r="F123" i="14"/>
  <c r="F139" i="14"/>
  <c r="F113" i="14"/>
  <c r="F108" i="14"/>
  <c r="F131" i="14"/>
  <c r="F198" i="14"/>
  <c r="F134" i="14"/>
  <c r="F200" i="14"/>
  <c r="F125" i="14"/>
  <c r="F111" i="14"/>
  <c r="F106" i="14"/>
  <c r="F92" i="14"/>
  <c r="F129" i="14"/>
  <c r="F116" i="14"/>
  <c r="F120" i="14"/>
  <c r="F105" i="14"/>
  <c r="F208" i="14"/>
  <c r="F133" i="14"/>
  <c r="F119" i="14"/>
  <c r="F114" i="14"/>
  <c r="F97" i="14"/>
  <c r="F107" i="14"/>
  <c r="F122" i="14"/>
  <c r="F90" i="14"/>
  <c r="F126" i="14"/>
  <c r="F95" i="14"/>
  <c r="F201" i="14"/>
  <c r="F204" i="14"/>
  <c r="F127" i="14"/>
  <c r="F99" i="14"/>
  <c r="F132" i="14"/>
  <c r="F124" i="14"/>
  <c r="F128" i="14"/>
  <c r="F199" i="14"/>
  <c r="F102" i="14"/>
  <c r="F136" i="14"/>
  <c r="F202" i="14"/>
  <c r="F104" i="14"/>
  <c r="F140" i="14"/>
  <c r="F112" i="14"/>
  <c r="F91" i="14"/>
  <c r="F203" i="14"/>
  <c r="F94" i="14"/>
  <c r="F135" i="14"/>
  <c r="F110" i="14"/>
  <c r="F138" i="14"/>
  <c r="F130" i="14"/>
  <c r="F206" i="14"/>
  <c r="F93" i="14"/>
  <c r="F96" i="14"/>
  <c r="F118" i="14"/>
  <c r="F115" i="14"/>
  <c r="F101" i="14"/>
  <c r="F100" i="14"/>
  <c r="F121" i="14"/>
  <c r="F109" i="14"/>
  <c r="F137" i="14"/>
  <c r="Q127" i="14"/>
  <c r="Q104" i="14"/>
  <c r="Q123" i="14"/>
  <c r="Q91" i="14"/>
  <c r="Q124" i="14"/>
  <c r="Q108" i="14"/>
  <c r="Q135" i="14"/>
  <c r="Q130" i="14"/>
  <c r="Q132" i="14"/>
  <c r="Q204" i="14"/>
  <c r="Q201" i="14"/>
  <c r="G164" i="14"/>
  <c r="G151" i="14"/>
  <c r="G188" i="14"/>
  <c r="G149" i="14"/>
  <c r="G178" i="14"/>
  <c r="G169" i="14"/>
  <c r="G152" i="14"/>
  <c r="G218" i="14"/>
  <c r="G210" i="14"/>
  <c r="F175" i="14"/>
  <c r="F174" i="14"/>
  <c r="F164" i="14"/>
  <c r="F147" i="14"/>
  <c r="F185" i="14"/>
  <c r="V131" i="14"/>
  <c r="Q117" i="14"/>
  <c r="Q102" i="14"/>
  <c r="Q93" i="14"/>
  <c r="Q90" i="14"/>
  <c r="Q106" i="14"/>
  <c r="Q138" i="14"/>
  <c r="Q140" i="14"/>
  <c r="Q202" i="14"/>
  <c r="Q206" i="14"/>
  <c r="G166" i="14"/>
  <c r="G141" i="14"/>
  <c r="G183" i="14"/>
  <c r="G187" i="14"/>
  <c r="G170" i="14"/>
  <c r="G161" i="14"/>
  <c r="G144" i="14"/>
  <c r="G217" i="14"/>
  <c r="F141" i="14"/>
  <c r="F149" i="14"/>
  <c r="F166" i="14"/>
  <c r="F156" i="14"/>
  <c r="F186" i="14"/>
  <c r="F177" i="14"/>
  <c r="F218" i="14"/>
  <c r="Q92" i="14"/>
  <c r="Q198" i="14"/>
  <c r="W185" i="14"/>
  <c r="Q121" i="14"/>
  <c r="Q97" i="14"/>
  <c r="Q114" i="14"/>
  <c r="Q112" i="14"/>
  <c r="Q99" i="14"/>
  <c r="Q101" i="14"/>
  <c r="Q203" i="14"/>
  <c r="G172" i="14"/>
  <c r="G150" i="14"/>
  <c r="G179" i="14"/>
  <c r="G162" i="14"/>
  <c r="G153" i="14"/>
  <c r="G211" i="14"/>
  <c r="G213" i="14"/>
  <c r="F157" i="14"/>
  <c r="F189" i="14"/>
  <c r="F144" i="14"/>
  <c r="F158" i="14"/>
  <c r="F148" i="14"/>
  <c r="F178" i="14"/>
  <c r="F169" i="14"/>
  <c r="F212" i="14"/>
  <c r="V128" i="14"/>
  <c r="V146" i="14"/>
  <c r="V212" i="14"/>
  <c r="V186" i="14"/>
  <c r="V166" i="14"/>
  <c r="V214" i="14"/>
  <c r="V181" i="14"/>
  <c r="V172" i="14"/>
  <c r="V189" i="14"/>
  <c r="V141" i="14"/>
  <c r="V210" i="14"/>
  <c r="V144" i="14"/>
  <c r="V154" i="14"/>
  <c r="V187" i="14"/>
  <c r="V153" i="14"/>
  <c r="W155" i="14"/>
  <c r="W149" i="14"/>
  <c r="V145" i="14"/>
  <c r="V143" i="14"/>
  <c r="V184" i="14"/>
  <c r="V150" i="14"/>
  <c r="V152" i="14"/>
  <c r="V175" i="14"/>
  <c r="V148" i="14"/>
  <c r="W186" i="14"/>
  <c r="W173" i="14"/>
  <c r="W217" i="14"/>
  <c r="V178" i="14"/>
  <c r="J200" i="14"/>
  <c r="J121" i="14"/>
  <c r="J115" i="14"/>
  <c r="J110" i="14"/>
  <c r="J134" i="14"/>
  <c r="J120" i="14"/>
  <c r="J124" i="14"/>
  <c r="J136" i="14"/>
  <c r="J125" i="14"/>
  <c r="J199" i="14"/>
  <c r="J139" i="14"/>
  <c r="J113" i="14"/>
  <c r="J118" i="14"/>
  <c r="J203" i="14"/>
  <c r="J129" i="14"/>
  <c r="J123" i="14"/>
  <c r="J96" i="14"/>
  <c r="J126" i="14"/>
  <c r="J138" i="14"/>
  <c r="J140" i="14"/>
  <c r="J137" i="14"/>
  <c r="J131" i="14"/>
  <c r="J101" i="14"/>
  <c r="J127" i="14"/>
  <c r="J132" i="14"/>
  <c r="J111" i="14"/>
  <c r="J99" i="14"/>
  <c r="J112" i="14"/>
  <c r="J206" i="14"/>
  <c r="J204" i="14"/>
  <c r="J98" i="14"/>
  <c r="J92" i="14"/>
  <c r="J122" i="14"/>
  <c r="J133" i="14"/>
  <c r="J95" i="14"/>
  <c r="J117" i="14"/>
  <c r="J104" i="14"/>
  <c r="J102" i="14"/>
  <c r="J202" i="14"/>
  <c r="J201" i="14"/>
  <c r="J106" i="14"/>
  <c r="J100" i="14"/>
  <c r="J135" i="14"/>
  <c r="J90" i="14"/>
  <c r="J114" i="14"/>
  <c r="J130" i="14"/>
  <c r="J207" i="14"/>
  <c r="J94" i="14"/>
  <c r="J109" i="14"/>
  <c r="J205" i="14"/>
  <c r="J208" i="14"/>
  <c r="J97" i="14"/>
  <c r="J91" i="14"/>
  <c r="J108" i="14"/>
  <c r="J198" i="14"/>
  <c r="J119" i="14"/>
  <c r="J93" i="14"/>
  <c r="J103" i="14"/>
  <c r="J105" i="14"/>
  <c r="J107" i="14"/>
  <c r="J116" i="14"/>
  <c r="J128" i="14"/>
  <c r="V151" i="14"/>
  <c r="V190" i="14"/>
  <c r="V167" i="14"/>
  <c r="V157" i="14"/>
  <c r="V168" i="14"/>
  <c r="W209" i="14"/>
  <c r="W147" i="14"/>
  <c r="W214" i="14"/>
  <c r="V156" i="14"/>
  <c r="V142" i="14"/>
  <c r="V161" i="14"/>
  <c r="V177" i="14"/>
  <c r="V171" i="14"/>
  <c r="V185" i="14"/>
  <c r="W188" i="14"/>
  <c r="W161" i="14"/>
  <c r="V188" i="14"/>
  <c r="V216" i="14"/>
  <c r="V164" i="14"/>
  <c r="V218" i="14"/>
  <c r="V173" i="14"/>
  <c r="V159" i="14"/>
  <c r="V149" i="14"/>
  <c r="V162" i="14"/>
  <c r="W159" i="14"/>
  <c r="W153" i="14"/>
  <c r="V163" i="14"/>
  <c r="V180" i="14"/>
  <c r="V147" i="14"/>
  <c r="V169" i="14"/>
  <c r="V213" i="14"/>
  <c r="V165" i="14"/>
  <c r="V158" i="14"/>
  <c r="W171" i="14"/>
  <c r="W160" i="14"/>
  <c r="V209" i="14"/>
  <c r="V176" i="14"/>
  <c r="V170" i="14"/>
  <c r="V179" i="14"/>
  <c r="V155" i="14"/>
  <c r="V215" i="14"/>
  <c r="V182" i="14"/>
  <c r="W170" i="14"/>
  <c r="W165" i="14"/>
  <c r="W144" i="14"/>
  <c r="V211" i="14"/>
  <c r="V183" i="14"/>
  <c r="V160" i="14"/>
  <c r="V217" i="14"/>
  <c r="V174" i="14"/>
  <c r="E217" i="14"/>
  <c r="E214" i="14"/>
  <c r="E218" i="14"/>
  <c r="E209" i="14"/>
  <c r="E212" i="14"/>
  <c r="E216" i="14"/>
  <c r="E213" i="14"/>
  <c r="E215" i="14"/>
  <c r="E210" i="14"/>
  <c r="E211" i="14"/>
  <c r="E146" i="14"/>
  <c r="E154" i="14"/>
  <c r="E162" i="14"/>
  <c r="E170" i="14"/>
  <c r="E178" i="14"/>
  <c r="E186" i="14"/>
  <c r="E141" i="14"/>
  <c r="E147" i="14"/>
  <c r="E155" i="14"/>
  <c r="E163" i="14"/>
  <c r="E171" i="14"/>
  <c r="E179" i="14"/>
  <c r="E187" i="14"/>
  <c r="E148" i="14"/>
  <c r="E156" i="14"/>
  <c r="E164" i="14"/>
  <c r="E172" i="14"/>
  <c r="E180" i="14"/>
  <c r="E188" i="14"/>
  <c r="E149" i="14"/>
  <c r="E157" i="14"/>
  <c r="E165" i="14"/>
  <c r="E173" i="14"/>
  <c r="E181" i="14"/>
  <c r="E189" i="14"/>
  <c r="E143" i="14"/>
  <c r="E151" i="14"/>
  <c r="E159" i="14"/>
  <c r="E167" i="14"/>
  <c r="E175" i="14"/>
  <c r="E183" i="14"/>
  <c r="E169" i="14"/>
  <c r="E174" i="14"/>
  <c r="E160" i="14"/>
  <c r="E168" i="14"/>
  <c r="E153" i="14"/>
  <c r="E158" i="14"/>
  <c r="E184" i="14"/>
  <c r="E142" i="14"/>
  <c r="E144" i="14"/>
  <c r="E177" i="14"/>
  <c r="E182" i="14"/>
  <c r="E161" i="14"/>
  <c r="E166" i="14"/>
  <c r="E152" i="14"/>
  <c r="E185" i="14"/>
  <c r="E190" i="14"/>
  <c r="E150" i="14"/>
  <c r="E145" i="14"/>
  <c r="E176" i="14"/>
  <c r="W181" i="14"/>
  <c r="W183" i="14"/>
  <c r="W177" i="14"/>
  <c r="W141" i="14"/>
  <c r="W152" i="14"/>
  <c r="W142" i="14"/>
  <c r="S217" i="14"/>
  <c r="S209" i="14"/>
  <c r="S212" i="14"/>
  <c r="S215" i="14"/>
  <c r="S218" i="14"/>
  <c r="S210" i="14"/>
  <c r="S216" i="14"/>
  <c r="S214" i="14"/>
  <c r="S211" i="14"/>
  <c r="S146" i="14"/>
  <c r="S154" i="14"/>
  <c r="S162" i="14"/>
  <c r="S170" i="14"/>
  <c r="S178" i="14"/>
  <c r="S147" i="14"/>
  <c r="S213" i="14"/>
  <c r="S148" i="14"/>
  <c r="S156" i="14"/>
  <c r="S164" i="14"/>
  <c r="S172" i="14"/>
  <c r="S180" i="14"/>
  <c r="S188" i="14"/>
  <c r="S149" i="14"/>
  <c r="S157" i="14"/>
  <c r="S143" i="14"/>
  <c r="S151" i="14"/>
  <c r="S142" i="14"/>
  <c r="S160" i="14"/>
  <c r="S171" i="14"/>
  <c r="S153" i="14"/>
  <c r="S177" i="14"/>
  <c r="S159" i="14"/>
  <c r="S163" i="14"/>
  <c r="S176" i="14"/>
  <c r="S145" i="14"/>
  <c r="S150" i="14"/>
  <c r="S169" i="14"/>
  <c r="S175" i="14"/>
  <c r="S181" i="14"/>
  <c r="S182" i="14"/>
  <c r="S183" i="14"/>
  <c r="S184" i="14"/>
  <c r="S185" i="14"/>
  <c r="S186" i="14"/>
  <c r="S187" i="14"/>
  <c r="S189" i="14"/>
  <c r="S167" i="14"/>
  <c r="S173" i="14"/>
  <c r="S141" i="14"/>
  <c r="S161" i="14"/>
  <c r="S174" i="14"/>
  <c r="S158" i="14"/>
  <c r="S168" i="14"/>
  <c r="S165" i="14"/>
  <c r="S144" i="14"/>
  <c r="S155" i="14"/>
  <c r="S152" i="14"/>
  <c r="S179" i="14"/>
  <c r="S190" i="14"/>
  <c r="S166" i="14"/>
  <c r="P208" i="14"/>
  <c r="P206" i="14"/>
  <c r="P207" i="14"/>
  <c r="P204" i="14"/>
  <c r="P203" i="14"/>
  <c r="P201" i="14"/>
  <c r="P205" i="14"/>
  <c r="P202" i="14"/>
  <c r="P200" i="14"/>
  <c r="P198" i="14"/>
  <c r="P199" i="14"/>
  <c r="P134" i="14"/>
  <c r="P126" i="14"/>
  <c r="P118" i="14"/>
  <c r="P110" i="14"/>
  <c r="P102" i="14"/>
  <c r="P133" i="14"/>
  <c r="P125" i="14"/>
  <c r="P140" i="14"/>
  <c r="P132" i="14"/>
  <c r="P124" i="14"/>
  <c r="P116" i="14"/>
  <c r="P108" i="14"/>
  <c r="P100" i="14"/>
  <c r="P90" i="14"/>
  <c r="P139" i="14"/>
  <c r="P131" i="14"/>
  <c r="P123" i="14"/>
  <c r="P137" i="14"/>
  <c r="P129" i="14"/>
  <c r="P122" i="14"/>
  <c r="P111" i="14"/>
  <c r="P105" i="14"/>
  <c r="P99" i="14"/>
  <c r="P91" i="14"/>
  <c r="P128" i="14"/>
  <c r="P112" i="14"/>
  <c r="P106" i="14"/>
  <c r="P135" i="14"/>
  <c r="P130" i="14"/>
  <c r="P119" i="14"/>
  <c r="P113" i="14"/>
  <c r="P107" i="14"/>
  <c r="P120" i="14"/>
  <c r="P114" i="14"/>
  <c r="P101" i="14"/>
  <c r="P127" i="14"/>
  <c r="P121" i="14"/>
  <c r="P109" i="14"/>
  <c r="P96" i="14"/>
  <c r="P94" i="14"/>
  <c r="P136" i="14"/>
  <c r="P104" i="14"/>
  <c r="P97" i="14"/>
  <c r="P92" i="14"/>
  <c r="P103" i="14"/>
  <c r="P93" i="14"/>
  <c r="P115" i="14"/>
  <c r="P138" i="14"/>
  <c r="P95" i="14"/>
  <c r="P117" i="14"/>
  <c r="P98" i="14"/>
  <c r="W182" i="14"/>
  <c r="W146" i="14"/>
  <c r="W164" i="14"/>
  <c r="W178" i="14"/>
  <c r="W190" i="14"/>
  <c r="W145" i="14"/>
  <c r="W143" i="14"/>
  <c r="W210" i="14"/>
  <c r="W213" i="14"/>
  <c r="G204" i="14"/>
  <c r="G202" i="14"/>
  <c r="G203" i="14"/>
  <c r="G199" i="14"/>
  <c r="G208" i="14"/>
  <c r="G198" i="14"/>
  <c r="G207" i="14"/>
  <c r="G206" i="14"/>
  <c r="G205" i="14"/>
  <c r="G201" i="14"/>
  <c r="G200" i="14"/>
  <c r="G92" i="14"/>
  <c r="G100" i="14"/>
  <c r="G108" i="14"/>
  <c r="G116" i="14"/>
  <c r="G124" i="14"/>
  <c r="G132" i="14"/>
  <c r="G93" i="14"/>
  <c r="G101" i="14"/>
  <c r="G94" i="14"/>
  <c r="G102" i="14"/>
  <c r="G110" i="14"/>
  <c r="G118" i="14"/>
  <c r="G126" i="14"/>
  <c r="G134" i="14"/>
  <c r="G95" i="14"/>
  <c r="G103" i="14"/>
  <c r="G111" i="14"/>
  <c r="G97" i="14"/>
  <c r="G105" i="14"/>
  <c r="G113" i="14"/>
  <c r="G106" i="14"/>
  <c r="G120" i="14"/>
  <c r="G133" i="14"/>
  <c r="G109" i="14"/>
  <c r="G130" i="14"/>
  <c r="G136" i="14"/>
  <c r="G140" i="14"/>
  <c r="G99" i="14"/>
  <c r="G104" i="14"/>
  <c r="G112" i="14"/>
  <c r="G119" i="14"/>
  <c r="G114" i="14"/>
  <c r="G125" i="14"/>
  <c r="G138" i="14"/>
  <c r="G107" i="14"/>
  <c r="G117" i="14"/>
  <c r="G131" i="14"/>
  <c r="G137" i="14"/>
  <c r="G139" i="14"/>
  <c r="G98" i="14"/>
  <c r="G123" i="14"/>
  <c r="G129" i="14"/>
  <c r="G135" i="14"/>
  <c r="G90" i="14"/>
  <c r="G91" i="14"/>
  <c r="G96" i="14"/>
  <c r="G122" i="14"/>
  <c r="G128" i="14"/>
  <c r="G115" i="14"/>
  <c r="G127" i="14"/>
  <c r="G121" i="14"/>
  <c r="S207" i="14"/>
  <c r="S208" i="14"/>
  <c r="S205" i="14"/>
  <c r="S202" i="14"/>
  <c r="S198" i="14"/>
  <c r="S203" i="14"/>
  <c r="S206" i="14"/>
  <c r="S204" i="14"/>
  <c r="S200" i="14"/>
  <c r="S199" i="14"/>
  <c r="S201" i="14"/>
  <c r="S139" i="14"/>
  <c r="S131" i="14"/>
  <c r="S123" i="14"/>
  <c r="S115" i="14"/>
  <c r="S107" i="14"/>
  <c r="S99" i="14"/>
  <c r="S138" i="14"/>
  <c r="S130" i="14"/>
  <c r="S137" i="14"/>
  <c r="S129" i="14"/>
  <c r="S121" i="14"/>
  <c r="S113" i="14"/>
  <c r="S105" i="14"/>
  <c r="S97" i="14"/>
  <c r="S136" i="14"/>
  <c r="S128" i="14"/>
  <c r="S120" i="14"/>
  <c r="S134" i="14"/>
  <c r="S126" i="14"/>
  <c r="S140" i="14"/>
  <c r="S135" i="14"/>
  <c r="S100" i="14"/>
  <c r="S114" i="14"/>
  <c r="S101" i="14"/>
  <c r="S95" i="14"/>
  <c r="S125" i="14"/>
  <c r="S108" i="14"/>
  <c r="S102" i="14"/>
  <c r="S96" i="14"/>
  <c r="S94" i="14"/>
  <c r="S132" i="14"/>
  <c r="S127" i="14"/>
  <c r="S109" i="14"/>
  <c r="S103" i="14"/>
  <c r="S93" i="14"/>
  <c r="S117" i="14"/>
  <c r="S111" i="14"/>
  <c r="S98" i="14"/>
  <c r="S91" i="14"/>
  <c r="S116" i="14"/>
  <c r="S90" i="14"/>
  <c r="S119" i="14"/>
  <c r="S112" i="14"/>
  <c r="S106" i="14"/>
  <c r="S122" i="14"/>
  <c r="S118" i="14"/>
  <c r="S133" i="14"/>
  <c r="S104" i="14"/>
  <c r="S124" i="14"/>
  <c r="S110" i="14"/>
  <c r="S92" i="14"/>
  <c r="U205" i="14"/>
  <c r="U208" i="14"/>
  <c r="U206" i="14"/>
  <c r="U202" i="14"/>
  <c r="U198" i="14"/>
  <c r="U200" i="14"/>
  <c r="U203" i="14"/>
  <c r="U201" i="14"/>
  <c r="U199" i="14"/>
  <c r="U207" i="14"/>
  <c r="U90" i="14"/>
  <c r="U137" i="14"/>
  <c r="U129" i="14"/>
  <c r="U121" i="14"/>
  <c r="U113" i="14"/>
  <c r="U105" i="14"/>
  <c r="U97" i="14"/>
  <c r="U136" i="14"/>
  <c r="U128" i="14"/>
  <c r="U135" i="14"/>
  <c r="U127" i="14"/>
  <c r="U119" i="14"/>
  <c r="U111" i="14"/>
  <c r="U103" i="14"/>
  <c r="U95" i="14"/>
  <c r="U134" i="14"/>
  <c r="U126" i="14"/>
  <c r="U140" i="14"/>
  <c r="U132" i="14"/>
  <c r="U124" i="14"/>
  <c r="U120" i="14"/>
  <c r="U114" i="14"/>
  <c r="U108" i="14"/>
  <c r="U102" i="14"/>
  <c r="U94" i="14"/>
  <c r="U130" i="14"/>
  <c r="U125" i="14"/>
  <c r="U123" i="14"/>
  <c r="U115" i="14"/>
  <c r="U109" i="14"/>
  <c r="U96" i="14"/>
  <c r="U93" i="14"/>
  <c r="U139" i="14"/>
  <c r="U116" i="14"/>
  <c r="U110" i="14"/>
  <c r="U92" i="14"/>
  <c r="U117" i="14"/>
  <c r="U104" i="14"/>
  <c r="U91" i="14"/>
  <c r="U131" i="14"/>
  <c r="U112" i="14"/>
  <c r="U99" i="14"/>
  <c r="U100" i="14"/>
  <c r="U204" i="14"/>
  <c r="U106" i="14"/>
  <c r="U138" i="14"/>
  <c r="U122" i="14"/>
  <c r="U118" i="14"/>
  <c r="U133" i="14"/>
  <c r="U98" i="14"/>
  <c r="U101" i="14"/>
  <c r="U107" i="14"/>
  <c r="W175" i="14"/>
  <c r="W218" i="14"/>
  <c r="W148" i="14"/>
  <c r="W172" i="14"/>
  <c r="W180" i="14"/>
  <c r="W184" i="14"/>
  <c r="W174" i="14"/>
  <c r="D216" i="14"/>
  <c r="D211" i="14"/>
  <c r="D214" i="14"/>
  <c r="D218" i="14"/>
  <c r="D209" i="14"/>
  <c r="D217" i="14"/>
  <c r="D212" i="14"/>
  <c r="D210" i="14"/>
  <c r="D215" i="14"/>
  <c r="D147" i="14"/>
  <c r="D155" i="14"/>
  <c r="D163" i="14"/>
  <c r="D171" i="14"/>
  <c r="D179" i="14"/>
  <c r="D187" i="14"/>
  <c r="D148" i="14"/>
  <c r="D156" i="14"/>
  <c r="D164" i="14"/>
  <c r="D172" i="14"/>
  <c r="D180" i="14"/>
  <c r="D188" i="14"/>
  <c r="D141" i="14"/>
  <c r="D149" i="14"/>
  <c r="D157" i="14"/>
  <c r="D165" i="14"/>
  <c r="D173" i="14"/>
  <c r="D181" i="14"/>
  <c r="D189" i="14"/>
  <c r="D213" i="14"/>
  <c r="D142" i="14"/>
  <c r="D150" i="14"/>
  <c r="D158" i="14"/>
  <c r="D166" i="14"/>
  <c r="D174" i="14"/>
  <c r="D182" i="14"/>
  <c r="D190" i="14"/>
  <c r="D144" i="14"/>
  <c r="D152" i="14"/>
  <c r="D160" i="14"/>
  <c r="D168" i="14"/>
  <c r="D176" i="14"/>
  <c r="D184" i="14"/>
  <c r="D162" i="14"/>
  <c r="D167" i="14"/>
  <c r="D153" i="14"/>
  <c r="D186" i="14"/>
  <c r="D146" i="14"/>
  <c r="D151" i="14"/>
  <c r="D177" i="14"/>
  <c r="D161" i="14"/>
  <c r="D170" i="14"/>
  <c r="D175" i="14"/>
  <c r="D154" i="14"/>
  <c r="D159" i="14"/>
  <c r="D185" i="14"/>
  <c r="D145" i="14"/>
  <c r="D178" i="14"/>
  <c r="D183" i="14"/>
  <c r="D143" i="14"/>
  <c r="D169" i="14"/>
  <c r="O208" i="14"/>
  <c r="O200" i="14"/>
  <c r="O207" i="14"/>
  <c r="O204" i="14"/>
  <c r="O203" i="14"/>
  <c r="O206" i="14"/>
  <c r="O201" i="14"/>
  <c r="O205" i="14"/>
  <c r="O199" i="14"/>
  <c r="O198" i="14"/>
  <c r="O135" i="14"/>
  <c r="O127" i="14"/>
  <c r="O119" i="14"/>
  <c r="O111" i="14"/>
  <c r="O103" i="14"/>
  <c r="O134" i="14"/>
  <c r="O126" i="14"/>
  <c r="O202" i="14"/>
  <c r="O90" i="14"/>
  <c r="O133" i="14"/>
  <c r="O125" i="14"/>
  <c r="O117" i="14"/>
  <c r="O109" i="14"/>
  <c r="O101" i="14"/>
  <c r="O140" i="14"/>
  <c r="O132" i="14"/>
  <c r="O124" i="14"/>
  <c r="O138" i="14"/>
  <c r="O130" i="14"/>
  <c r="O122" i="14"/>
  <c r="O104" i="14"/>
  <c r="O98" i="14"/>
  <c r="O92" i="14"/>
  <c r="O118" i="14"/>
  <c r="O105" i="14"/>
  <c r="O99" i="14"/>
  <c r="O91" i="14"/>
  <c r="O128" i="14"/>
  <c r="O112" i="14"/>
  <c r="O106" i="14"/>
  <c r="O100" i="14"/>
  <c r="O137" i="14"/>
  <c r="O113" i="14"/>
  <c r="O107" i="14"/>
  <c r="O115" i="14"/>
  <c r="O102" i="14"/>
  <c r="O95" i="14"/>
  <c r="O136" i="14"/>
  <c r="O129" i="14"/>
  <c r="O123" i="14"/>
  <c r="O116" i="14"/>
  <c r="O110" i="14"/>
  <c r="O97" i="14"/>
  <c r="O94" i="14"/>
  <c r="O108" i="14"/>
  <c r="O139" i="14"/>
  <c r="O96" i="14"/>
  <c r="O121" i="14"/>
  <c r="O114" i="14"/>
  <c r="O93" i="14"/>
  <c r="O131" i="14"/>
  <c r="O120" i="14"/>
  <c r="T208" i="14"/>
  <c r="T205" i="14"/>
  <c r="T199" i="14"/>
  <c r="T202" i="14"/>
  <c r="T200" i="14"/>
  <c r="T204" i="14"/>
  <c r="T198" i="14"/>
  <c r="T206" i="14"/>
  <c r="T203" i="14"/>
  <c r="T201" i="14"/>
  <c r="T207" i="14"/>
  <c r="T138" i="14"/>
  <c r="T130" i="14"/>
  <c r="T122" i="14"/>
  <c r="T114" i="14"/>
  <c r="T106" i="14"/>
  <c r="T98" i="14"/>
  <c r="T137" i="14"/>
  <c r="T129" i="14"/>
  <c r="T136" i="14"/>
  <c r="T128" i="14"/>
  <c r="T120" i="14"/>
  <c r="T112" i="14"/>
  <c r="T104" i="14"/>
  <c r="T96" i="14"/>
  <c r="T135" i="14"/>
  <c r="T127" i="14"/>
  <c r="T133" i="14"/>
  <c r="T125" i="14"/>
  <c r="T107" i="14"/>
  <c r="T101" i="14"/>
  <c r="T95" i="14"/>
  <c r="T108" i="14"/>
  <c r="T102" i="14"/>
  <c r="T94" i="14"/>
  <c r="T132" i="14"/>
  <c r="T123" i="14"/>
  <c r="T115" i="14"/>
  <c r="T109" i="14"/>
  <c r="T103" i="14"/>
  <c r="T93" i="14"/>
  <c r="T139" i="14"/>
  <c r="T134" i="14"/>
  <c r="T121" i="14"/>
  <c r="T116" i="14"/>
  <c r="T110" i="14"/>
  <c r="T97" i="14"/>
  <c r="T92" i="14"/>
  <c r="T90" i="14"/>
  <c r="T124" i="14"/>
  <c r="T118" i="14"/>
  <c r="T105" i="14"/>
  <c r="T119" i="14"/>
  <c r="T113" i="14"/>
  <c r="T100" i="14"/>
  <c r="T91" i="14"/>
  <c r="T117" i="14"/>
  <c r="T140" i="14"/>
  <c r="T99" i="14"/>
  <c r="T126" i="14"/>
  <c r="T111" i="14"/>
  <c r="T131" i="14"/>
  <c r="W189" i="14"/>
  <c r="W187" i="14"/>
  <c r="W169" i="14"/>
  <c r="W157" i="14"/>
  <c r="W167" i="14"/>
  <c r="W176" i="14"/>
  <c r="W166" i="14"/>
  <c r="W215" i="14"/>
  <c r="W211" i="14"/>
  <c r="K216" i="14"/>
  <c r="K211" i="14"/>
  <c r="K215" i="14"/>
  <c r="K214" i="14"/>
  <c r="K209" i="14"/>
  <c r="K218" i="14"/>
  <c r="K217" i="14"/>
  <c r="K213" i="14"/>
  <c r="K212" i="14"/>
  <c r="K210" i="14"/>
  <c r="K190" i="14"/>
  <c r="K148" i="14"/>
  <c r="K156" i="14"/>
  <c r="K164" i="14"/>
  <c r="K172" i="14"/>
  <c r="K180" i="14"/>
  <c r="K188" i="14"/>
  <c r="K149" i="14"/>
  <c r="K157" i="14"/>
  <c r="K165" i="14"/>
  <c r="K173" i="14"/>
  <c r="K181" i="14"/>
  <c r="K189" i="14"/>
  <c r="K142" i="14"/>
  <c r="K150" i="14"/>
  <c r="K158" i="14"/>
  <c r="K166" i="14"/>
  <c r="K174" i="14"/>
  <c r="K182" i="14"/>
  <c r="K141" i="14"/>
  <c r="K143" i="14"/>
  <c r="K151" i="14"/>
  <c r="K159" i="14"/>
  <c r="K167" i="14"/>
  <c r="K175" i="14"/>
  <c r="K183" i="14"/>
  <c r="K145" i="14"/>
  <c r="K153" i="14"/>
  <c r="K161" i="14"/>
  <c r="K169" i="14"/>
  <c r="K177" i="14"/>
  <c r="K185" i="14"/>
  <c r="K147" i="14"/>
  <c r="K152" i="14"/>
  <c r="K178" i="14"/>
  <c r="K179" i="14"/>
  <c r="K171" i="14"/>
  <c r="K176" i="14"/>
  <c r="K146" i="14"/>
  <c r="K162" i="14"/>
  <c r="K184" i="14"/>
  <c r="K155" i="14"/>
  <c r="K160" i="14"/>
  <c r="K186" i="14"/>
  <c r="K144" i="14"/>
  <c r="K170" i="14"/>
  <c r="K163" i="14"/>
  <c r="K168" i="14"/>
  <c r="K187" i="14"/>
  <c r="K154" i="14"/>
  <c r="W208" i="14"/>
  <c r="W203" i="14"/>
  <c r="W200" i="14"/>
  <c r="W204" i="14"/>
  <c r="W201" i="14"/>
  <c r="W206" i="14"/>
  <c r="W199" i="14"/>
  <c r="W202" i="14"/>
  <c r="W207" i="14"/>
  <c r="W205" i="14"/>
  <c r="W198" i="14"/>
  <c r="W135" i="14"/>
  <c r="W127" i="14"/>
  <c r="W119" i="14"/>
  <c r="W111" i="14"/>
  <c r="W103" i="14"/>
  <c r="W95" i="14"/>
  <c r="W134" i="14"/>
  <c r="W126" i="14"/>
  <c r="W90" i="14"/>
  <c r="W133" i="14"/>
  <c r="W125" i="14"/>
  <c r="W117" i="14"/>
  <c r="W109" i="14"/>
  <c r="W101" i="14"/>
  <c r="W140" i="14"/>
  <c r="W132" i="14"/>
  <c r="W124" i="14"/>
  <c r="W138" i="14"/>
  <c r="W130" i="14"/>
  <c r="W122" i="14"/>
  <c r="W137" i="14"/>
  <c r="W123" i="14"/>
  <c r="W116" i="14"/>
  <c r="W96" i="14"/>
  <c r="W92" i="14"/>
  <c r="W139" i="14"/>
  <c r="W121" i="14"/>
  <c r="W110" i="14"/>
  <c r="W97" i="14"/>
  <c r="W91" i="14"/>
  <c r="W104" i="14"/>
  <c r="W98" i="14"/>
  <c r="W129" i="14"/>
  <c r="W118" i="14"/>
  <c r="W105" i="14"/>
  <c r="W99" i="14"/>
  <c r="W113" i="14"/>
  <c r="W107" i="14"/>
  <c r="W106" i="14"/>
  <c r="W112" i="14"/>
  <c r="W128" i="14"/>
  <c r="W115" i="14"/>
  <c r="W131" i="14"/>
  <c r="W108" i="14"/>
  <c r="W102" i="14"/>
  <c r="W93" i="14"/>
  <c r="W114" i="14"/>
  <c r="W120" i="14"/>
  <c r="W136" i="14"/>
  <c r="W100" i="14"/>
  <c r="W94" i="14"/>
  <c r="I215" i="14"/>
  <c r="I217" i="14"/>
  <c r="I210" i="14"/>
  <c r="I216" i="14"/>
  <c r="I213" i="14"/>
  <c r="I211" i="14"/>
  <c r="I209" i="14"/>
  <c r="I214" i="14"/>
  <c r="I212" i="14"/>
  <c r="I218" i="14"/>
  <c r="I142" i="14"/>
  <c r="I150" i="14"/>
  <c r="I158" i="14"/>
  <c r="I166" i="14"/>
  <c r="I174" i="14"/>
  <c r="I182" i="14"/>
  <c r="I190" i="14"/>
  <c r="I143" i="14"/>
  <c r="I151" i="14"/>
  <c r="I159" i="14"/>
  <c r="I167" i="14"/>
  <c r="I175" i="14"/>
  <c r="I183" i="14"/>
  <c r="I144" i="14"/>
  <c r="I152" i="14"/>
  <c r="I160" i="14"/>
  <c r="I168" i="14"/>
  <c r="I176" i="14"/>
  <c r="I184" i="14"/>
  <c r="I145" i="14"/>
  <c r="I153" i="14"/>
  <c r="I161" i="14"/>
  <c r="I169" i="14"/>
  <c r="I177" i="14"/>
  <c r="I185" i="14"/>
  <c r="I147" i="14"/>
  <c r="I155" i="14"/>
  <c r="I163" i="14"/>
  <c r="I171" i="14"/>
  <c r="I179" i="14"/>
  <c r="I187" i="14"/>
  <c r="I164" i="14"/>
  <c r="I157" i="14"/>
  <c r="I162" i="14"/>
  <c r="I188" i="14"/>
  <c r="I141" i="14"/>
  <c r="I148" i="14"/>
  <c r="I181" i="14"/>
  <c r="I186" i="14"/>
  <c r="I165" i="14"/>
  <c r="I170" i="14"/>
  <c r="I146" i="14"/>
  <c r="I172" i="14"/>
  <c r="I156" i="14"/>
  <c r="I189" i="14"/>
  <c r="I149" i="14"/>
  <c r="I154" i="14"/>
  <c r="I180" i="14"/>
  <c r="I178" i="14"/>
  <c r="I173" i="14"/>
  <c r="W156" i="14"/>
  <c r="W162" i="14"/>
  <c r="W163" i="14"/>
  <c r="W151" i="14"/>
  <c r="W154" i="14"/>
  <c r="W168" i="14"/>
  <c r="W158" i="14"/>
  <c r="W216" i="14"/>
  <c r="O213" i="14"/>
  <c r="O216" i="14"/>
  <c r="O211" i="14"/>
  <c r="O214" i="14"/>
  <c r="O212" i="14"/>
  <c r="O210" i="14"/>
  <c r="O209" i="14"/>
  <c r="O218" i="14"/>
  <c r="O217" i="14"/>
  <c r="O215" i="14"/>
  <c r="O142" i="14"/>
  <c r="O150" i="14"/>
  <c r="O158" i="14"/>
  <c r="O166" i="14"/>
  <c r="O174" i="14"/>
  <c r="O143" i="14"/>
  <c r="O144" i="14"/>
  <c r="O152" i="14"/>
  <c r="O160" i="14"/>
  <c r="O168" i="14"/>
  <c r="O176" i="14"/>
  <c r="O184" i="14"/>
  <c r="O145" i="14"/>
  <c r="O153" i="14"/>
  <c r="O161" i="14"/>
  <c r="O147" i="14"/>
  <c r="O159" i="14"/>
  <c r="O162" i="14"/>
  <c r="O175" i="14"/>
  <c r="O182" i="14"/>
  <c r="O183" i="14"/>
  <c r="O190" i="14"/>
  <c r="O155" i="14"/>
  <c r="O181" i="14"/>
  <c r="O141" i="14"/>
  <c r="O167" i="14"/>
  <c r="O180" i="14"/>
  <c r="O148" i="14"/>
  <c r="O154" i="14"/>
  <c r="O173" i="14"/>
  <c r="O179" i="14"/>
  <c r="O157" i="14"/>
  <c r="O165" i="14"/>
  <c r="O171" i="14"/>
  <c r="O177" i="14"/>
  <c r="O186" i="14"/>
  <c r="O149" i="14"/>
  <c r="O178" i="14"/>
  <c r="O189" i="14"/>
  <c r="O172" i="14"/>
  <c r="O151" i="14"/>
  <c r="O169" i="14"/>
  <c r="O187" i="14"/>
  <c r="O156" i="14"/>
  <c r="O170" i="14"/>
  <c r="O185" i="14"/>
  <c r="O163" i="14"/>
  <c r="O164" i="14"/>
  <c r="O188" i="14"/>
  <c r="O146" i="14"/>
  <c r="K208" i="14"/>
  <c r="K206" i="14"/>
  <c r="K207" i="14"/>
  <c r="K200" i="14"/>
  <c r="K205" i="14"/>
  <c r="K204" i="14"/>
  <c r="K201" i="14"/>
  <c r="K203" i="14"/>
  <c r="K199" i="14"/>
  <c r="K198" i="14"/>
  <c r="K96" i="14"/>
  <c r="K104" i="14"/>
  <c r="K112" i="14"/>
  <c r="K120" i="14"/>
  <c r="K128" i="14"/>
  <c r="K136" i="14"/>
  <c r="K97" i="14"/>
  <c r="K105" i="14"/>
  <c r="K202" i="14"/>
  <c r="K98" i="14"/>
  <c r="K106" i="14"/>
  <c r="K114" i="14"/>
  <c r="K122" i="14"/>
  <c r="K130" i="14"/>
  <c r="K91" i="14"/>
  <c r="K99" i="14"/>
  <c r="K107" i="14"/>
  <c r="K93" i="14"/>
  <c r="K101" i="14"/>
  <c r="K109" i="14"/>
  <c r="K103" i="14"/>
  <c r="K113" i="14"/>
  <c r="K116" i="14"/>
  <c r="K129" i="14"/>
  <c r="K140" i="14"/>
  <c r="K94" i="14"/>
  <c r="K108" i="14"/>
  <c r="K115" i="14"/>
  <c r="K135" i="14"/>
  <c r="K90" i="14"/>
  <c r="K92" i="14"/>
  <c r="K110" i="14"/>
  <c r="K121" i="14"/>
  <c r="K134" i="14"/>
  <c r="K102" i="14"/>
  <c r="K132" i="14"/>
  <c r="K127" i="14"/>
  <c r="K133" i="14"/>
  <c r="K126" i="14"/>
  <c r="K95" i="14"/>
  <c r="K100" i="14"/>
  <c r="K119" i="14"/>
  <c r="K125" i="14"/>
  <c r="K131" i="14"/>
  <c r="K118" i="14"/>
  <c r="K124" i="14"/>
  <c r="K117" i="14"/>
  <c r="K123" i="14"/>
  <c r="K137" i="14"/>
  <c r="K138" i="14"/>
  <c r="K139" i="14"/>
  <c r="K111" i="14"/>
  <c r="C208" i="14"/>
  <c r="C206" i="14"/>
  <c r="C205" i="14"/>
  <c r="C200" i="14"/>
  <c r="C204" i="14"/>
  <c r="C203" i="14"/>
  <c r="C201" i="14"/>
  <c r="C207" i="14"/>
  <c r="C199" i="14"/>
  <c r="C202" i="14"/>
  <c r="C96" i="14"/>
  <c r="C104" i="14"/>
  <c r="C112" i="14"/>
  <c r="C120" i="14"/>
  <c r="C128" i="14"/>
  <c r="C136" i="14"/>
  <c r="C97" i="14"/>
  <c r="C105" i="14"/>
  <c r="C98" i="14"/>
  <c r="C106" i="14"/>
  <c r="C114" i="14"/>
  <c r="C122" i="14"/>
  <c r="C130" i="14"/>
  <c r="C138" i="14"/>
  <c r="C91" i="14"/>
  <c r="C99" i="14"/>
  <c r="C107" i="14"/>
  <c r="C115" i="14"/>
  <c r="C93" i="14"/>
  <c r="C101" i="14"/>
  <c r="C109" i="14"/>
  <c r="C118" i="14"/>
  <c r="C124" i="14"/>
  <c r="C137" i="14"/>
  <c r="C140" i="14"/>
  <c r="C121" i="14"/>
  <c r="C134" i="14"/>
  <c r="C102" i="14"/>
  <c r="C117" i="14"/>
  <c r="C123" i="14"/>
  <c r="C90" i="14"/>
  <c r="C113" i="14"/>
  <c r="C95" i="14"/>
  <c r="C100" i="14"/>
  <c r="C116" i="14"/>
  <c r="C129" i="14"/>
  <c r="C111" i="14"/>
  <c r="C135" i="14"/>
  <c r="C198" i="14"/>
  <c r="C103" i="14"/>
  <c r="C108" i="14"/>
  <c r="C127" i="14"/>
  <c r="C133" i="14"/>
  <c r="C94" i="14"/>
  <c r="C110" i="14"/>
  <c r="C126" i="14"/>
  <c r="C132" i="14"/>
  <c r="C125" i="14"/>
  <c r="C119" i="14"/>
  <c r="C139" i="14"/>
  <c r="C92" i="14"/>
  <c r="C131" i="14"/>
  <c r="R204" i="14"/>
  <c r="R207" i="14"/>
  <c r="R205" i="14"/>
  <c r="R206" i="14"/>
  <c r="R201" i="14"/>
  <c r="R208" i="14"/>
  <c r="R199" i="14"/>
  <c r="R202" i="14"/>
  <c r="R198" i="14"/>
  <c r="R200" i="14"/>
  <c r="R203" i="14"/>
  <c r="R140" i="14"/>
  <c r="R132" i="14"/>
  <c r="R124" i="14"/>
  <c r="R116" i="14"/>
  <c r="R108" i="14"/>
  <c r="R100" i="14"/>
  <c r="R139" i="14"/>
  <c r="R131" i="14"/>
  <c r="R138" i="14"/>
  <c r="R130" i="14"/>
  <c r="R122" i="14"/>
  <c r="R114" i="14"/>
  <c r="R106" i="14"/>
  <c r="R98" i="14"/>
  <c r="R137" i="14"/>
  <c r="R129" i="14"/>
  <c r="R121" i="14"/>
  <c r="R90" i="14"/>
  <c r="R135" i="14"/>
  <c r="R127" i="14"/>
  <c r="R133" i="14"/>
  <c r="R128" i="14"/>
  <c r="R119" i="14"/>
  <c r="R113" i="14"/>
  <c r="R120" i="14"/>
  <c r="R107" i="14"/>
  <c r="R101" i="14"/>
  <c r="R95" i="14"/>
  <c r="R125" i="14"/>
  <c r="R123" i="14"/>
  <c r="R115" i="14"/>
  <c r="R102" i="14"/>
  <c r="R96" i="14"/>
  <c r="R94" i="14"/>
  <c r="R136" i="14"/>
  <c r="R110" i="14"/>
  <c r="R104" i="14"/>
  <c r="R92" i="14"/>
  <c r="R103" i="14"/>
  <c r="R111" i="14"/>
  <c r="R134" i="14"/>
  <c r="R109" i="14"/>
  <c r="R126" i="14"/>
  <c r="R112" i="14"/>
  <c r="R91" i="14"/>
  <c r="R118" i="14"/>
  <c r="R105" i="14"/>
  <c r="R99" i="14"/>
  <c r="R93" i="14"/>
  <c r="R117" i="14"/>
  <c r="R97" i="14"/>
  <c r="F126" i="13"/>
  <c r="F122" i="13"/>
  <c r="F197" i="13"/>
  <c r="AA199" i="13"/>
  <c r="Z190" i="13"/>
  <c r="K196" i="13"/>
  <c r="AB150" i="13"/>
  <c r="F111" i="13"/>
  <c r="F106" i="13"/>
  <c r="AB147" i="13"/>
  <c r="F128" i="13"/>
  <c r="F121" i="13"/>
  <c r="Z100" i="13"/>
  <c r="AA103" i="13"/>
  <c r="AB199" i="13"/>
  <c r="F119" i="13"/>
  <c r="F112" i="13"/>
  <c r="AA97" i="13"/>
  <c r="Z79" i="13"/>
  <c r="F120" i="13"/>
  <c r="F105" i="13"/>
  <c r="F110" i="13"/>
  <c r="AA85" i="13"/>
  <c r="Z101" i="13"/>
  <c r="F125" i="13"/>
  <c r="F116" i="13"/>
  <c r="AA204" i="13"/>
  <c r="T152" i="13"/>
  <c r="I159" i="13"/>
  <c r="AB140" i="13"/>
  <c r="F127" i="13"/>
  <c r="F124" i="13"/>
  <c r="F129" i="13"/>
  <c r="F198" i="13"/>
  <c r="AA203" i="13"/>
  <c r="AA93" i="13"/>
  <c r="T90" i="13"/>
  <c r="V153" i="13"/>
  <c r="V138" i="13"/>
  <c r="V132" i="13"/>
  <c r="V200" i="13"/>
  <c r="J168" i="13"/>
  <c r="F118" i="13"/>
  <c r="F108" i="13"/>
  <c r="F113" i="13"/>
  <c r="F194" i="13"/>
  <c r="AA149" i="13"/>
  <c r="U151" i="13"/>
  <c r="AA96" i="13"/>
  <c r="T92" i="13"/>
  <c r="V143" i="13"/>
  <c r="V150" i="13"/>
  <c r="V142" i="13"/>
  <c r="V201" i="13"/>
  <c r="E93" i="13"/>
  <c r="K117" i="13"/>
  <c r="AB143" i="13"/>
  <c r="AB135" i="13"/>
  <c r="F109" i="13"/>
  <c r="F115" i="13"/>
  <c r="AA153" i="13"/>
  <c r="T192" i="13"/>
  <c r="V140" i="13"/>
  <c r="V139" i="13"/>
  <c r="V202" i="13"/>
  <c r="AA133" i="13"/>
  <c r="AA84" i="13"/>
  <c r="T191" i="13"/>
  <c r="V147" i="13"/>
  <c r="V144" i="13"/>
  <c r="Z175" i="13"/>
  <c r="AB201" i="13"/>
  <c r="AA139" i="13"/>
  <c r="AA91" i="13"/>
  <c r="AB130" i="13"/>
  <c r="AA145" i="13"/>
  <c r="AA82" i="13"/>
  <c r="K191" i="13"/>
  <c r="T131" i="13"/>
  <c r="AB145" i="13"/>
  <c r="AB137" i="13"/>
  <c r="AB134" i="13"/>
  <c r="AB203" i="13"/>
  <c r="Z141" i="13"/>
  <c r="Z144" i="13"/>
  <c r="D115" i="13"/>
  <c r="AA138" i="13"/>
  <c r="AA146" i="13"/>
  <c r="AA137" i="13"/>
  <c r="AA200" i="13"/>
  <c r="AA100" i="13"/>
  <c r="AA79" i="13"/>
  <c r="AA89" i="13"/>
  <c r="AA189" i="13"/>
  <c r="AB142" i="13"/>
  <c r="AB133" i="13"/>
  <c r="AA135" i="13"/>
  <c r="AA143" i="13"/>
  <c r="AA152" i="13"/>
  <c r="AA83" i="13"/>
  <c r="AA98" i="13"/>
  <c r="AA81" i="13"/>
  <c r="AA191" i="13"/>
  <c r="AB146" i="13"/>
  <c r="AB154" i="13"/>
  <c r="AB138" i="13"/>
  <c r="AB132" i="13"/>
  <c r="AA151" i="13"/>
  <c r="AA131" i="13"/>
  <c r="AA144" i="13"/>
  <c r="Z202" i="13"/>
  <c r="AA90" i="13"/>
  <c r="AA88" i="13"/>
  <c r="AA102" i="13"/>
  <c r="AA193" i="13"/>
  <c r="Z188" i="13"/>
  <c r="Z137" i="13"/>
  <c r="AB148" i="13"/>
  <c r="AB153" i="13"/>
  <c r="AB144" i="13"/>
  <c r="AB131" i="13"/>
  <c r="AA130" i="13"/>
  <c r="AA150" i="13"/>
  <c r="AA140" i="13"/>
  <c r="AA136" i="13"/>
  <c r="Z140" i="13"/>
  <c r="AA80" i="13"/>
  <c r="AA95" i="13"/>
  <c r="AA94" i="13"/>
  <c r="AA190" i="13"/>
  <c r="Z133" i="13"/>
  <c r="K106" i="13"/>
  <c r="AB141" i="13"/>
  <c r="AB152" i="13"/>
  <c r="AB136" i="13"/>
  <c r="AB200" i="13"/>
  <c r="AA148" i="13"/>
  <c r="AA142" i="13"/>
  <c r="AA134" i="13"/>
  <c r="AA201" i="13"/>
  <c r="Z150" i="13"/>
  <c r="AA104" i="13"/>
  <c r="AA92" i="13"/>
  <c r="AA86" i="13"/>
  <c r="AA188" i="13"/>
  <c r="J86" i="13"/>
  <c r="I115" i="13"/>
  <c r="K113" i="13"/>
  <c r="AB149" i="13"/>
  <c r="AB139" i="13"/>
  <c r="AB151" i="13"/>
  <c r="AA141" i="13"/>
  <c r="AA154" i="13"/>
  <c r="AA147" i="13"/>
  <c r="AA87" i="13"/>
  <c r="AA99" i="13"/>
  <c r="AA101" i="13"/>
  <c r="G81" i="13"/>
  <c r="C81" i="13"/>
  <c r="C98" i="13"/>
  <c r="T174" i="13"/>
  <c r="C192" i="13"/>
  <c r="T140" i="13"/>
  <c r="Z134" i="13"/>
  <c r="AA174" i="13"/>
  <c r="C191" i="13"/>
  <c r="Z151" i="13"/>
  <c r="T163" i="13"/>
  <c r="T147" i="13"/>
  <c r="C88" i="13"/>
  <c r="T145" i="13"/>
  <c r="Z203" i="13"/>
  <c r="C101" i="13"/>
  <c r="T142" i="13"/>
  <c r="T201" i="13"/>
  <c r="Z146" i="13"/>
  <c r="T200" i="13"/>
  <c r="C96" i="13"/>
  <c r="T146" i="13"/>
  <c r="AA169" i="13"/>
  <c r="Z142" i="13"/>
  <c r="I189" i="13"/>
  <c r="T194" i="13"/>
  <c r="C94" i="13"/>
  <c r="T133" i="13"/>
  <c r="T203" i="13"/>
  <c r="D126" i="13"/>
  <c r="I128" i="13"/>
  <c r="J159" i="13"/>
  <c r="C90" i="13"/>
  <c r="J178" i="13"/>
  <c r="AA207" i="13"/>
  <c r="I169" i="13"/>
  <c r="C86" i="13"/>
  <c r="C104" i="13"/>
  <c r="C82" i="13"/>
  <c r="C188" i="13"/>
  <c r="T150" i="13"/>
  <c r="T137" i="13"/>
  <c r="T138" i="13"/>
  <c r="T151" i="13"/>
  <c r="Z160" i="13"/>
  <c r="J87" i="13"/>
  <c r="AA171" i="13"/>
  <c r="J172" i="13"/>
  <c r="J160" i="13"/>
  <c r="J170" i="13"/>
  <c r="J174" i="13"/>
  <c r="J205" i="13"/>
  <c r="J165" i="13"/>
  <c r="C87" i="13"/>
  <c r="J177" i="13"/>
  <c r="C79" i="13"/>
  <c r="C189" i="13"/>
  <c r="T144" i="13"/>
  <c r="T143" i="13"/>
  <c r="T202" i="13"/>
  <c r="AA159" i="13"/>
  <c r="K95" i="13"/>
  <c r="G96" i="13"/>
  <c r="J80" i="13"/>
  <c r="AA172" i="13"/>
  <c r="J179" i="13"/>
  <c r="J157" i="13"/>
  <c r="J162" i="13"/>
  <c r="J166" i="13"/>
  <c r="J163" i="13"/>
  <c r="J97" i="13"/>
  <c r="T175" i="13"/>
  <c r="I157" i="13"/>
  <c r="C85" i="13"/>
  <c r="C93" i="13"/>
  <c r="I164" i="13"/>
  <c r="C95" i="13"/>
  <c r="C91" i="13"/>
  <c r="C97" i="13"/>
  <c r="C193" i="13"/>
  <c r="T130" i="13"/>
  <c r="T141" i="13"/>
  <c r="T136" i="13"/>
  <c r="T199" i="13"/>
  <c r="AA177" i="13"/>
  <c r="K91" i="13"/>
  <c r="J169" i="13"/>
  <c r="J164" i="13"/>
  <c r="J158" i="13"/>
  <c r="I89" i="13"/>
  <c r="J206" i="13"/>
  <c r="J208" i="13"/>
  <c r="C80" i="13"/>
  <c r="C190" i="13"/>
  <c r="D195" i="13"/>
  <c r="J155" i="13"/>
  <c r="T139" i="13"/>
  <c r="C103" i="13"/>
  <c r="C83" i="13"/>
  <c r="C100" i="13"/>
  <c r="C89" i="13"/>
  <c r="T154" i="13"/>
  <c r="T148" i="13"/>
  <c r="T135" i="13"/>
  <c r="K102" i="13"/>
  <c r="AA208" i="13"/>
  <c r="J176" i="13"/>
  <c r="J171" i="13"/>
  <c r="J204" i="13"/>
  <c r="I103" i="13"/>
  <c r="AA175" i="13"/>
  <c r="I107" i="13"/>
  <c r="I155" i="13"/>
  <c r="C102" i="13"/>
  <c r="C99" i="13"/>
  <c r="C92" i="13"/>
  <c r="T153" i="13"/>
  <c r="T149" i="13"/>
  <c r="T134" i="13"/>
  <c r="K192" i="13"/>
  <c r="D125" i="13"/>
  <c r="J173" i="13"/>
  <c r="J161" i="13"/>
  <c r="J175" i="13"/>
  <c r="J207" i="13"/>
  <c r="I188" i="13"/>
  <c r="Z170" i="13"/>
  <c r="Z208" i="13"/>
  <c r="D122" i="13"/>
  <c r="D194" i="13"/>
  <c r="AA164" i="13"/>
  <c r="I166" i="13"/>
  <c r="I178" i="13"/>
  <c r="I176" i="13"/>
  <c r="I208" i="13"/>
  <c r="AA167" i="13"/>
  <c r="T155" i="13"/>
  <c r="Z179" i="13"/>
  <c r="Z157" i="13"/>
  <c r="Z206" i="13"/>
  <c r="G95" i="13"/>
  <c r="AA206" i="13"/>
  <c r="T158" i="13"/>
  <c r="AA157" i="13"/>
  <c r="D117" i="13"/>
  <c r="D110" i="13"/>
  <c r="D114" i="13"/>
  <c r="X166" i="13"/>
  <c r="AA179" i="13"/>
  <c r="U136" i="13"/>
  <c r="U148" i="13"/>
  <c r="U143" i="13"/>
  <c r="U199" i="13"/>
  <c r="I111" i="13"/>
  <c r="AA166" i="13"/>
  <c r="I87" i="13"/>
  <c r="I192" i="13"/>
  <c r="W96" i="13"/>
  <c r="Y151" i="13"/>
  <c r="Y154" i="13"/>
  <c r="AA176" i="13"/>
  <c r="Z155" i="13"/>
  <c r="Z163" i="13"/>
  <c r="Z169" i="13"/>
  <c r="Z172" i="13"/>
  <c r="Z207" i="13"/>
  <c r="Z205" i="13"/>
  <c r="G80" i="13"/>
  <c r="T169" i="13"/>
  <c r="AA155" i="13"/>
  <c r="T160" i="13"/>
  <c r="D113" i="13"/>
  <c r="D129" i="13"/>
  <c r="D109" i="13"/>
  <c r="D106" i="13"/>
  <c r="D198" i="13"/>
  <c r="T166" i="13"/>
  <c r="AA173" i="13"/>
  <c r="U139" i="13"/>
  <c r="U140" i="13"/>
  <c r="U132" i="13"/>
  <c r="U150" i="13"/>
  <c r="I101" i="13"/>
  <c r="W98" i="13"/>
  <c r="Y150" i="13"/>
  <c r="Y146" i="13"/>
  <c r="Y202" i="13"/>
  <c r="W94" i="13"/>
  <c r="T165" i="13"/>
  <c r="T205" i="13"/>
  <c r="D107" i="13"/>
  <c r="I168" i="13"/>
  <c r="I205" i="13"/>
  <c r="AA160" i="13"/>
  <c r="I156" i="13"/>
  <c r="I158" i="13"/>
  <c r="Z168" i="13"/>
  <c r="Z174" i="13"/>
  <c r="Z171" i="13"/>
  <c r="Z164" i="13"/>
  <c r="G79" i="13"/>
  <c r="AA163" i="13"/>
  <c r="T164" i="13"/>
  <c r="T173" i="13"/>
  <c r="D111" i="13"/>
  <c r="D120" i="13"/>
  <c r="D124" i="13"/>
  <c r="D197" i="13"/>
  <c r="AA170" i="13"/>
  <c r="U133" i="13"/>
  <c r="U131" i="13"/>
  <c r="U149" i="13"/>
  <c r="U142" i="13"/>
  <c r="U200" i="13"/>
  <c r="T204" i="13"/>
  <c r="I95" i="13"/>
  <c r="I173" i="13"/>
  <c r="I160" i="13"/>
  <c r="T208" i="13"/>
  <c r="I170" i="13"/>
  <c r="I179" i="13"/>
  <c r="I206" i="13"/>
  <c r="T206" i="13"/>
  <c r="Z166" i="13"/>
  <c r="Z167" i="13"/>
  <c r="Z161" i="13"/>
  <c r="Z156" i="13"/>
  <c r="Z204" i="13"/>
  <c r="T171" i="13"/>
  <c r="G99" i="13"/>
  <c r="G189" i="13"/>
  <c r="AA165" i="13"/>
  <c r="T172" i="13"/>
  <c r="D128" i="13"/>
  <c r="D112" i="13"/>
  <c r="D116" i="13"/>
  <c r="AA205" i="13"/>
  <c r="U154" i="13"/>
  <c r="U130" i="13"/>
  <c r="U138" i="13"/>
  <c r="U203" i="13"/>
  <c r="T168" i="13"/>
  <c r="I90" i="13"/>
  <c r="Y137" i="13"/>
  <c r="Y133" i="13"/>
  <c r="U201" i="13"/>
  <c r="Z176" i="13"/>
  <c r="D118" i="13"/>
  <c r="I207" i="13"/>
  <c r="T178" i="13"/>
  <c r="I165" i="13"/>
  <c r="I177" i="13"/>
  <c r="I171" i="13"/>
  <c r="I175" i="13"/>
  <c r="Z178" i="13"/>
  <c r="Z177" i="13"/>
  <c r="Z158" i="13"/>
  <c r="AA162" i="13"/>
  <c r="T176" i="13"/>
  <c r="G91" i="13"/>
  <c r="AA158" i="13"/>
  <c r="D119" i="13"/>
  <c r="D127" i="13"/>
  <c r="D108" i="13"/>
  <c r="AA168" i="13"/>
  <c r="U153" i="13"/>
  <c r="U147" i="13"/>
  <c r="U135" i="13"/>
  <c r="T159" i="13"/>
  <c r="T162" i="13"/>
  <c r="I102" i="13"/>
  <c r="I88" i="13"/>
  <c r="Y144" i="13"/>
  <c r="Y130" i="13"/>
  <c r="Z165" i="13"/>
  <c r="G103" i="13"/>
  <c r="I161" i="13"/>
  <c r="T179" i="13"/>
  <c r="I172" i="13"/>
  <c r="I174" i="13"/>
  <c r="I163" i="13"/>
  <c r="I167" i="13"/>
  <c r="I204" i="13"/>
  <c r="Z173" i="13"/>
  <c r="Z162" i="13"/>
  <c r="AA178" i="13"/>
  <c r="T157" i="13"/>
  <c r="AA161" i="13"/>
  <c r="D105" i="13"/>
  <c r="D121" i="13"/>
  <c r="D123" i="13"/>
  <c r="X175" i="13"/>
  <c r="U152" i="13"/>
  <c r="U134" i="13"/>
  <c r="U145" i="13"/>
  <c r="T177" i="13"/>
  <c r="AA156" i="13"/>
  <c r="T156" i="13"/>
  <c r="I97" i="13"/>
  <c r="I83" i="13"/>
  <c r="K118" i="13"/>
  <c r="K129" i="13"/>
  <c r="K109" i="13"/>
  <c r="K195" i="13"/>
  <c r="T167" i="13"/>
  <c r="T161" i="13"/>
  <c r="T86" i="13"/>
  <c r="I86" i="13"/>
  <c r="I85" i="13"/>
  <c r="I193" i="13"/>
  <c r="Z91" i="13"/>
  <c r="Y148" i="13"/>
  <c r="Y136" i="13"/>
  <c r="Y139" i="13"/>
  <c r="Y201" i="13"/>
  <c r="K114" i="13"/>
  <c r="K126" i="13"/>
  <c r="K124" i="13"/>
  <c r="K198" i="13"/>
  <c r="K194" i="13"/>
  <c r="K112" i="13"/>
  <c r="K127" i="13"/>
  <c r="K116" i="13"/>
  <c r="K128" i="13"/>
  <c r="K119" i="13"/>
  <c r="K108" i="13"/>
  <c r="T124" i="13"/>
  <c r="T88" i="13"/>
  <c r="I100" i="13"/>
  <c r="I82" i="13"/>
  <c r="Z99" i="13"/>
  <c r="Z103" i="13"/>
  <c r="Y153" i="13"/>
  <c r="Y143" i="13"/>
  <c r="Y138" i="13"/>
  <c r="T170" i="13"/>
  <c r="K121" i="13"/>
  <c r="K111" i="13"/>
  <c r="K115" i="13"/>
  <c r="K197" i="13"/>
  <c r="T121" i="13"/>
  <c r="T94" i="13"/>
  <c r="T101" i="13"/>
  <c r="I84" i="13"/>
  <c r="Z96" i="13"/>
  <c r="Z94" i="13"/>
  <c r="Y140" i="13"/>
  <c r="Y152" i="13"/>
  <c r="Y131" i="13"/>
  <c r="Y132" i="13"/>
  <c r="W188" i="13"/>
  <c r="J190" i="13"/>
  <c r="K123" i="13"/>
  <c r="K105" i="13"/>
  <c r="K110" i="13"/>
  <c r="K107" i="13"/>
  <c r="T126" i="13"/>
  <c r="K120" i="13"/>
  <c r="K122" i="13"/>
  <c r="K125" i="13"/>
  <c r="I79" i="13"/>
  <c r="K87" i="13"/>
  <c r="K83" i="13"/>
  <c r="K94" i="13"/>
  <c r="K188" i="13"/>
  <c r="J89" i="13"/>
  <c r="J102" i="13"/>
  <c r="J98" i="13"/>
  <c r="J79" i="13"/>
  <c r="X168" i="13"/>
  <c r="X156" i="13"/>
  <c r="X155" i="13"/>
  <c r="X158" i="13"/>
  <c r="X207" i="13"/>
  <c r="I123" i="13"/>
  <c r="I125" i="13"/>
  <c r="I105" i="13"/>
  <c r="T102" i="13"/>
  <c r="T97" i="13"/>
  <c r="T93" i="13"/>
  <c r="T193" i="13"/>
  <c r="I81" i="13"/>
  <c r="I93" i="13"/>
  <c r="I96" i="13"/>
  <c r="I190" i="13"/>
  <c r="Z83" i="13"/>
  <c r="Z81" i="13"/>
  <c r="Z95" i="13"/>
  <c r="Z189" i="13"/>
  <c r="W103" i="13"/>
  <c r="W84" i="13"/>
  <c r="W90" i="13"/>
  <c r="W189" i="13"/>
  <c r="K98" i="13"/>
  <c r="K79" i="13"/>
  <c r="K86" i="13"/>
  <c r="K189" i="13"/>
  <c r="J81" i="13"/>
  <c r="J90" i="13"/>
  <c r="J82" i="13"/>
  <c r="J188" i="13"/>
  <c r="X157" i="13"/>
  <c r="X170" i="13"/>
  <c r="X208" i="13"/>
  <c r="X205" i="13"/>
  <c r="I120" i="13"/>
  <c r="I129" i="13"/>
  <c r="I126" i="13"/>
  <c r="T99" i="13"/>
  <c r="T87" i="13"/>
  <c r="T85" i="13"/>
  <c r="T190" i="13"/>
  <c r="Z97" i="13"/>
  <c r="Z88" i="13"/>
  <c r="Z87" i="13"/>
  <c r="Z191" i="13"/>
  <c r="W86" i="13"/>
  <c r="W91" i="13"/>
  <c r="W82" i="13"/>
  <c r="W191" i="13"/>
  <c r="K90" i="13"/>
  <c r="K101" i="13"/>
  <c r="K97" i="13"/>
  <c r="K193" i="13"/>
  <c r="J100" i="13"/>
  <c r="J101" i="13"/>
  <c r="J93" i="13"/>
  <c r="J191" i="13"/>
  <c r="X178" i="13"/>
  <c r="X177" i="13"/>
  <c r="X161" i="13"/>
  <c r="I106" i="13"/>
  <c r="I121" i="13"/>
  <c r="I118" i="13"/>
  <c r="I194" i="13"/>
  <c r="Z148" i="13"/>
  <c r="T82" i="13"/>
  <c r="T79" i="13"/>
  <c r="T100" i="13"/>
  <c r="T189" i="13"/>
  <c r="I92" i="13"/>
  <c r="I91" i="13"/>
  <c r="I80" i="13"/>
  <c r="I191" i="13"/>
  <c r="Z80" i="13"/>
  <c r="Z85" i="13"/>
  <c r="Z102" i="13"/>
  <c r="Z193" i="13"/>
  <c r="W100" i="13"/>
  <c r="W88" i="13"/>
  <c r="W193" i="13"/>
  <c r="W190" i="13"/>
  <c r="K100" i="13"/>
  <c r="K82" i="13"/>
  <c r="K85" i="13"/>
  <c r="K89" i="13"/>
  <c r="J92" i="13"/>
  <c r="J85" i="13"/>
  <c r="J99" i="13"/>
  <c r="J189" i="13"/>
  <c r="X173" i="13"/>
  <c r="X172" i="13"/>
  <c r="X162" i="13"/>
  <c r="X204" i="13"/>
  <c r="X206" i="13"/>
  <c r="I108" i="13"/>
  <c r="I113" i="13"/>
  <c r="I110" i="13"/>
  <c r="I196" i="13"/>
  <c r="I198" i="13"/>
  <c r="W95" i="13"/>
  <c r="W83" i="13"/>
  <c r="W101" i="13"/>
  <c r="W97" i="13"/>
  <c r="K92" i="13"/>
  <c r="K93" i="13"/>
  <c r="K104" i="13"/>
  <c r="K81" i="13"/>
  <c r="J84" i="13"/>
  <c r="J104" i="13"/>
  <c r="J91" i="13"/>
  <c r="J192" i="13"/>
  <c r="X171" i="13"/>
  <c r="X160" i="13"/>
  <c r="X167" i="13"/>
  <c r="I116" i="13"/>
  <c r="I112" i="13"/>
  <c r="I117" i="13"/>
  <c r="Z147" i="13"/>
  <c r="T91" i="13"/>
  <c r="T103" i="13"/>
  <c r="T96" i="13"/>
  <c r="T84" i="13"/>
  <c r="I94" i="13"/>
  <c r="I99" i="13"/>
  <c r="I98" i="13"/>
  <c r="Z89" i="13"/>
  <c r="Z104" i="13"/>
  <c r="Z98" i="13"/>
  <c r="Z86" i="13"/>
  <c r="W102" i="13"/>
  <c r="W80" i="13"/>
  <c r="W93" i="13"/>
  <c r="W89" i="13"/>
  <c r="K84" i="13"/>
  <c r="K96" i="13"/>
  <c r="K88" i="13"/>
  <c r="K190" i="13"/>
  <c r="J103" i="13"/>
  <c r="J96" i="13"/>
  <c r="J83" i="13"/>
  <c r="J193" i="13"/>
  <c r="X176" i="13"/>
  <c r="X163" i="13"/>
  <c r="X159" i="13"/>
  <c r="I124" i="13"/>
  <c r="I127" i="13"/>
  <c r="I109" i="13"/>
  <c r="W92" i="13"/>
  <c r="W104" i="13"/>
  <c r="W85" i="13"/>
  <c r="W81" i="13"/>
  <c r="K103" i="13"/>
  <c r="K99" i="13"/>
  <c r="K80" i="13"/>
  <c r="J95" i="13"/>
  <c r="J88" i="13"/>
  <c r="J94" i="13"/>
  <c r="X165" i="13"/>
  <c r="X169" i="13"/>
  <c r="X174" i="13"/>
  <c r="I122" i="13"/>
  <c r="I114" i="13"/>
  <c r="I119" i="13"/>
  <c r="I197" i="13"/>
  <c r="T81" i="13"/>
  <c r="T83" i="13"/>
  <c r="T80" i="13"/>
  <c r="Z93" i="13"/>
  <c r="Z84" i="13"/>
  <c r="Z82" i="13"/>
  <c r="W99" i="13"/>
  <c r="W87" i="13"/>
  <c r="W79" i="13"/>
  <c r="H79" i="13"/>
  <c r="T125" i="13"/>
  <c r="T128" i="13"/>
  <c r="T110" i="13"/>
  <c r="T197" i="13"/>
  <c r="G83" i="13"/>
  <c r="G100" i="13"/>
  <c r="G87" i="13"/>
  <c r="G188" i="13"/>
  <c r="G190" i="13"/>
  <c r="I195" i="13"/>
  <c r="H97" i="13"/>
  <c r="T118" i="13"/>
  <c r="E101" i="13"/>
  <c r="T123" i="13"/>
  <c r="T120" i="13"/>
  <c r="T117" i="13"/>
  <c r="G102" i="13"/>
  <c r="G84" i="13"/>
  <c r="G101" i="13"/>
  <c r="G193" i="13"/>
  <c r="Y118" i="13"/>
  <c r="H89" i="13"/>
  <c r="T105" i="13"/>
  <c r="T112" i="13"/>
  <c r="T109" i="13"/>
  <c r="T198" i="13"/>
  <c r="G94" i="13"/>
  <c r="G98" i="13"/>
  <c r="G93" i="13"/>
  <c r="G191" i="13"/>
  <c r="Y108" i="13"/>
  <c r="H81" i="13"/>
  <c r="C154" i="13"/>
  <c r="C132" i="13"/>
  <c r="C145" i="13"/>
  <c r="C151" i="13"/>
  <c r="C202" i="13"/>
  <c r="C135" i="13"/>
  <c r="C137" i="13"/>
  <c r="C133" i="13"/>
  <c r="C146" i="13"/>
  <c r="C147" i="13"/>
  <c r="C201" i="13"/>
  <c r="C138" i="13"/>
  <c r="C142" i="13"/>
  <c r="C152" i="13"/>
  <c r="C136" i="13"/>
  <c r="C203" i="13"/>
  <c r="C199" i="13"/>
  <c r="C144" i="13"/>
  <c r="C148" i="13"/>
  <c r="C153" i="13"/>
  <c r="C150" i="13"/>
  <c r="C200" i="13"/>
  <c r="C143" i="13"/>
  <c r="C134" i="13"/>
  <c r="C131" i="13"/>
  <c r="C141" i="13"/>
  <c r="C139" i="13"/>
  <c r="C149" i="13"/>
  <c r="C130" i="13"/>
  <c r="C140" i="13"/>
  <c r="T113" i="13"/>
  <c r="E85" i="13"/>
  <c r="T122" i="13"/>
  <c r="T127" i="13"/>
  <c r="T116" i="13"/>
  <c r="G86" i="13"/>
  <c r="G90" i="13"/>
  <c r="G85" i="13"/>
  <c r="G192" i="13"/>
  <c r="Y129" i="13"/>
  <c r="H188" i="13"/>
  <c r="C205" i="13"/>
  <c r="C166" i="13"/>
  <c r="C159" i="13"/>
  <c r="C171" i="13"/>
  <c r="C157" i="13"/>
  <c r="C161" i="13"/>
  <c r="C167" i="13"/>
  <c r="C163" i="13"/>
  <c r="C178" i="13"/>
  <c r="C204" i="13"/>
  <c r="C174" i="13"/>
  <c r="C176" i="13"/>
  <c r="C155" i="13"/>
  <c r="C207" i="13"/>
  <c r="C162" i="13"/>
  <c r="C164" i="13"/>
  <c r="C179" i="13"/>
  <c r="C156" i="13"/>
  <c r="C208" i="13"/>
  <c r="C206" i="13"/>
  <c r="C165" i="13"/>
  <c r="C169" i="13"/>
  <c r="C172" i="13"/>
  <c r="C170" i="13"/>
  <c r="C173" i="13"/>
  <c r="C177" i="13"/>
  <c r="C175" i="13"/>
  <c r="C160" i="13"/>
  <c r="C168" i="13"/>
  <c r="C158" i="13"/>
  <c r="T196" i="13"/>
  <c r="E189" i="13"/>
  <c r="T115" i="13"/>
  <c r="T114" i="13"/>
  <c r="T119" i="13"/>
  <c r="T108" i="13"/>
  <c r="T195" i="13"/>
  <c r="G97" i="13"/>
  <c r="G82" i="13"/>
  <c r="G104" i="13"/>
  <c r="Z145" i="13"/>
  <c r="Z200" i="13"/>
  <c r="Z130" i="13"/>
  <c r="Z153" i="13"/>
  <c r="Z139" i="13"/>
  <c r="Z132" i="13"/>
  <c r="Z201" i="13"/>
  <c r="Z143" i="13"/>
  <c r="Z136" i="13"/>
  <c r="Z199" i="13"/>
  <c r="Z152" i="13"/>
  <c r="Z149" i="13"/>
  <c r="Z131" i="13"/>
  <c r="T129" i="13"/>
  <c r="T107" i="13"/>
  <c r="T106" i="13"/>
  <c r="T111" i="13"/>
  <c r="G89" i="13"/>
  <c r="G92" i="13"/>
  <c r="G88" i="13"/>
  <c r="U206" i="13"/>
  <c r="U204" i="13"/>
  <c r="U205" i="13"/>
  <c r="U208" i="13"/>
  <c r="U207" i="13"/>
  <c r="U161" i="13"/>
  <c r="U169" i="13"/>
  <c r="U177" i="13"/>
  <c r="U162" i="13"/>
  <c r="U170" i="13"/>
  <c r="U157" i="13"/>
  <c r="U165" i="13"/>
  <c r="U160" i="13"/>
  <c r="U163" i="13"/>
  <c r="U168" i="13"/>
  <c r="U159" i="13"/>
  <c r="U166" i="13"/>
  <c r="U172" i="13"/>
  <c r="U173" i="13"/>
  <c r="U174" i="13"/>
  <c r="U175" i="13"/>
  <c r="U176" i="13"/>
  <c r="U158" i="13"/>
  <c r="U179" i="13"/>
  <c r="U156" i="13"/>
  <c r="U167" i="13"/>
  <c r="U171" i="13"/>
  <c r="U178" i="13"/>
  <c r="U155" i="13"/>
  <c r="U164" i="13"/>
  <c r="E100" i="13"/>
  <c r="E92" i="13"/>
  <c r="E84" i="13"/>
  <c r="E190" i="13"/>
  <c r="E191" i="13"/>
  <c r="U198" i="13"/>
  <c r="U196" i="13"/>
  <c r="U194" i="13"/>
  <c r="U197" i="13"/>
  <c r="U195" i="13"/>
  <c r="U107" i="13"/>
  <c r="U115" i="13"/>
  <c r="U108" i="13"/>
  <c r="U116" i="13"/>
  <c r="U109" i="13"/>
  <c r="U117" i="13"/>
  <c r="U125" i="13"/>
  <c r="U110" i="13"/>
  <c r="U118" i="13"/>
  <c r="U126" i="13"/>
  <c r="U111" i="13"/>
  <c r="U119" i="13"/>
  <c r="U127" i="13"/>
  <c r="U112" i="13"/>
  <c r="U120" i="13"/>
  <c r="U113" i="13"/>
  <c r="U121" i="13"/>
  <c r="U129" i="13"/>
  <c r="U123" i="13"/>
  <c r="U106" i="13"/>
  <c r="U114" i="13"/>
  <c r="U124" i="13"/>
  <c r="U122" i="13"/>
  <c r="U128" i="13"/>
  <c r="U105" i="13"/>
  <c r="H200" i="13"/>
  <c r="H203" i="13"/>
  <c r="H202" i="13"/>
  <c r="H201" i="13"/>
  <c r="H134" i="13"/>
  <c r="H142" i="13"/>
  <c r="H150" i="13"/>
  <c r="H138" i="13"/>
  <c r="H146" i="13"/>
  <c r="H131" i="13"/>
  <c r="H136" i="13"/>
  <c r="H135" i="13"/>
  <c r="H148" i="13"/>
  <c r="H149" i="13"/>
  <c r="H151" i="13"/>
  <c r="H141" i="13"/>
  <c r="H147" i="13"/>
  <c r="H152" i="13"/>
  <c r="H199" i="13"/>
  <c r="H140" i="13"/>
  <c r="H153" i="13"/>
  <c r="H130" i="13"/>
  <c r="H133" i="13"/>
  <c r="H139" i="13"/>
  <c r="H154" i="13"/>
  <c r="H145" i="13"/>
  <c r="H132" i="13"/>
  <c r="H144" i="13"/>
  <c r="H143" i="13"/>
  <c r="H137" i="13"/>
  <c r="D206" i="13"/>
  <c r="D207" i="13"/>
  <c r="D205" i="13"/>
  <c r="D156" i="13"/>
  <c r="D164" i="13"/>
  <c r="D172" i="13"/>
  <c r="D157" i="13"/>
  <c r="D165" i="13"/>
  <c r="D173" i="13"/>
  <c r="D204" i="13"/>
  <c r="D160" i="13"/>
  <c r="D168" i="13"/>
  <c r="D176" i="13"/>
  <c r="D170" i="13"/>
  <c r="D163" i="13"/>
  <c r="D166" i="13"/>
  <c r="D208" i="13"/>
  <c r="D159" i="13"/>
  <c r="D169" i="13"/>
  <c r="D162" i="13"/>
  <c r="D179" i="13"/>
  <c r="D158" i="13"/>
  <c r="D175" i="13"/>
  <c r="D155" i="13"/>
  <c r="D161" i="13"/>
  <c r="D178" i="13"/>
  <c r="D171" i="13"/>
  <c r="D174" i="13"/>
  <c r="D177" i="13"/>
  <c r="D167" i="13"/>
  <c r="Y128" i="13"/>
  <c r="Y123" i="13"/>
  <c r="Y121" i="13"/>
  <c r="H104" i="13"/>
  <c r="H96" i="13"/>
  <c r="H88" i="13"/>
  <c r="H80" i="13"/>
  <c r="H193" i="13"/>
  <c r="E99" i="13"/>
  <c r="E91" i="13"/>
  <c r="E83" i="13"/>
  <c r="Y110" i="13"/>
  <c r="Y115" i="13"/>
  <c r="Y113" i="13"/>
  <c r="H103" i="13"/>
  <c r="H95" i="13"/>
  <c r="H87" i="13"/>
  <c r="E79" i="13"/>
  <c r="E98" i="13"/>
  <c r="E90" i="13"/>
  <c r="E82" i="13"/>
  <c r="Y126" i="13"/>
  <c r="Y107" i="13"/>
  <c r="Y120" i="13"/>
  <c r="Y195" i="13"/>
  <c r="H102" i="13"/>
  <c r="H94" i="13"/>
  <c r="H86" i="13"/>
  <c r="E193" i="13"/>
  <c r="E97" i="13"/>
  <c r="E89" i="13"/>
  <c r="E81" i="13"/>
  <c r="Y125" i="13"/>
  <c r="Y122" i="13"/>
  <c r="Y112" i="13"/>
  <c r="Y197" i="13"/>
  <c r="H101" i="13"/>
  <c r="H93" i="13"/>
  <c r="H85" i="13"/>
  <c r="H190" i="13"/>
  <c r="Y205" i="13"/>
  <c r="Y208" i="13"/>
  <c r="Y206" i="13"/>
  <c r="Y207" i="13"/>
  <c r="Y204" i="13"/>
  <c r="Y157" i="13"/>
  <c r="Y165" i="13"/>
  <c r="Y173" i="13"/>
  <c r="Y158" i="13"/>
  <c r="Y166" i="13"/>
  <c r="Y161" i="13"/>
  <c r="Y171" i="13"/>
  <c r="Y170" i="13"/>
  <c r="Y160" i="13"/>
  <c r="Y168" i="13"/>
  <c r="Y162" i="13"/>
  <c r="Y155" i="13"/>
  <c r="Y172" i="13"/>
  <c r="Y177" i="13"/>
  <c r="Y167" i="13"/>
  <c r="Y174" i="13"/>
  <c r="Y156" i="13"/>
  <c r="Y163" i="13"/>
  <c r="Y169" i="13"/>
  <c r="Y179" i="13"/>
  <c r="Y176" i="13"/>
  <c r="Y159" i="13"/>
  <c r="Y178" i="13"/>
  <c r="Y164" i="13"/>
  <c r="Y175" i="13"/>
  <c r="V204" i="13"/>
  <c r="V207" i="13"/>
  <c r="V205" i="13"/>
  <c r="V208" i="13"/>
  <c r="V206" i="13"/>
  <c r="V160" i="13"/>
  <c r="V168" i="13"/>
  <c r="V176" i="13"/>
  <c r="V161" i="13"/>
  <c r="V169" i="13"/>
  <c r="V156" i="13"/>
  <c r="V164" i="13"/>
  <c r="V157" i="13"/>
  <c r="V167" i="13"/>
  <c r="V177" i="13"/>
  <c r="V178" i="13"/>
  <c r="V179" i="13"/>
  <c r="V174" i="13"/>
  <c r="V158" i="13"/>
  <c r="V165" i="13"/>
  <c r="V163" i="13"/>
  <c r="V171" i="13"/>
  <c r="V155" i="13"/>
  <c r="V173" i="13"/>
  <c r="V159" i="13"/>
  <c r="V166" i="13"/>
  <c r="V175" i="13"/>
  <c r="V162" i="13"/>
  <c r="V170" i="13"/>
  <c r="V172" i="13"/>
  <c r="E104" i="13"/>
  <c r="E96" i="13"/>
  <c r="E88" i="13"/>
  <c r="E80" i="13"/>
  <c r="D199" i="13"/>
  <c r="D200" i="13"/>
  <c r="D202" i="13"/>
  <c r="D203" i="13"/>
  <c r="D201" i="13"/>
  <c r="D138" i="13"/>
  <c r="D146" i="13"/>
  <c r="D131" i="13"/>
  <c r="D134" i="13"/>
  <c r="D142" i="13"/>
  <c r="D140" i="13"/>
  <c r="D154" i="13"/>
  <c r="D133" i="13"/>
  <c r="D139" i="13"/>
  <c r="D145" i="13"/>
  <c r="D132" i="13"/>
  <c r="D144" i="13"/>
  <c r="D137" i="13"/>
  <c r="D143" i="13"/>
  <c r="D136" i="13"/>
  <c r="D149" i="13"/>
  <c r="D150" i="13"/>
  <c r="D151" i="13"/>
  <c r="D135" i="13"/>
  <c r="D148" i="13"/>
  <c r="D152" i="13"/>
  <c r="D141" i="13"/>
  <c r="D130" i="13"/>
  <c r="D153" i="13"/>
  <c r="D147" i="13"/>
  <c r="W204" i="13"/>
  <c r="W207" i="13"/>
  <c r="W208" i="13"/>
  <c r="W206" i="13"/>
  <c r="W205" i="13"/>
  <c r="W159" i="13"/>
  <c r="W167" i="13"/>
  <c r="W175" i="13"/>
  <c r="W160" i="13"/>
  <c r="W168" i="13"/>
  <c r="W163" i="13"/>
  <c r="W164" i="13"/>
  <c r="W169" i="13"/>
  <c r="W157" i="13"/>
  <c r="W156" i="13"/>
  <c r="W174" i="13"/>
  <c r="W179" i="13"/>
  <c r="W155" i="13"/>
  <c r="W158" i="13"/>
  <c r="W165" i="13"/>
  <c r="W176" i="13"/>
  <c r="W171" i="13"/>
  <c r="W161" i="13"/>
  <c r="W173" i="13"/>
  <c r="W178" i="13"/>
  <c r="W166" i="13"/>
  <c r="W170" i="13"/>
  <c r="W172" i="13"/>
  <c r="W177" i="13"/>
  <c r="W162" i="13"/>
  <c r="Y117" i="13"/>
  <c r="Y114" i="13"/>
  <c r="Y119" i="13"/>
  <c r="Y196" i="13"/>
  <c r="Y194" i="13"/>
  <c r="H100" i="13"/>
  <c r="H92" i="13"/>
  <c r="H84" i="13"/>
  <c r="H191" i="13"/>
  <c r="E103" i="13"/>
  <c r="E95" i="13"/>
  <c r="E87" i="13"/>
  <c r="E192" i="13"/>
  <c r="D193" i="13"/>
  <c r="D188" i="13"/>
  <c r="D191" i="13"/>
  <c r="D190" i="13"/>
  <c r="D189" i="13"/>
  <c r="D192" i="13"/>
  <c r="D101" i="13"/>
  <c r="D85" i="13"/>
  <c r="D79" i="13"/>
  <c r="D82" i="13"/>
  <c r="D90" i="13"/>
  <c r="D98" i="13"/>
  <c r="D84" i="13"/>
  <c r="D100" i="13"/>
  <c r="D89" i="13"/>
  <c r="D87" i="13"/>
  <c r="D95" i="13"/>
  <c r="D103" i="13"/>
  <c r="D92" i="13"/>
  <c r="D81" i="13"/>
  <c r="D97" i="13"/>
  <c r="D86" i="13"/>
  <c r="D94" i="13"/>
  <c r="D102" i="13"/>
  <c r="D83" i="13"/>
  <c r="D91" i="13"/>
  <c r="D99" i="13"/>
  <c r="D80" i="13"/>
  <c r="D88" i="13"/>
  <c r="D96" i="13"/>
  <c r="D104" i="13"/>
  <c r="D93" i="13"/>
  <c r="U192" i="13"/>
  <c r="U188" i="13"/>
  <c r="U190" i="13"/>
  <c r="U193" i="13"/>
  <c r="U191" i="13"/>
  <c r="U189" i="13"/>
  <c r="U83" i="13"/>
  <c r="U91" i="13"/>
  <c r="U99" i="13"/>
  <c r="U84" i="13"/>
  <c r="U92" i="13"/>
  <c r="U100" i="13"/>
  <c r="U87" i="13"/>
  <c r="U95" i="13"/>
  <c r="U103" i="13"/>
  <c r="U94" i="13"/>
  <c r="U104" i="13"/>
  <c r="U80" i="13"/>
  <c r="U97" i="13"/>
  <c r="U90" i="13"/>
  <c r="U93" i="13"/>
  <c r="U86" i="13"/>
  <c r="U96" i="13"/>
  <c r="U89" i="13"/>
  <c r="U82" i="13"/>
  <c r="U85" i="13"/>
  <c r="U102" i="13"/>
  <c r="U88" i="13"/>
  <c r="U79" i="13"/>
  <c r="U98" i="13"/>
  <c r="U101" i="13"/>
  <c r="U81" i="13"/>
  <c r="Y124" i="13"/>
  <c r="Y109" i="13"/>
  <c r="Y106" i="13"/>
  <c r="Y111" i="13"/>
  <c r="Y198" i="13"/>
  <c r="H99" i="13"/>
  <c r="H91" i="13"/>
  <c r="H83" i="13"/>
  <c r="F189" i="13"/>
  <c r="F188" i="13"/>
  <c r="F190" i="13"/>
  <c r="F192" i="13"/>
  <c r="F191" i="13"/>
  <c r="F193"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79" i="13"/>
  <c r="E102" i="13"/>
  <c r="E94" i="13"/>
  <c r="E86" i="13"/>
  <c r="E188" i="13"/>
  <c r="Y189" i="13"/>
  <c r="Y192" i="13"/>
  <c r="Y188" i="13"/>
  <c r="Y190" i="13"/>
  <c r="Y191" i="13"/>
  <c r="Y193" i="13"/>
  <c r="Y87" i="13"/>
  <c r="Y95" i="13"/>
  <c r="Y103" i="13"/>
  <c r="Y80" i="13"/>
  <c r="Y88" i="13"/>
  <c r="Y96" i="13"/>
  <c r="Y104" i="13"/>
  <c r="Y83" i="13"/>
  <c r="Y91" i="13"/>
  <c r="Y99" i="13"/>
  <c r="Y85" i="13"/>
  <c r="Y102" i="13"/>
  <c r="Y81" i="13"/>
  <c r="Y98" i="13"/>
  <c r="Y84" i="13"/>
  <c r="Y101" i="13"/>
  <c r="Y94" i="13"/>
  <c r="Y97" i="13"/>
  <c r="Y90" i="13"/>
  <c r="Y100" i="13"/>
  <c r="Y79" i="13"/>
  <c r="Y93" i="13"/>
  <c r="Y86" i="13"/>
  <c r="Y89" i="13"/>
  <c r="Y92" i="13"/>
  <c r="Y82" i="13"/>
  <c r="H207" i="13"/>
  <c r="H205" i="13"/>
  <c r="H208" i="13"/>
  <c r="H206" i="13"/>
  <c r="H204" i="13"/>
  <c r="H160" i="13"/>
  <c r="H168" i="13"/>
  <c r="H176" i="13"/>
  <c r="H161" i="13"/>
  <c r="H169" i="13"/>
  <c r="H177" i="13"/>
  <c r="H156" i="13"/>
  <c r="H164" i="13"/>
  <c r="H172" i="13"/>
  <c r="H171" i="13"/>
  <c r="H157" i="13"/>
  <c r="H174" i="13"/>
  <c r="H155" i="13"/>
  <c r="H167" i="13"/>
  <c r="H170" i="13"/>
  <c r="H163" i="13"/>
  <c r="H173" i="13"/>
  <c r="H166" i="13"/>
  <c r="H159" i="13"/>
  <c r="H162" i="13"/>
  <c r="H179" i="13"/>
  <c r="H165" i="13"/>
  <c r="H158" i="13"/>
  <c r="H175" i="13"/>
  <c r="H178" i="13"/>
  <c r="Y127" i="13"/>
  <c r="Y116" i="13"/>
  <c r="Y105" i="13"/>
  <c r="H98" i="13"/>
  <c r="H90" i="13"/>
  <c r="H82" i="13"/>
  <c r="H189" i="13"/>
  <c r="AO9" i="9"/>
  <c r="AQ9" i="9" s="1"/>
  <c r="AR9" i="9" s="1"/>
  <c r="AQ8" i="9"/>
  <c r="AR8" i="9" s="1"/>
  <c r="AR7" i="9"/>
  <c r="AQ7" i="9"/>
  <c r="AP7" i="9"/>
  <c r="AO7" i="9"/>
  <c r="AN7" i="9"/>
  <c r="AM7" i="9"/>
  <c r="AL7" i="9"/>
  <c r="AK7" i="9"/>
  <c r="AJ7" i="9"/>
  <c r="AQ9" i="10"/>
  <c r="AR9" i="10" s="1"/>
  <c r="AO9" i="10"/>
  <c r="AQ8" i="10"/>
  <c r="AR8" i="10" s="1"/>
  <c r="AR7" i="10"/>
  <c r="AQ7" i="10"/>
  <c r="AP7" i="10"/>
  <c r="AO7" i="10"/>
  <c r="AN7" i="10"/>
  <c r="AM7" i="10"/>
  <c r="AL7" i="10"/>
  <c r="AK7" i="10"/>
  <c r="AJ7" i="10"/>
  <c r="N14" i="10"/>
  <c r="O14" i="10"/>
  <c r="P14" i="10"/>
  <c r="Q14" i="10"/>
  <c r="R14" i="10"/>
  <c r="S14" i="10"/>
  <c r="T14" i="10"/>
  <c r="U14" i="10"/>
  <c r="V14" i="10"/>
  <c r="N15" i="10"/>
  <c r="O15" i="10"/>
  <c r="P15" i="10"/>
  <c r="Q15" i="10"/>
  <c r="R15" i="10"/>
  <c r="S15" i="10"/>
  <c r="T15" i="10"/>
  <c r="U15" i="10"/>
  <c r="V15" i="10"/>
  <c r="N16" i="10"/>
  <c r="O16" i="10"/>
  <c r="P16" i="10"/>
  <c r="Q16" i="10"/>
  <c r="R16" i="10"/>
  <c r="S16" i="10"/>
  <c r="T16" i="10"/>
  <c r="U16" i="10"/>
  <c r="V16" i="10"/>
  <c r="N17" i="10"/>
  <c r="O17" i="10"/>
  <c r="P17" i="10"/>
  <c r="Q17" i="10"/>
  <c r="R17" i="10"/>
  <c r="S17" i="10"/>
  <c r="T17" i="10"/>
  <c r="U17" i="10"/>
  <c r="V17" i="10"/>
  <c r="N18" i="10"/>
  <c r="O18" i="10"/>
  <c r="P18" i="10"/>
  <c r="Q18" i="10"/>
  <c r="R18" i="10"/>
  <c r="S18" i="10"/>
  <c r="T18" i="10"/>
  <c r="U18" i="10"/>
  <c r="V18" i="10"/>
  <c r="N19" i="10"/>
  <c r="O19" i="10"/>
  <c r="P19" i="10"/>
  <c r="Q19" i="10"/>
  <c r="R19" i="10"/>
  <c r="S19" i="10"/>
  <c r="T19" i="10"/>
  <c r="U19" i="10"/>
  <c r="V19" i="10"/>
  <c r="N20" i="10"/>
  <c r="O20" i="10"/>
  <c r="P20" i="10"/>
  <c r="Q20" i="10"/>
  <c r="R20" i="10"/>
  <c r="S20" i="10"/>
  <c r="T20" i="10"/>
  <c r="U20" i="10"/>
  <c r="V20" i="10"/>
  <c r="N21" i="10"/>
  <c r="O21" i="10"/>
  <c r="P21" i="10"/>
  <c r="Q21" i="10"/>
  <c r="R21" i="10"/>
  <c r="S21" i="10"/>
  <c r="T21" i="10"/>
  <c r="U21" i="10"/>
  <c r="V21" i="10"/>
  <c r="N22" i="10"/>
  <c r="O22" i="10"/>
  <c r="P22" i="10"/>
  <c r="Q22" i="10"/>
  <c r="R22" i="10"/>
  <c r="S22" i="10"/>
  <c r="T22" i="10"/>
  <c r="U22" i="10"/>
  <c r="V22" i="10"/>
  <c r="N23" i="10"/>
  <c r="O23" i="10"/>
  <c r="P23" i="10"/>
  <c r="Q23" i="10"/>
  <c r="R23" i="10"/>
  <c r="S23" i="10"/>
  <c r="T23" i="10"/>
  <c r="U23" i="10"/>
  <c r="V23" i="10"/>
  <c r="N24" i="10"/>
  <c r="O24" i="10"/>
  <c r="P24" i="10"/>
  <c r="Q24" i="10"/>
  <c r="R24" i="10"/>
  <c r="S24" i="10"/>
  <c r="T24" i="10"/>
  <c r="U24" i="10"/>
  <c r="V24" i="10"/>
  <c r="N25" i="10"/>
  <c r="O25" i="10"/>
  <c r="P25" i="10"/>
  <c r="Q25" i="10"/>
  <c r="R25" i="10"/>
  <c r="S25" i="10"/>
  <c r="T25" i="10"/>
  <c r="U25" i="10"/>
  <c r="V25" i="10"/>
  <c r="N26" i="10"/>
  <c r="O26" i="10"/>
  <c r="P26" i="10"/>
  <c r="Q26" i="10"/>
  <c r="R26" i="10"/>
  <c r="S26" i="10"/>
  <c r="T26" i="10"/>
  <c r="U26" i="10"/>
  <c r="V26" i="10"/>
  <c r="N27" i="10"/>
  <c r="O27" i="10"/>
  <c r="P27" i="10"/>
  <c r="Q27" i="10"/>
  <c r="R27" i="10"/>
  <c r="S27" i="10"/>
  <c r="T27" i="10"/>
  <c r="U27" i="10"/>
  <c r="V27" i="10"/>
  <c r="N28" i="10"/>
  <c r="O28" i="10"/>
  <c r="P28" i="10"/>
  <c r="Q28" i="10"/>
  <c r="R28" i="10"/>
  <c r="S28" i="10"/>
  <c r="T28" i="10"/>
  <c r="U28" i="10"/>
  <c r="V28" i="10"/>
  <c r="N29" i="10"/>
  <c r="O29" i="10"/>
  <c r="P29" i="10"/>
  <c r="Q29" i="10"/>
  <c r="R29" i="10"/>
  <c r="S29" i="10"/>
  <c r="T29" i="10"/>
  <c r="U29" i="10"/>
  <c r="V29" i="10"/>
  <c r="N30" i="10"/>
  <c r="O30" i="10"/>
  <c r="P30" i="10"/>
  <c r="Q30" i="10"/>
  <c r="R30" i="10"/>
  <c r="S30" i="10"/>
  <c r="T30" i="10"/>
  <c r="U30" i="10"/>
  <c r="V30" i="10"/>
  <c r="N31" i="10"/>
  <c r="O31" i="10"/>
  <c r="P31" i="10"/>
  <c r="Q31" i="10"/>
  <c r="R31" i="10"/>
  <c r="S31" i="10"/>
  <c r="T31" i="10"/>
  <c r="U31" i="10"/>
  <c r="V31" i="10"/>
  <c r="N32" i="10"/>
  <c r="O32" i="10"/>
  <c r="P32" i="10"/>
  <c r="Q32" i="10"/>
  <c r="R32" i="10"/>
  <c r="S32" i="10"/>
  <c r="T32" i="10"/>
  <c r="U32" i="10"/>
  <c r="V32" i="10"/>
  <c r="N33" i="10"/>
  <c r="O33" i="10"/>
  <c r="P33" i="10"/>
  <c r="Q33" i="10"/>
  <c r="R33" i="10"/>
  <c r="S33" i="10"/>
  <c r="T33" i="10"/>
  <c r="U33" i="10"/>
  <c r="V33" i="10"/>
  <c r="N34" i="10"/>
  <c r="O34" i="10"/>
  <c r="P34" i="10"/>
  <c r="Q34" i="10"/>
  <c r="R34" i="10"/>
  <c r="S34" i="10"/>
  <c r="T34" i="10"/>
  <c r="U34" i="10"/>
  <c r="V34" i="10"/>
  <c r="N35" i="10"/>
  <c r="O35" i="10"/>
  <c r="P35" i="10"/>
  <c r="Q35" i="10"/>
  <c r="R35" i="10"/>
  <c r="S35" i="10"/>
  <c r="T35" i="10"/>
  <c r="U35" i="10"/>
  <c r="V35" i="10"/>
  <c r="N36" i="10"/>
  <c r="O36" i="10"/>
  <c r="P36" i="10"/>
  <c r="Q36" i="10"/>
  <c r="R36" i="10"/>
  <c r="S36" i="10"/>
  <c r="T36" i="10"/>
  <c r="U36" i="10"/>
  <c r="V36" i="10"/>
  <c r="N37" i="10"/>
  <c r="O37" i="10"/>
  <c r="P37" i="10"/>
  <c r="Q37" i="10"/>
  <c r="R37" i="10"/>
  <c r="S37" i="10"/>
  <c r="T37" i="10"/>
  <c r="U37" i="10"/>
  <c r="V37" i="10"/>
  <c r="N38" i="10"/>
  <c r="O38" i="10"/>
  <c r="P38" i="10"/>
  <c r="Q38" i="10"/>
  <c r="R38" i="10"/>
  <c r="S38" i="10"/>
  <c r="T38" i="10"/>
  <c r="U38" i="10"/>
  <c r="V38" i="10"/>
  <c r="N39" i="10"/>
  <c r="O39" i="10"/>
  <c r="P39" i="10"/>
  <c r="Q39" i="10"/>
  <c r="R39" i="10"/>
  <c r="S39" i="10"/>
  <c r="T39" i="10"/>
  <c r="U39" i="10"/>
  <c r="V39" i="10"/>
  <c r="N40" i="10"/>
  <c r="O40" i="10"/>
  <c r="P40" i="10"/>
  <c r="Q40" i="10"/>
  <c r="R40" i="10"/>
  <c r="S40" i="10"/>
  <c r="T40" i="10"/>
  <c r="U40" i="10"/>
  <c r="V40" i="10"/>
  <c r="N41" i="10"/>
  <c r="O41" i="10"/>
  <c r="P41" i="10"/>
  <c r="Q41" i="10"/>
  <c r="R41" i="10"/>
  <c r="S41" i="10"/>
  <c r="T41" i="10"/>
  <c r="U41" i="10"/>
  <c r="V41" i="10"/>
  <c r="N42" i="10"/>
  <c r="O42" i="10"/>
  <c r="P42" i="10"/>
  <c r="Q42" i="10"/>
  <c r="R42" i="10"/>
  <c r="S42" i="10"/>
  <c r="T42" i="10"/>
  <c r="U42" i="10"/>
  <c r="V42" i="10"/>
  <c r="N43" i="10"/>
  <c r="O43" i="10"/>
  <c r="P43" i="10"/>
  <c r="Q43" i="10"/>
  <c r="R43" i="10"/>
  <c r="S43" i="10"/>
  <c r="T43" i="10"/>
  <c r="U43" i="10"/>
  <c r="V43" i="10"/>
  <c r="N44" i="10"/>
  <c r="O44" i="10"/>
  <c r="P44" i="10"/>
  <c r="Q44" i="10"/>
  <c r="R44" i="10"/>
  <c r="S44" i="10"/>
  <c r="T44" i="10"/>
  <c r="U44" i="10"/>
  <c r="V44" i="10"/>
  <c r="N45" i="10"/>
  <c r="O45" i="10"/>
  <c r="P45" i="10"/>
  <c r="Q45" i="10"/>
  <c r="R45" i="10"/>
  <c r="S45" i="10"/>
  <c r="T45" i="10"/>
  <c r="U45" i="10"/>
  <c r="V45" i="10"/>
  <c r="N46" i="10"/>
  <c r="O46" i="10"/>
  <c r="P46" i="10"/>
  <c r="Q46" i="10"/>
  <c r="R46" i="10"/>
  <c r="S46" i="10"/>
  <c r="T46" i="10"/>
  <c r="U46" i="10"/>
  <c r="V46" i="10"/>
  <c r="N47" i="10"/>
  <c r="O47" i="10"/>
  <c r="P47" i="10"/>
  <c r="Q47" i="10"/>
  <c r="R47" i="10"/>
  <c r="S47" i="10"/>
  <c r="T47" i="10"/>
  <c r="U47" i="10"/>
  <c r="V47" i="10"/>
  <c r="N48" i="10"/>
  <c r="O48" i="10"/>
  <c r="P48" i="10"/>
  <c r="Q48" i="10"/>
  <c r="R48" i="10"/>
  <c r="S48" i="10"/>
  <c r="T48" i="10"/>
  <c r="U48" i="10"/>
  <c r="V48" i="10"/>
  <c r="N49" i="10"/>
  <c r="O49" i="10"/>
  <c r="P49" i="10"/>
  <c r="Q49" i="10"/>
  <c r="R49" i="10"/>
  <c r="S49" i="10"/>
  <c r="T49" i="10"/>
  <c r="U49" i="10"/>
  <c r="V49" i="10"/>
  <c r="N50" i="10"/>
  <c r="O50" i="10"/>
  <c r="P50" i="10"/>
  <c r="Q50" i="10"/>
  <c r="R50" i="10"/>
  <c r="S50" i="10"/>
  <c r="T50" i="10"/>
  <c r="U50" i="10"/>
  <c r="V50" i="10"/>
  <c r="N51" i="10"/>
  <c r="O51" i="10"/>
  <c r="P51" i="10"/>
  <c r="Q51" i="10"/>
  <c r="R51" i="10"/>
  <c r="S51" i="10"/>
  <c r="T51" i="10"/>
  <c r="U51" i="10"/>
  <c r="V51" i="10"/>
  <c r="N52" i="10"/>
  <c r="O52" i="10"/>
  <c r="P52" i="10"/>
  <c r="Q52" i="10"/>
  <c r="R52" i="10"/>
  <c r="S52" i="10"/>
  <c r="T52" i="10"/>
  <c r="U52" i="10"/>
  <c r="V52" i="10"/>
  <c r="N53" i="10"/>
  <c r="O53" i="10"/>
  <c r="P53" i="10"/>
  <c r="Q53" i="10"/>
  <c r="R53" i="10"/>
  <c r="S53" i="10"/>
  <c r="T53" i="10"/>
  <c r="U53" i="10"/>
  <c r="V53" i="10"/>
  <c r="N54" i="10"/>
  <c r="O54" i="10"/>
  <c r="P54" i="10"/>
  <c r="Q54" i="10"/>
  <c r="R54" i="10"/>
  <c r="S54" i="10"/>
  <c r="T54" i="10"/>
  <c r="U54" i="10"/>
  <c r="V54" i="10"/>
  <c r="N55" i="10"/>
  <c r="O55" i="10"/>
  <c r="P55" i="10"/>
  <c r="Q55" i="10"/>
  <c r="R55" i="10"/>
  <c r="S55" i="10"/>
  <c r="T55" i="10"/>
  <c r="U55" i="10"/>
  <c r="V55" i="10"/>
  <c r="N56" i="10"/>
  <c r="O56" i="10"/>
  <c r="P56" i="10"/>
  <c r="Q56" i="10"/>
  <c r="R56" i="10"/>
  <c r="S56" i="10"/>
  <c r="T56" i="10"/>
  <c r="U56" i="10"/>
  <c r="V56" i="10"/>
  <c r="N57" i="10"/>
  <c r="O57" i="10"/>
  <c r="P57" i="10"/>
  <c r="Q57" i="10"/>
  <c r="R57" i="10"/>
  <c r="S57" i="10"/>
  <c r="T57" i="10"/>
  <c r="U57" i="10"/>
  <c r="V57" i="10"/>
  <c r="N58" i="10"/>
  <c r="O58" i="10"/>
  <c r="P58" i="10"/>
  <c r="Q58" i="10"/>
  <c r="R58" i="10"/>
  <c r="S58" i="10"/>
  <c r="T58" i="10"/>
  <c r="U58" i="10"/>
  <c r="V58" i="10"/>
  <c r="N59" i="10"/>
  <c r="O59" i="10"/>
  <c r="P59" i="10"/>
  <c r="Q59" i="10"/>
  <c r="R59" i="10"/>
  <c r="S59" i="10"/>
  <c r="T59" i="10"/>
  <c r="U59" i="10"/>
  <c r="V59" i="10"/>
  <c r="N60" i="10"/>
  <c r="O60" i="10"/>
  <c r="P60" i="10"/>
  <c r="Q60" i="10"/>
  <c r="R60" i="10"/>
  <c r="S60" i="10"/>
  <c r="T60" i="10"/>
  <c r="U60" i="10"/>
  <c r="V60" i="10"/>
  <c r="N61" i="10"/>
  <c r="O61" i="10"/>
  <c r="P61" i="10"/>
  <c r="Q61" i="10"/>
  <c r="R61" i="10"/>
  <c r="S61" i="10"/>
  <c r="T61" i="10"/>
  <c r="U61" i="10"/>
  <c r="V61" i="10"/>
  <c r="N62" i="10"/>
  <c r="O62" i="10"/>
  <c r="P62" i="10"/>
  <c r="Q62" i="10"/>
  <c r="R62" i="10"/>
  <c r="S62" i="10"/>
  <c r="T62" i="10"/>
  <c r="U62" i="10"/>
  <c r="V62" i="10"/>
  <c r="N63" i="10"/>
  <c r="O63" i="10"/>
  <c r="P63" i="10"/>
  <c r="Q63" i="10"/>
  <c r="R63" i="10"/>
  <c r="S63" i="10"/>
  <c r="T63" i="10"/>
  <c r="U63" i="10"/>
  <c r="V63" i="10"/>
  <c r="N64" i="10"/>
  <c r="O64" i="10"/>
  <c r="P64" i="10"/>
  <c r="Q64" i="10"/>
  <c r="R64" i="10"/>
  <c r="S64" i="10"/>
  <c r="T64" i="10"/>
  <c r="U64" i="10"/>
  <c r="V64" i="10"/>
  <c r="N65" i="10"/>
  <c r="O65" i="10"/>
  <c r="P65" i="10"/>
  <c r="Q65" i="10"/>
  <c r="R65" i="10"/>
  <c r="S65" i="10"/>
  <c r="T65" i="10"/>
  <c r="U65" i="10"/>
  <c r="V65" i="10"/>
  <c r="N66" i="10"/>
  <c r="O66" i="10"/>
  <c r="P66" i="10"/>
  <c r="Q66" i="10"/>
  <c r="R66" i="10"/>
  <c r="S66" i="10"/>
  <c r="T66" i="10"/>
  <c r="U66" i="10"/>
  <c r="V66" i="10"/>
  <c r="N67" i="10"/>
  <c r="O67" i="10"/>
  <c r="P67" i="10"/>
  <c r="Q67" i="10"/>
  <c r="R67" i="10"/>
  <c r="S67" i="10"/>
  <c r="T67" i="10"/>
  <c r="U67" i="10"/>
  <c r="V67" i="10"/>
  <c r="N68" i="10"/>
  <c r="O68" i="10"/>
  <c r="P68" i="10"/>
  <c r="Q68" i="10"/>
  <c r="R68" i="10"/>
  <c r="S68" i="10"/>
  <c r="T68" i="10"/>
  <c r="U68" i="10"/>
  <c r="V68" i="10"/>
  <c r="N69" i="10"/>
  <c r="O69" i="10"/>
  <c r="P69" i="10"/>
  <c r="Q69" i="10"/>
  <c r="R69" i="10"/>
  <c r="S69" i="10"/>
  <c r="T69" i="10"/>
  <c r="U69" i="10"/>
  <c r="V69" i="10"/>
  <c r="N70" i="10"/>
  <c r="O70" i="10"/>
  <c r="P70" i="10"/>
  <c r="Q70" i="10"/>
  <c r="R70" i="10"/>
  <c r="S70" i="10"/>
  <c r="T70" i="10"/>
  <c r="U70" i="10"/>
  <c r="V70" i="10"/>
  <c r="N71" i="10"/>
  <c r="O71" i="10"/>
  <c r="P71" i="10"/>
  <c r="Q71" i="10"/>
  <c r="R71" i="10"/>
  <c r="S71" i="10"/>
  <c r="T71" i="10"/>
  <c r="U71" i="10"/>
  <c r="V71" i="10"/>
  <c r="N72" i="10"/>
  <c r="O72" i="10"/>
  <c r="P72" i="10"/>
  <c r="Q72" i="10"/>
  <c r="R72" i="10"/>
  <c r="S72" i="10"/>
  <c r="T72" i="10"/>
  <c r="U72" i="10"/>
  <c r="V72" i="10"/>
  <c r="N73" i="10"/>
  <c r="O73" i="10"/>
  <c r="P73" i="10"/>
  <c r="Q73" i="10"/>
  <c r="R73" i="10"/>
  <c r="S73" i="10"/>
  <c r="T73" i="10"/>
  <c r="U73" i="10"/>
  <c r="V73" i="10"/>
  <c r="N74" i="10"/>
  <c r="O74" i="10"/>
  <c r="P74" i="10"/>
  <c r="Q74" i="10"/>
  <c r="R74" i="10"/>
  <c r="S74" i="10"/>
  <c r="T74" i="10"/>
  <c r="U74" i="10"/>
  <c r="V74" i="10"/>
  <c r="N75" i="10"/>
  <c r="O75" i="10"/>
  <c r="P75" i="10"/>
  <c r="Q75" i="10"/>
  <c r="R75" i="10"/>
  <c r="S75" i="10"/>
  <c r="T75" i="10"/>
  <c r="U75" i="10"/>
  <c r="V75" i="10"/>
  <c r="N76" i="10"/>
  <c r="O76" i="10"/>
  <c r="P76" i="10"/>
  <c r="Q76" i="10"/>
  <c r="R76" i="10"/>
  <c r="S76" i="10"/>
  <c r="T76" i="10"/>
  <c r="U76" i="10"/>
  <c r="V76" i="10"/>
  <c r="N77" i="10"/>
  <c r="O77" i="10"/>
  <c r="P77" i="10"/>
  <c r="Q77" i="10"/>
  <c r="R77" i="10"/>
  <c r="S77" i="10"/>
  <c r="T77" i="10"/>
  <c r="U77" i="10"/>
  <c r="V77" i="10"/>
  <c r="N78" i="10"/>
  <c r="O78" i="10"/>
  <c r="P78" i="10"/>
  <c r="Q78" i="10"/>
  <c r="R78" i="10"/>
  <c r="S78" i="10"/>
  <c r="T78" i="10"/>
  <c r="U78" i="10"/>
  <c r="V78" i="10"/>
  <c r="N79" i="10"/>
  <c r="O79" i="10"/>
  <c r="P79" i="10"/>
  <c r="Q79" i="10"/>
  <c r="R79" i="10"/>
  <c r="S79" i="10"/>
  <c r="T79" i="10"/>
  <c r="U79" i="10"/>
  <c r="V79" i="10"/>
  <c r="N80" i="10"/>
  <c r="O80" i="10"/>
  <c r="P80" i="10"/>
  <c r="Q80" i="10"/>
  <c r="R80" i="10"/>
  <c r="S80" i="10"/>
  <c r="T80" i="10"/>
  <c r="U80" i="10"/>
  <c r="V80" i="10"/>
  <c r="N81" i="10"/>
  <c r="O81" i="10"/>
  <c r="P81" i="10"/>
  <c r="Q81" i="10"/>
  <c r="R81" i="10"/>
  <c r="S81" i="10"/>
  <c r="T81" i="10"/>
  <c r="U81" i="10"/>
  <c r="V81" i="10"/>
  <c r="N82" i="10"/>
  <c r="O82" i="10"/>
  <c r="P82" i="10"/>
  <c r="Q82" i="10"/>
  <c r="R82" i="10"/>
  <c r="S82" i="10"/>
  <c r="T82" i="10"/>
  <c r="U82" i="10"/>
  <c r="V82" i="10"/>
  <c r="N83" i="10"/>
  <c r="O83" i="10"/>
  <c r="P83" i="10"/>
  <c r="Q83" i="10"/>
  <c r="R83" i="10"/>
  <c r="S83" i="10"/>
  <c r="T83" i="10"/>
  <c r="U83" i="10"/>
  <c r="V83" i="10"/>
  <c r="N84" i="10"/>
  <c r="O84" i="10"/>
  <c r="P84" i="10"/>
  <c r="Q84" i="10"/>
  <c r="R84" i="10"/>
  <c r="S84" i="10"/>
  <c r="T84" i="10"/>
  <c r="U84" i="10"/>
  <c r="V84" i="10"/>
  <c r="N85" i="10"/>
  <c r="O85" i="10"/>
  <c r="P85" i="10"/>
  <c r="Q85" i="10"/>
  <c r="R85" i="10"/>
  <c r="S85" i="10"/>
  <c r="T85" i="10"/>
  <c r="U85" i="10"/>
  <c r="V85" i="10"/>
  <c r="N86" i="10"/>
  <c r="O86" i="10"/>
  <c r="P86" i="10"/>
  <c r="Q86" i="10"/>
  <c r="R86" i="10"/>
  <c r="S86" i="10"/>
  <c r="T86" i="10"/>
  <c r="U86" i="10"/>
  <c r="V86" i="10"/>
  <c r="N87" i="10"/>
  <c r="O87" i="10"/>
  <c r="P87" i="10"/>
  <c r="Q87" i="10"/>
  <c r="R87" i="10"/>
  <c r="S87" i="10"/>
  <c r="T87" i="10"/>
  <c r="U87" i="10"/>
  <c r="V87" i="10"/>
  <c r="N88" i="10"/>
  <c r="O88" i="10"/>
  <c r="P88" i="10"/>
  <c r="Q88" i="10"/>
  <c r="R88" i="10"/>
  <c r="S88" i="10"/>
  <c r="T88" i="10"/>
  <c r="U88" i="10"/>
  <c r="V88" i="10"/>
  <c r="N89" i="10"/>
  <c r="O89" i="10"/>
  <c r="P89" i="10"/>
  <c r="Q89" i="10"/>
  <c r="R89" i="10"/>
  <c r="S89" i="10"/>
  <c r="T89" i="10"/>
  <c r="U89" i="10"/>
  <c r="V89" i="10"/>
  <c r="N90" i="10"/>
  <c r="O90" i="10"/>
  <c r="P90" i="10"/>
  <c r="Q90" i="10"/>
  <c r="R90" i="10"/>
  <c r="S90" i="10"/>
  <c r="T90" i="10"/>
  <c r="U90" i="10"/>
  <c r="V90" i="10"/>
  <c r="N91" i="10"/>
  <c r="O91" i="10"/>
  <c r="P91" i="10"/>
  <c r="Q91" i="10"/>
  <c r="R91" i="10"/>
  <c r="S91" i="10"/>
  <c r="T91" i="10"/>
  <c r="U91" i="10"/>
  <c r="V91" i="10"/>
  <c r="N92" i="10"/>
  <c r="O92" i="10"/>
  <c r="P92" i="10"/>
  <c r="Q92" i="10"/>
  <c r="R92" i="10"/>
  <c r="S92" i="10"/>
  <c r="T92" i="10"/>
  <c r="U92" i="10"/>
  <c r="V92" i="10"/>
  <c r="N93" i="10"/>
  <c r="O93" i="10"/>
  <c r="P93" i="10"/>
  <c r="Q93" i="10"/>
  <c r="R93" i="10"/>
  <c r="S93" i="10"/>
  <c r="T93" i="10"/>
  <c r="U93" i="10"/>
  <c r="V93" i="10"/>
  <c r="N94" i="10"/>
  <c r="O94" i="10"/>
  <c r="P94" i="10"/>
  <c r="Q94" i="10"/>
  <c r="R94" i="10"/>
  <c r="S94" i="10"/>
  <c r="T94" i="10"/>
  <c r="U94" i="10"/>
  <c r="V94" i="10"/>
  <c r="N95" i="10"/>
  <c r="O95" i="10"/>
  <c r="P95" i="10"/>
  <c r="Q95" i="10"/>
  <c r="R95" i="10"/>
  <c r="S95" i="10"/>
  <c r="T95" i="10"/>
  <c r="U95" i="10"/>
  <c r="V95" i="10"/>
  <c r="N96" i="10"/>
  <c r="O96" i="10"/>
  <c r="P96" i="10"/>
  <c r="Q96" i="10"/>
  <c r="R96" i="10"/>
  <c r="S96" i="10"/>
  <c r="T96" i="10"/>
  <c r="U96" i="10"/>
  <c r="V96" i="10"/>
  <c r="N97" i="10"/>
  <c r="O97" i="10"/>
  <c r="P97" i="10"/>
  <c r="Q97" i="10"/>
  <c r="R97" i="10"/>
  <c r="S97" i="10"/>
  <c r="T97" i="10"/>
  <c r="U97" i="10"/>
  <c r="V97" i="10"/>
  <c r="N98" i="10"/>
  <c r="O98" i="10"/>
  <c r="P98" i="10"/>
  <c r="Q98" i="10"/>
  <c r="R98" i="10"/>
  <c r="S98" i="10"/>
  <c r="T98" i="10"/>
  <c r="U98" i="10"/>
  <c r="V98" i="10"/>
  <c r="N99" i="10"/>
  <c r="O99" i="10"/>
  <c r="P99" i="10"/>
  <c r="Q99" i="10"/>
  <c r="R99" i="10"/>
  <c r="S99" i="10"/>
  <c r="T99" i="10"/>
  <c r="U99" i="10"/>
  <c r="V99" i="10"/>
  <c r="N100" i="10"/>
  <c r="O100" i="10"/>
  <c r="P100" i="10"/>
  <c r="Q100" i="10"/>
  <c r="R100" i="10"/>
  <c r="S100" i="10"/>
  <c r="T100" i="10"/>
  <c r="U100" i="10"/>
  <c r="V100" i="10"/>
  <c r="N101" i="10"/>
  <c r="O101" i="10"/>
  <c r="P101" i="10"/>
  <c r="Q101" i="10"/>
  <c r="R101" i="10"/>
  <c r="S101" i="10"/>
  <c r="T101" i="10"/>
  <c r="U101" i="10"/>
  <c r="V101" i="10"/>
  <c r="N102" i="10"/>
  <c r="O102" i="10"/>
  <c r="P102" i="10"/>
  <c r="Q102" i="10"/>
  <c r="R102" i="10"/>
  <c r="S102" i="10"/>
  <c r="T102" i="10"/>
  <c r="U102" i="10"/>
  <c r="V102" i="10"/>
  <c r="N103" i="10"/>
  <c r="O103" i="10"/>
  <c r="P103" i="10"/>
  <c r="Q103" i="10"/>
  <c r="R103" i="10"/>
  <c r="S103" i="10"/>
  <c r="T103" i="10"/>
  <c r="U103" i="10"/>
  <c r="V103" i="10"/>
  <c r="N104" i="10"/>
  <c r="O104" i="10"/>
  <c r="P104" i="10"/>
  <c r="Q104" i="10"/>
  <c r="R104" i="10"/>
  <c r="S104" i="10"/>
  <c r="T104" i="10"/>
  <c r="U104" i="10"/>
  <c r="V104" i="10"/>
  <c r="N105" i="10"/>
  <c r="O105" i="10"/>
  <c r="P105" i="10"/>
  <c r="Q105" i="10"/>
  <c r="R105" i="10"/>
  <c r="S105" i="10"/>
  <c r="T105" i="10"/>
  <c r="U105" i="10"/>
  <c r="V105" i="10"/>
  <c r="N106" i="10"/>
  <c r="O106" i="10"/>
  <c r="P106" i="10"/>
  <c r="Q106" i="10"/>
  <c r="R106" i="10"/>
  <c r="S106" i="10"/>
  <c r="T106" i="10"/>
  <c r="U106" i="10"/>
  <c r="V106" i="10"/>
  <c r="N107" i="10"/>
  <c r="O107" i="10"/>
  <c r="P107" i="10"/>
  <c r="Q107" i="10"/>
  <c r="R107" i="10"/>
  <c r="S107" i="10"/>
  <c r="T107" i="10"/>
  <c r="U107" i="10"/>
  <c r="V107" i="10"/>
  <c r="N108" i="10"/>
  <c r="O108" i="10"/>
  <c r="P108" i="10"/>
  <c r="Q108" i="10"/>
  <c r="R108" i="10"/>
  <c r="S108" i="10"/>
  <c r="T108" i="10"/>
  <c r="U108" i="10"/>
  <c r="V108" i="10"/>
  <c r="N109" i="10"/>
  <c r="O109" i="10"/>
  <c r="P109" i="10"/>
  <c r="Q109" i="10"/>
  <c r="R109" i="10"/>
  <c r="S109" i="10"/>
  <c r="T109" i="10"/>
  <c r="U109" i="10"/>
  <c r="V109" i="10"/>
  <c r="N110" i="10"/>
  <c r="O110" i="10"/>
  <c r="P110" i="10"/>
  <c r="Q110" i="10"/>
  <c r="R110" i="10"/>
  <c r="S110" i="10"/>
  <c r="T110" i="10"/>
  <c r="U110" i="10"/>
  <c r="V110" i="10"/>
  <c r="N111" i="10"/>
  <c r="O111" i="10"/>
  <c r="P111" i="10"/>
  <c r="Q111" i="10"/>
  <c r="R111" i="10"/>
  <c r="S111" i="10"/>
  <c r="T111" i="10"/>
  <c r="U111" i="10"/>
  <c r="V111" i="10"/>
  <c r="V13" i="10"/>
  <c r="U13" i="10"/>
  <c r="T13" i="10"/>
  <c r="S13" i="10"/>
  <c r="R13" i="10"/>
  <c r="Q13" i="10"/>
  <c r="P13" i="10"/>
  <c r="O13" i="10"/>
  <c r="N13" i="10"/>
  <c r="AF9" i="10"/>
  <c r="AG9" i="10" s="1"/>
  <c r="AD9" i="10"/>
  <c r="U9" i="10"/>
  <c r="S9" i="10"/>
  <c r="AF8" i="10"/>
  <c r="U8" i="10"/>
  <c r="V8" i="10" s="1"/>
  <c r="AG7" i="10"/>
  <c r="AF7" i="10"/>
  <c r="AE7" i="10"/>
  <c r="AD7" i="10"/>
  <c r="AC7" i="10"/>
  <c r="AB7" i="10"/>
  <c r="AA7" i="10"/>
  <c r="Z7" i="10"/>
  <c r="Y7" i="10"/>
  <c r="V7" i="10"/>
  <c r="U7" i="10"/>
  <c r="T7" i="10"/>
  <c r="S7" i="10"/>
  <c r="R7" i="10"/>
  <c r="Q7" i="10"/>
  <c r="P7" i="10"/>
  <c r="O7" i="10"/>
  <c r="N7" i="10"/>
  <c r="AD9" i="9"/>
  <c r="AF9" i="9" s="1"/>
  <c r="AG9" i="9" s="1"/>
  <c r="AG8" i="9"/>
  <c r="AF8" i="9"/>
  <c r="Q135" i="21" l="1"/>
  <c r="Q75" i="12"/>
  <c r="AM29" i="16"/>
  <c r="Q137" i="21" s="1"/>
  <c r="Q31" i="21"/>
  <c r="AM30" i="16"/>
  <c r="Q138" i="21" s="1"/>
  <c r="AM31" i="16"/>
  <c r="Q139" i="21" s="1"/>
  <c r="AM32" i="16"/>
  <c r="AM40" i="15"/>
  <c r="F148" i="21" s="1"/>
  <c r="AM75" i="15"/>
  <c r="F183" i="21" s="1"/>
  <c r="AM33" i="15"/>
  <c r="F141" i="21" s="1"/>
  <c r="AM30" i="15"/>
  <c r="F138" i="21" s="1"/>
  <c r="V9" i="10"/>
  <c r="AG8" i="10"/>
  <c r="V107" i="9"/>
  <c r="N14" i="9"/>
  <c r="O14" i="9"/>
  <c r="P14" i="9"/>
  <c r="Q14" i="9"/>
  <c r="R14" i="9"/>
  <c r="S14" i="9"/>
  <c r="T14" i="9"/>
  <c r="U14" i="9"/>
  <c r="V14" i="9"/>
  <c r="N15" i="9"/>
  <c r="O15" i="9"/>
  <c r="P15" i="9"/>
  <c r="Q15" i="9"/>
  <c r="R15" i="9"/>
  <c r="S15" i="9"/>
  <c r="T15" i="9"/>
  <c r="U15" i="9"/>
  <c r="V15" i="9"/>
  <c r="N16" i="9"/>
  <c r="O16" i="9"/>
  <c r="P16" i="9"/>
  <c r="Q16" i="9"/>
  <c r="R16" i="9"/>
  <c r="S16" i="9"/>
  <c r="T16" i="9"/>
  <c r="U16" i="9"/>
  <c r="V16" i="9"/>
  <c r="N17" i="9"/>
  <c r="O17" i="9"/>
  <c r="P17" i="9"/>
  <c r="Q17" i="9"/>
  <c r="R17" i="9"/>
  <c r="S17" i="9"/>
  <c r="T17" i="9"/>
  <c r="U17" i="9"/>
  <c r="V17" i="9"/>
  <c r="N18" i="9"/>
  <c r="O18" i="9"/>
  <c r="P18" i="9"/>
  <c r="Q18" i="9"/>
  <c r="R18" i="9"/>
  <c r="S18" i="9"/>
  <c r="T18" i="9"/>
  <c r="U18" i="9"/>
  <c r="V18" i="9"/>
  <c r="N19" i="9"/>
  <c r="O19" i="9"/>
  <c r="P19" i="9"/>
  <c r="Q19" i="9"/>
  <c r="R19" i="9"/>
  <c r="S19" i="9"/>
  <c r="T19" i="9"/>
  <c r="U19" i="9"/>
  <c r="V19" i="9"/>
  <c r="N20" i="9"/>
  <c r="O20" i="9"/>
  <c r="P20" i="9"/>
  <c r="Q20" i="9"/>
  <c r="R20" i="9"/>
  <c r="S20" i="9"/>
  <c r="T20" i="9"/>
  <c r="U20" i="9"/>
  <c r="V20" i="9"/>
  <c r="N21" i="9"/>
  <c r="O21" i="9"/>
  <c r="P21" i="9"/>
  <c r="Q21" i="9"/>
  <c r="R21" i="9"/>
  <c r="S21" i="9"/>
  <c r="T21" i="9"/>
  <c r="U21" i="9"/>
  <c r="V21" i="9"/>
  <c r="N22" i="9"/>
  <c r="O22" i="9"/>
  <c r="P22" i="9"/>
  <c r="Q22" i="9"/>
  <c r="R22" i="9"/>
  <c r="S22" i="9"/>
  <c r="T22" i="9"/>
  <c r="U22" i="9"/>
  <c r="V22" i="9"/>
  <c r="N23" i="9"/>
  <c r="O23" i="9"/>
  <c r="P23" i="9"/>
  <c r="Q23" i="9"/>
  <c r="R23" i="9"/>
  <c r="S23" i="9"/>
  <c r="T23" i="9"/>
  <c r="U23" i="9"/>
  <c r="V23" i="9"/>
  <c r="N24" i="9"/>
  <c r="O24" i="9"/>
  <c r="P24" i="9"/>
  <c r="Q24" i="9"/>
  <c r="R24" i="9"/>
  <c r="S24" i="9"/>
  <c r="T24" i="9"/>
  <c r="U24" i="9"/>
  <c r="V24" i="9"/>
  <c r="N25" i="9"/>
  <c r="O25" i="9"/>
  <c r="P25" i="9"/>
  <c r="Q25" i="9"/>
  <c r="R25" i="9"/>
  <c r="S25" i="9"/>
  <c r="T25" i="9"/>
  <c r="U25" i="9"/>
  <c r="V25" i="9"/>
  <c r="N26" i="9"/>
  <c r="O26" i="9"/>
  <c r="P26" i="9"/>
  <c r="Q26" i="9"/>
  <c r="R26" i="9"/>
  <c r="S26" i="9"/>
  <c r="T26" i="9"/>
  <c r="U26" i="9"/>
  <c r="V26" i="9"/>
  <c r="N27" i="9"/>
  <c r="O27" i="9"/>
  <c r="P27" i="9"/>
  <c r="Q27" i="9"/>
  <c r="R27" i="9"/>
  <c r="S27" i="9"/>
  <c r="T27" i="9"/>
  <c r="U27" i="9"/>
  <c r="V27" i="9"/>
  <c r="N28" i="9"/>
  <c r="O28" i="9"/>
  <c r="P28" i="9"/>
  <c r="Q28" i="9"/>
  <c r="R28" i="9"/>
  <c r="S28" i="9"/>
  <c r="T28" i="9"/>
  <c r="U28" i="9"/>
  <c r="V28" i="9"/>
  <c r="N29" i="9"/>
  <c r="O29" i="9"/>
  <c r="P29" i="9"/>
  <c r="Q29" i="9"/>
  <c r="R29" i="9"/>
  <c r="S29" i="9"/>
  <c r="T29" i="9"/>
  <c r="U29" i="9"/>
  <c r="V29" i="9"/>
  <c r="N30" i="9"/>
  <c r="O30" i="9"/>
  <c r="P30" i="9"/>
  <c r="Q30" i="9"/>
  <c r="R30" i="9"/>
  <c r="S30" i="9"/>
  <c r="T30" i="9"/>
  <c r="U30" i="9"/>
  <c r="V30" i="9"/>
  <c r="N31" i="9"/>
  <c r="O31" i="9"/>
  <c r="P31" i="9"/>
  <c r="Q31" i="9"/>
  <c r="R31" i="9"/>
  <c r="S31" i="9"/>
  <c r="T31" i="9"/>
  <c r="U31" i="9"/>
  <c r="V31" i="9"/>
  <c r="N32" i="9"/>
  <c r="O32" i="9"/>
  <c r="P32" i="9"/>
  <c r="Q32" i="9"/>
  <c r="R32" i="9"/>
  <c r="S32" i="9"/>
  <c r="T32" i="9"/>
  <c r="U32" i="9"/>
  <c r="V32" i="9"/>
  <c r="N33" i="9"/>
  <c r="O33" i="9"/>
  <c r="P33" i="9"/>
  <c r="Q33" i="9"/>
  <c r="R33" i="9"/>
  <c r="S33" i="9"/>
  <c r="T33" i="9"/>
  <c r="U33" i="9"/>
  <c r="V33" i="9"/>
  <c r="N34" i="9"/>
  <c r="O34" i="9"/>
  <c r="P34" i="9"/>
  <c r="Q34" i="9"/>
  <c r="R34" i="9"/>
  <c r="S34" i="9"/>
  <c r="T34" i="9"/>
  <c r="U34" i="9"/>
  <c r="V34" i="9"/>
  <c r="N35" i="9"/>
  <c r="O35" i="9"/>
  <c r="P35" i="9"/>
  <c r="Q35" i="9"/>
  <c r="R35" i="9"/>
  <c r="S35" i="9"/>
  <c r="T35" i="9"/>
  <c r="U35" i="9"/>
  <c r="V35" i="9"/>
  <c r="N36" i="9"/>
  <c r="O36" i="9"/>
  <c r="P36" i="9"/>
  <c r="Q36" i="9"/>
  <c r="R36" i="9"/>
  <c r="S36" i="9"/>
  <c r="T36" i="9"/>
  <c r="U36" i="9"/>
  <c r="V36" i="9"/>
  <c r="N37" i="9"/>
  <c r="O37" i="9"/>
  <c r="P37" i="9"/>
  <c r="Q37" i="9"/>
  <c r="R37" i="9"/>
  <c r="S37" i="9"/>
  <c r="T37" i="9"/>
  <c r="U37" i="9"/>
  <c r="V37" i="9"/>
  <c r="N38" i="9"/>
  <c r="O38" i="9"/>
  <c r="P38" i="9"/>
  <c r="Q38" i="9"/>
  <c r="R38" i="9"/>
  <c r="S38" i="9"/>
  <c r="T38" i="9"/>
  <c r="U38" i="9"/>
  <c r="V38" i="9"/>
  <c r="N39" i="9"/>
  <c r="O39" i="9"/>
  <c r="P39" i="9"/>
  <c r="Q39" i="9"/>
  <c r="R39" i="9"/>
  <c r="S39" i="9"/>
  <c r="T39" i="9"/>
  <c r="U39" i="9"/>
  <c r="V39" i="9"/>
  <c r="N40" i="9"/>
  <c r="O40" i="9"/>
  <c r="P40" i="9"/>
  <c r="Q40" i="9"/>
  <c r="R40" i="9"/>
  <c r="S40" i="9"/>
  <c r="T40" i="9"/>
  <c r="U40" i="9"/>
  <c r="V40" i="9"/>
  <c r="N41" i="9"/>
  <c r="O41" i="9"/>
  <c r="P41" i="9"/>
  <c r="Q41" i="9"/>
  <c r="R41" i="9"/>
  <c r="S41" i="9"/>
  <c r="T41" i="9"/>
  <c r="U41" i="9"/>
  <c r="V41" i="9"/>
  <c r="N42" i="9"/>
  <c r="O42" i="9"/>
  <c r="P42" i="9"/>
  <c r="Q42" i="9"/>
  <c r="R42" i="9"/>
  <c r="S42" i="9"/>
  <c r="T42" i="9"/>
  <c r="U42" i="9"/>
  <c r="V42" i="9"/>
  <c r="N43" i="9"/>
  <c r="O43" i="9"/>
  <c r="P43" i="9"/>
  <c r="Q43" i="9"/>
  <c r="R43" i="9"/>
  <c r="S43" i="9"/>
  <c r="T43" i="9"/>
  <c r="U43" i="9"/>
  <c r="V43" i="9"/>
  <c r="N44" i="9"/>
  <c r="O44" i="9"/>
  <c r="P44" i="9"/>
  <c r="Q44" i="9"/>
  <c r="R44" i="9"/>
  <c r="S44" i="9"/>
  <c r="T44" i="9"/>
  <c r="U44" i="9"/>
  <c r="V44" i="9"/>
  <c r="N45" i="9"/>
  <c r="O45" i="9"/>
  <c r="P45" i="9"/>
  <c r="Q45" i="9"/>
  <c r="R45" i="9"/>
  <c r="S45" i="9"/>
  <c r="T45" i="9"/>
  <c r="U45" i="9"/>
  <c r="V45" i="9"/>
  <c r="N46" i="9"/>
  <c r="O46" i="9"/>
  <c r="P46" i="9"/>
  <c r="Q46" i="9"/>
  <c r="R46" i="9"/>
  <c r="S46" i="9"/>
  <c r="T46" i="9"/>
  <c r="U46" i="9"/>
  <c r="V46" i="9"/>
  <c r="N47" i="9"/>
  <c r="O47" i="9"/>
  <c r="P47" i="9"/>
  <c r="Q47" i="9"/>
  <c r="R47" i="9"/>
  <c r="S47" i="9"/>
  <c r="T47" i="9"/>
  <c r="U47" i="9"/>
  <c r="V47" i="9"/>
  <c r="N48" i="9"/>
  <c r="O48" i="9"/>
  <c r="P48" i="9"/>
  <c r="Q48" i="9"/>
  <c r="R48" i="9"/>
  <c r="S48" i="9"/>
  <c r="T48" i="9"/>
  <c r="U48" i="9"/>
  <c r="V48" i="9"/>
  <c r="N49" i="9"/>
  <c r="O49" i="9"/>
  <c r="P49" i="9"/>
  <c r="Q49" i="9"/>
  <c r="R49" i="9"/>
  <c r="S49" i="9"/>
  <c r="T49" i="9"/>
  <c r="U49" i="9"/>
  <c r="V49" i="9"/>
  <c r="N50" i="9"/>
  <c r="O50" i="9"/>
  <c r="P50" i="9"/>
  <c r="Q50" i="9"/>
  <c r="R50" i="9"/>
  <c r="S50" i="9"/>
  <c r="T50" i="9"/>
  <c r="U50" i="9"/>
  <c r="V50" i="9"/>
  <c r="N51" i="9"/>
  <c r="O51" i="9"/>
  <c r="P51" i="9"/>
  <c r="Q51" i="9"/>
  <c r="R51" i="9"/>
  <c r="S51" i="9"/>
  <c r="T51" i="9"/>
  <c r="U51" i="9"/>
  <c r="V51" i="9"/>
  <c r="N52" i="9"/>
  <c r="O52" i="9"/>
  <c r="P52" i="9"/>
  <c r="Q52" i="9"/>
  <c r="R52" i="9"/>
  <c r="S52" i="9"/>
  <c r="T52" i="9"/>
  <c r="U52" i="9"/>
  <c r="V52" i="9"/>
  <c r="N53" i="9"/>
  <c r="O53" i="9"/>
  <c r="P53" i="9"/>
  <c r="Q53" i="9"/>
  <c r="R53" i="9"/>
  <c r="S53" i="9"/>
  <c r="T53" i="9"/>
  <c r="U53" i="9"/>
  <c r="V53" i="9"/>
  <c r="N54" i="9"/>
  <c r="O54" i="9"/>
  <c r="P54" i="9"/>
  <c r="Q54" i="9"/>
  <c r="R54" i="9"/>
  <c r="S54" i="9"/>
  <c r="T54" i="9"/>
  <c r="U54" i="9"/>
  <c r="V54" i="9"/>
  <c r="N55" i="9"/>
  <c r="O55" i="9"/>
  <c r="P55" i="9"/>
  <c r="Q55" i="9"/>
  <c r="R55" i="9"/>
  <c r="S55" i="9"/>
  <c r="T55" i="9"/>
  <c r="U55" i="9"/>
  <c r="V55" i="9"/>
  <c r="N56" i="9"/>
  <c r="O56" i="9"/>
  <c r="P56" i="9"/>
  <c r="Q56" i="9"/>
  <c r="R56" i="9"/>
  <c r="S56" i="9"/>
  <c r="T56" i="9"/>
  <c r="U56" i="9"/>
  <c r="V56" i="9"/>
  <c r="N57" i="9"/>
  <c r="O57" i="9"/>
  <c r="P57" i="9"/>
  <c r="Q57" i="9"/>
  <c r="R57" i="9"/>
  <c r="S57" i="9"/>
  <c r="T57" i="9"/>
  <c r="U57" i="9"/>
  <c r="V57" i="9"/>
  <c r="N58" i="9"/>
  <c r="O58" i="9"/>
  <c r="P58" i="9"/>
  <c r="Q58" i="9"/>
  <c r="R58" i="9"/>
  <c r="S58" i="9"/>
  <c r="T58" i="9"/>
  <c r="U58" i="9"/>
  <c r="V58" i="9"/>
  <c r="N59" i="9"/>
  <c r="O59" i="9"/>
  <c r="P59" i="9"/>
  <c r="Q59" i="9"/>
  <c r="R59" i="9"/>
  <c r="S59" i="9"/>
  <c r="T59" i="9"/>
  <c r="U59" i="9"/>
  <c r="V59" i="9"/>
  <c r="N60" i="9"/>
  <c r="O60" i="9"/>
  <c r="P60" i="9"/>
  <c r="Q60" i="9"/>
  <c r="R60" i="9"/>
  <c r="S60" i="9"/>
  <c r="T60" i="9"/>
  <c r="U60" i="9"/>
  <c r="V60" i="9"/>
  <c r="N61" i="9"/>
  <c r="O61" i="9"/>
  <c r="P61" i="9"/>
  <c r="Q61" i="9"/>
  <c r="R61" i="9"/>
  <c r="S61" i="9"/>
  <c r="T61" i="9"/>
  <c r="U61" i="9"/>
  <c r="V61" i="9"/>
  <c r="N62" i="9"/>
  <c r="O62" i="9"/>
  <c r="P62" i="9"/>
  <c r="Q62" i="9"/>
  <c r="R62" i="9"/>
  <c r="S62" i="9"/>
  <c r="T62" i="9"/>
  <c r="U62" i="9"/>
  <c r="V62" i="9"/>
  <c r="N63" i="9"/>
  <c r="O63" i="9"/>
  <c r="P63" i="9"/>
  <c r="Q63" i="9"/>
  <c r="R63" i="9"/>
  <c r="S63" i="9"/>
  <c r="T63" i="9"/>
  <c r="U63" i="9"/>
  <c r="V63" i="9"/>
  <c r="N64" i="9"/>
  <c r="O64" i="9"/>
  <c r="P64" i="9"/>
  <c r="Q64" i="9"/>
  <c r="R64" i="9"/>
  <c r="S64" i="9"/>
  <c r="T64" i="9"/>
  <c r="U64" i="9"/>
  <c r="V64" i="9"/>
  <c r="N65" i="9"/>
  <c r="O65" i="9"/>
  <c r="P65" i="9"/>
  <c r="Q65" i="9"/>
  <c r="R65" i="9"/>
  <c r="S65" i="9"/>
  <c r="T65" i="9"/>
  <c r="U65" i="9"/>
  <c r="V65" i="9"/>
  <c r="N66" i="9"/>
  <c r="O66" i="9"/>
  <c r="P66" i="9"/>
  <c r="Q66" i="9"/>
  <c r="R66" i="9"/>
  <c r="S66" i="9"/>
  <c r="T66" i="9"/>
  <c r="U66" i="9"/>
  <c r="V66" i="9"/>
  <c r="N67" i="9"/>
  <c r="O67" i="9"/>
  <c r="P67" i="9"/>
  <c r="Q67" i="9"/>
  <c r="R67" i="9"/>
  <c r="S67" i="9"/>
  <c r="T67" i="9"/>
  <c r="U67" i="9"/>
  <c r="V67" i="9"/>
  <c r="N68" i="9"/>
  <c r="O68" i="9"/>
  <c r="P68" i="9"/>
  <c r="Q68" i="9"/>
  <c r="R68" i="9"/>
  <c r="S68" i="9"/>
  <c r="T68" i="9"/>
  <c r="U68" i="9"/>
  <c r="V68" i="9"/>
  <c r="N69" i="9"/>
  <c r="O69" i="9"/>
  <c r="P69" i="9"/>
  <c r="Q69" i="9"/>
  <c r="R69" i="9"/>
  <c r="S69" i="9"/>
  <c r="T69" i="9"/>
  <c r="U69" i="9"/>
  <c r="V69" i="9"/>
  <c r="N70" i="9"/>
  <c r="O70" i="9"/>
  <c r="P70" i="9"/>
  <c r="Q70" i="9"/>
  <c r="R70" i="9"/>
  <c r="S70" i="9"/>
  <c r="T70" i="9"/>
  <c r="U70" i="9"/>
  <c r="V70" i="9"/>
  <c r="N71" i="9"/>
  <c r="O71" i="9"/>
  <c r="P71" i="9"/>
  <c r="Q71" i="9"/>
  <c r="R71" i="9"/>
  <c r="S71" i="9"/>
  <c r="T71" i="9"/>
  <c r="U71" i="9"/>
  <c r="V71" i="9"/>
  <c r="N72" i="9"/>
  <c r="O72" i="9"/>
  <c r="P72" i="9"/>
  <c r="Q72" i="9"/>
  <c r="R72" i="9"/>
  <c r="S72" i="9"/>
  <c r="T72" i="9"/>
  <c r="U72" i="9"/>
  <c r="V72" i="9"/>
  <c r="N73" i="9"/>
  <c r="O73" i="9"/>
  <c r="P73" i="9"/>
  <c r="Q73" i="9"/>
  <c r="R73" i="9"/>
  <c r="S73" i="9"/>
  <c r="T73" i="9"/>
  <c r="U73" i="9"/>
  <c r="V73" i="9"/>
  <c r="N74" i="9"/>
  <c r="O74" i="9"/>
  <c r="P74" i="9"/>
  <c r="Q74" i="9"/>
  <c r="R74" i="9"/>
  <c r="S74" i="9"/>
  <c r="T74" i="9"/>
  <c r="U74" i="9"/>
  <c r="V74" i="9"/>
  <c r="N75" i="9"/>
  <c r="O75" i="9"/>
  <c r="P75" i="9"/>
  <c r="Q75" i="9"/>
  <c r="R75" i="9"/>
  <c r="S75" i="9"/>
  <c r="T75" i="9"/>
  <c r="U75" i="9"/>
  <c r="V75" i="9"/>
  <c r="N76" i="9"/>
  <c r="O76" i="9"/>
  <c r="P76" i="9"/>
  <c r="Q76" i="9"/>
  <c r="R76" i="9"/>
  <c r="S76" i="9"/>
  <c r="T76" i="9"/>
  <c r="U76" i="9"/>
  <c r="V76" i="9"/>
  <c r="N77" i="9"/>
  <c r="O77" i="9"/>
  <c r="P77" i="9"/>
  <c r="Q77" i="9"/>
  <c r="R77" i="9"/>
  <c r="S77" i="9"/>
  <c r="T77" i="9"/>
  <c r="U77" i="9"/>
  <c r="V77" i="9"/>
  <c r="N78" i="9"/>
  <c r="O78" i="9"/>
  <c r="P78" i="9"/>
  <c r="Q78" i="9"/>
  <c r="R78" i="9"/>
  <c r="S78" i="9"/>
  <c r="T78" i="9"/>
  <c r="U78" i="9"/>
  <c r="V78" i="9"/>
  <c r="N79" i="9"/>
  <c r="O79" i="9"/>
  <c r="P79" i="9"/>
  <c r="Q79" i="9"/>
  <c r="R79" i="9"/>
  <c r="S79" i="9"/>
  <c r="T79" i="9"/>
  <c r="U79" i="9"/>
  <c r="V79" i="9"/>
  <c r="N80" i="9"/>
  <c r="O80" i="9"/>
  <c r="P80" i="9"/>
  <c r="Q80" i="9"/>
  <c r="R80" i="9"/>
  <c r="S80" i="9"/>
  <c r="T80" i="9"/>
  <c r="U80" i="9"/>
  <c r="V80" i="9"/>
  <c r="N81" i="9"/>
  <c r="O81" i="9"/>
  <c r="P81" i="9"/>
  <c r="Q81" i="9"/>
  <c r="R81" i="9"/>
  <c r="S81" i="9"/>
  <c r="T81" i="9"/>
  <c r="U81" i="9"/>
  <c r="V81" i="9"/>
  <c r="N82" i="9"/>
  <c r="O82" i="9"/>
  <c r="P82" i="9"/>
  <c r="Q82" i="9"/>
  <c r="R82" i="9"/>
  <c r="S82" i="9"/>
  <c r="T82" i="9"/>
  <c r="U82" i="9"/>
  <c r="V82" i="9"/>
  <c r="N83" i="9"/>
  <c r="O83" i="9"/>
  <c r="P83" i="9"/>
  <c r="Q83" i="9"/>
  <c r="R83" i="9"/>
  <c r="S83" i="9"/>
  <c r="T83" i="9"/>
  <c r="U83" i="9"/>
  <c r="V83" i="9"/>
  <c r="N84" i="9"/>
  <c r="O84" i="9"/>
  <c r="P84" i="9"/>
  <c r="Q84" i="9"/>
  <c r="R84" i="9"/>
  <c r="S84" i="9"/>
  <c r="T84" i="9"/>
  <c r="U84" i="9"/>
  <c r="V84" i="9"/>
  <c r="N85" i="9"/>
  <c r="O85" i="9"/>
  <c r="P85" i="9"/>
  <c r="Q85" i="9"/>
  <c r="R85" i="9"/>
  <c r="S85" i="9"/>
  <c r="T85" i="9"/>
  <c r="U85" i="9"/>
  <c r="V85" i="9"/>
  <c r="N86" i="9"/>
  <c r="O86" i="9"/>
  <c r="P86" i="9"/>
  <c r="Q86" i="9"/>
  <c r="R86" i="9"/>
  <c r="S86" i="9"/>
  <c r="T86" i="9"/>
  <c r="U86" i="9"/>
  <c r="V86" i="9"/>
  <c r="N87" i="9"/>
  <c r="O87" i="9"/>
  <c r="P87" i="9"/>
  <c r="Q87" i="9"/>
  <c r="R87" i="9"/>
  <c r="S87" i="9"/>
  <c r="T87" i="9"/>
  <c r="U87" i="9"/>
  <c r="V87" i="9"/>
  <c r="N88" i="9"/>
  <c r="O88" i="9"/>
  <c r="P88" i="9"/>
  <c r="Q88" i="9"/>
  <c r="R88" i="9"/>
  <c r="S88" i="9"/>
  <c r="T88" i="9"/>
  <c r="U88" i="9"/>
  <c r="V88" i="9"/>
  <c r="N89" i="9"/>
  <c r="O89" i="9"/>
  <c r="P89" i="9"/>
  <c r="Q89" i="9"/>
  <c r="R89" i="9"/>
  <c r="S89" i="9"/>
  <c r="T89" i="9"/>
  <c r="U89" i="9"/>
  <c r="V89" i="9"/>
  <c r="N90" i="9"/>
  <c r="O90" i="9"/>
  <c r="P90" i="9"/>
  <c r="Q90" i="9"/>
  <c r="R90" i="9"/>
  <c r="S90" i="9"/>
  <c r="T90" i="9"/>
  <c r="U90" i="9"/>
  <c r="V90" i="9"/>
  <c r="N91" i="9"/>
  <c r="O91" i="9"/>
  <c r="P91" i="9"/>
  <c r="Q91" i="9"/>
  <c r="R91" i="9"/>
  <c r="S91" i="9"/>
  <c r="T91" i="9"/>
  <c r="U91" i="9"/>
  <c r="V91" i="9"/>
  <c r="N92" i="9"/>
  <c r="O92" i="9"/>
  <c r="P92" i="9"/>
  <c r="Q92" i="9"/>
  <c r="R92" i="9"/>
  <c r="S92" i="9"/>
  <c r="T92" i="9"/>
  <c r="U92" i="9"/>
  <c r="V92" i="9"/>
  <c r="N93" i="9"/>
  <c r="O93" i="9"/>
  <c r="P93" i="9"/>
  <c r="Q93" i="9"/>
  <c r="R93" i="9"/>
  <c r="S93" i="9"/>
  <c r="T93" i="9"/>
  <c r="U93" i="9"/>
  <c r="V93" i="9"/>
  <c r="N94" i="9"/>
  <c r="O94" i="9"/>
  <c r="P94" i="9"/>
  <c r="Q94" i="9"/>
  <c r="R94" i="9"/>
  <c r="S94" i="9"/>
  <c r="T94" i="9"/>
  <c r="U94" i="9"/>
  <c r="V94" i="9"/>
  <c r="N95" i="9"/>
  <c r="O95" i="9"/>
  <c r="P95" i="9"/>
  <c r="Q95" i="9"/>
  <c r="R95" i="9"/>
  <c r="S95" i="9"/>
  <c r="T95" i="9"/>
  <c r="U95" i="9"/>
  <c r="V95" i="9"/>
  <c r="N96" i="9"/>
  <c r="O96" i="9"/>
  <c r="P96" i="9"/>
  <c r="Q96" i="9"/>
  <c r="R96" i="9"/>
  <c r="S96" i="9"/>
  <c r="T96" i="9"/>
  <c r="U96" i="9"/>
  <c r="V96" i="9"/>
  <c r="N97" i="9"/>
  <c r="O97" i="9"/>
  <c r="P97" i="9"/>
  <c r="Q97" i="9"/>
  <c r="R97" i="9"/>
  <c r="S97" i="9"/>
  <c r="T97" i="9"/>
  <c r="U97" i="9"/>
  <c r="V97" i="9"/>
  <c r="N98" i="9"/>
  <c r="O98" i="9"/>
  <c r="P98" i="9"/>
  <c r="Q98" i="9"/>
  <c r="R98" i="9"/>
  <c r="S98" i="9"/>
  <c r="T98" i="9"/>
  <c r="U98" i="9"/>
  <c r="V98" i="9"/>
  <c r="N99" i="9"/>
  <c r="O99" i="9"/>
  <c r="P99" i="9"/>
  <c r="Q99" i="9"/>
  <c r="R99" i="9"/>
  <c r="S99" i="9"/>
  <c r="T99" i="9"/>
  <c r="U99" i="9"/>
  <c r="V99" i="9"/>
  <c r="N100" i="9"/>
  <c r="O100" i="9"/>
  <c r="P100" i="9"/>
  <c r="Q100" i="9"/>
  <c r="R100" i="9"/>
  <c r="S100" i="9"/>
  <c r="T100" i="9"/>
  <c r="U100" i="9"/>
  <c r="V100" i="9"/>
  <c r="N101" i="9"/>
  <c r="O101" i="9"/>
  <c r="P101" i="9"/>
  <c r="Q101" i="9"/>
  <c r="R101" i="9"/>
  <c r="S101" i="9"/>
  <c r="T101" i="9"/>
  <c r="U101" i="9"/>
  <c r="V101" i="9"/>
  <c r="N102" i="9"/>
  <c r="O102" i="9"/>
  <c r="P102" i="9"/>
  <c r="Q102" i="9"/>
  <c r="R102" i="9"/>
  <c r="S102" i="9"/>
  <c r="T102" i="9"/>
  <c r="U102" i="9"/>
  <c r="V102" i="9"/>
  <c r="N103" i="9"/>
  <c r="O103" i="9"/>
  <c r="P103" i="9"/>
  <c r="Q103" i="9"/>
  <c r="R103" i="9"/>
  <c r="S103" i="9"/>
  <c r="T103" i="9"/>
  <c r="U103" i="9"/>
  <c r="V103" i="9"/>
  <c r="N104" i="9"/>
  <c r="O104" i="9"/>
  <c r="P104" i="9"/>
  <c r="Q104" i="9"/>
  <c r="R104" i="9"/>
  <c r="S104" i="9"/>
  <c r="T104" i="9"/>
  <c r="U104" i="9"/>
  <c r="V104" i="9"/>
  <c r="N105" i="9"/>
  <c r="O105" i="9"/>
  <c r="P105" i="9"/>
  <c r="Q105" i="9"/>
  <c r="R105" i="9"/>
  <c r="S105" i="9"/>
  <c r="T105" i="9"/>
  <c r="U105" i="9"/>
  <c r="V105" i="9"/>
  <c r="N106" i="9"/>
  <c r="O106" i="9"/>
  <c r="P106" i="9"/>
  <c r="Q106" i="9"/>
  <c r="R106" i="9"/>
  <c r="S106" i="9"/>
  <c r="T106" i="9"/>
  <c r="U106" i="9"/>
  <c r="V106" i="9"/>
  <c r="N107" i="9"/>
  <c r="O107" i="9"/>
  <c r="P107" i="9"/>
  <c r="Q107" i="9"/>
  <c r="R107" i="9"/>
  <c r="S107" i="9"/>
  <c r="T107" i="9"/>
  <c r="U107" i="9"/>
  <c r="N108" i="9"/>
  <c r="O108" i="9"/>
  <c r="P108" i="9"/>
  <c r="Q108" i="9"/>
  <c r="R108" i="9"/>
  <c r="S108" i="9"/>
  <c r="T108" i="9"/>
  <c r="U108" i="9"/>
  <c r="V108" i="9"/>
  <c r="N109" i="9"/>
  <c r="O109" i="9"/>
  <c r="P109" i="9"/>
  <c r="Q109" i="9"/>
  <c r="R109" i="9"/>
  <c r="S109" i="9"/>
  <c r="T109" i="9"/>
  <c r="U109" i="9"/>
  <c r="V109" i="9"/>
  <c r="N110" i="9"/>
  <c r="O110" i="9"/>
  <c r="P110" i="9"/>
  <c r="Q110" i="9"/>
  <c r="R110" i="9"/>
  <c r="S110" i="9"/>
  <c r="T110" i="9"/>
  <c r="U110" i="9"/>
  <c r="V110" i="9"/>
  <c r="N111" i="9"/>
  <c r="O111" i="9"/>
  <c r="P111" i="9"/>
  <c r="Q111" i="9"/>
  <c r="R111" i="9"/>
  <c r="S111" i="9"/>
  <c r="T111" i="9"/>
  <c r="U111" i="9"/>
  <c r="V111" i="9"/>
  <c r="V13" i="9"/>
  <c r="U13" i="9"/>
  <c r="T13" i="9"/>
  <c r="S13" i="9"/>
  <c r="R13" i="9"/>
  <c r="Q13" i="9"/>
  <c r="P13" i="9"/>
  <c r="O13" i="9"/>
  <c r="N13" i="9"/>
  <c r="N7" i="9"/>
  <c r="V8" i="9"/>
  <c r="U8" i="9"/>
  <c r="V9" i="9"/>
  <c r="U9" i="9"/>
  <c r="S9" i="9"/>
  <c r="AG7" i="9"/>
  <c r="AF7" i="9"/>
  <c r="AE7" i="9"/>
  <c r="AD7" i="9"/>
  <c r="AC7" i="9"/>
  <c r="AB7" i="9"/>
  <c r="AA7" i="9"/>
  <c r="Z7" i="9"/>
  <c r="Y7" i="9"/>
  <c r="V7" i="9"/>
  <c r="U7" i="9"/>
  <c r="T7" i="9"/>
  <c r="S7" i="9"/>
  <c r="R7" i="9"/>
  <c r="Q7" i="9"/>
  <c r="P7" i="9"/>
  <c r="O7" i="9"/>
  <c r="Q140" i="21" l="1"/>
  <c r="Q76" i="12"/>
  <c r="F35" i="21"/>
  <c r="F46" i="12"/>
  <c r="AM36" i="16"/>
  <c r="Q144" i="21" s="1"/>
  <c r="AM35" i="16"/>
  <c r="Q143" i="21" s="1"/>
  <c r="AM34" i="16"/>
  <c r="Q142" i="21" s="1"/>
  <c r="AM33" i="16"/>
  <c r="Q141" i="21" s="1"/>
  <c r="AM34" i="15"/>
  <c r="F142" i="21" s="1"/>
  <c r="F39" i="21"/>
  <c r="AM37" i="15"/>
  <c r="F145" i="21" s="1"/>
  <c r="AM79" i="15"/>
  <c r="F187" i="21" s="1"/>
  <c r="AM44" i="15"/>
  <c r="F152" i="21" s="1"/>
  <c r="R134" i="5"/>
  <c r="R133" i="5"/>
  <c r="R132" i="5"/>
  <c r="Q134" i="5"/>
  <c r="Q133" i="5"/>
  <c r="D130" i="5"/>
  <c r="Q132" i="5"/>
  <c r="P134" i="5"/>
  <c r="P133" i="5"/>
  <c r="P132" i="5"/>
  <c r="R125" i="5"/>
  <c r="R124" i="5"/>
  <c r="R123" i="5"/>
  <c r="Q125" i="5"/>
  <c r="Q124" i="5"/>
  <c r="Q123" i="5"/>
  <c r="P125" i="5"/>
  <c r="P124" i="5"/>
  <c r="P123" i="5"/>
  <c r="E133" i="5"/>
  <c r="D133" i="5"/>
  <c r="C133" i="5"/>
  <c r="E132" i="5"/>
  <c r="D132" i="5"/>
  <c r="C132" i="5"/>
  <c r="E124" i="5"/>
  <c r="D124" i="5"/>
  <c r="C124" i="5"/>
  <c r="E123" i="5"/>
  <c r="D123" i="5"/>
  <c r="C123" i="5"/>
  <c r="R116" i="5"/>
  <c r="R115" i="5"/>
  <c r="R114" i="5"/>
  <c r="Q116" i="5"/>
  <c r="Q115" i="5"/>
  <c r="Q114" i="5"/>
  <c r="P116" i="5"/>
  <c r="P115" i="5"/>
  <c r="C112" i="5"/>
  <c r="P114" i="5"/>
  <c r="D113" i="5"/>
  <c r="E115" i="5"/>
  <c r="D115" i="5"/>
  <c r="C115" i="5"/>
  <c r="E114" i="5"/>
  <c r="D114" i="5"/>
  <c r="C114" i="5"/>
  <c r="E106" i="5"/>
  <c r="D106" i="5"/>
  <c r="C106" i="5"/>
  <c r="E105" i="5"/>
  <c r="D105" i="5"/>
  <c r="C105" i="5"/>
  <c r="R107" i="5"/>
  <c r="R106" i="5"/>
  <c r="Q107" i="5"/>
  <c r="Q106" i="5"/>
  <c r="P107" i="5"/>
  <c r="P106" i="5"/>
  <c r="R105" i="5"/>
  <c r="Q105" i="5"/>
  <c r="P105" i="5"/>
  <c r="R98" i="5"/>
  <c r="R97" i="5"/>
  <c r="Q98" i="5"/>
  <c r="Q97" i="5"/>
  <c r="P98" i="5"/>
  <c r="P97" i="5"/>
  <c r="R96" i="5"/>
  <c r="Q96" i="5"/>
  <c r="P96" i="5"/>
  <c r="E97" i="5"/>
  <c r="D97" i="5"/>
  <c r="C97" i="5"/>
  <c r="E96" i="5"/>
  <c r="D96" i="5"/>
  <c r="C96" i="5"/>
  <c r="R131" i="5"/>
  <c r="Q131" i="5"/>
  <c r="P131" i="5"/>
  <c r="R130" i="5"/>
  <c r="Q130" i="5"/>
  <c r="P130" i="5"/>
  <c r="E131" i="5"/>
  <c r="D131" i="5"/>
  <c r="C131" i="5"/>
  <c r="E130" i="5"/>
  <c r="C130" i="5"/>
  <c r="E129" i="5"/>
  <c r="D129" i="5"/>
  <c r="C129" i="5"/>
  <c r="R122" i="5"/>
  <c r="Q122" i="5"/>
  <c r="P122" i="5"/>
  <c r="R121" i="5"/>
  <c r="Q121" i="5"/>
  <c r="P121" i="5"/>
  <c r="E122" i="5"/>
  <c r="D122" i="5"/>
  <c r="C122" i="5"/>
  <c r="E121" i="5"/>
  <c r="D121" i="5"/>
  <c r="C121" i="5"/>
  <c r="E120" i="5"/>
  <c r="D120" i="5"/>
  <c r="C120" i="5"/>
  <c r="R113" i="5"/>
  <c r="Q113" i="5"/>
  <c r="P113" i="5"/>
  <c r="R112" i="5"/>
  <c r="Q112" i="5"/>
  <c r="P112" i="5"/>
  <c r="E113" i="5"/>
  <c r="C113" i="5"/>
  <c r="E112" i="5"/>
  <c r="D112" i="5"/>
  <c r="E111" i="5"/>
  <c r="D111" i="5"/>
  <c r="C111" i="5"/>
  <c r="R104" i="5"/>
  <c r="Q104" i="5"/>
  <c r="P104" i="5"/>
  <c r="R103" i="5"/>
  <c r="Q103" i="5"/>
  <c r="P103" i="5"/>
  <c r="E104" i="5"/>
  <c r="D104" i="5"/>
  <c r="C104" i="5"/>
  <c r="E103" i="5"/>
  <c r="D103" i="5"/>
  <c r="C103" i="5"/>
  <c r="E102" i="5"/>
  <c r="D102" i="5"/>
  <c r="C102" i="5"/>
  <c r="R95" i="5"/>
  <c r="Q95" i="5"/>
  <c r="P95" i="5"/>
  <c r="R94" i="5"/>
  <c r="Q94" i="5"/>
  <c r="P94" i="5"/>
  <c r="E95" i="5"/>
  <c r="D95" i="5"/>
  <c r="C95" i="5"/>
  <c r="E94" i="5"/>
  <c r="D94" i="5"/>
  <c r="C94" i="5"/>
  <c r="E93" i="5"/>
  <c r="D93" i="5"/>
  <c r="C93" i="5"/>
  <c r="E88" i="5"/>
  <c r="D88" i="5"/>
  <c r="C88" i="5"/>
  <c r="E87" i="5"/>
  <c r="D87" i="5"/>
  <c r="C87" i="5"/>
  <c r="R89" i="5"/>
  <c r="Q89" i="5"/>
  <c r="P89" i="5"/>
  <c r="R88" i="5"/>
  <c r="Q88" i="5"/>
  <c r="P88" i="5"/>
  <c r="R87" i="5"/>
  <c r="Q87" i="5"/>
  <c r="P87" i="5"/>
  <c r="R86" i="5"/>
  <c r="Q86" i="5"/>
  <c r="P86" i="5"/>
  <c r="R85" i="5"/>
  <c r="Q85" i="5"/>
  <c r="P85" i="5"/>
  <c r="E86" i="5"/>
  <c r="D86" i="5"/>
  <c r="C86" i="5"/>
  <c r="E85" i="5"/>
  <c r="D85" i="5"/>
  <c r="C85" i="5"/>
  <c r="E84" i="5"/>
  <c r="D84" i="5"/>
  <c r="C84" i="5"/>
  <c r="E79" i="5"/>
  <c r="D79" i="5"/>
  <c r="C79" i="5"/>
  <c r="E78" i="5"/>
  <c r="D78" i="5"/>
  <c r="C78" i="5"/>
  <c r="C77" i="5"/>
  <c r="R80" i="5"/>
  <c r="Q80" i="5"/>
  <c r="P80" i="5"/>
  <c r="R79" i="5"/>
  <c r="Q79" i="5"/>
  <c r="P79" i="5"/>
  <c r="R78" i="5"/>
  <c r="Q78" i="5"/>
  <c r="P78" i="5"/>
  <c r="R77" i="5"/>
  <c r="Q77" i="5"/>
  <c r="P77" i="5"/>
  <c r="R76" i="5"/>
  <c r="Q76" i="5"/>
  <c r="P76" i="5"/>
  <c r="E77" i="5"/>
  <c r="D77" i="5"/>
  <c r="E76" i="5"/>
  <c r="D76" i="5"/>
  <c r="C76" i="5"/>
  <c r="E75" i="5"/>
  <c r="D75" i="5"/>
  <c r="C75" i="5"/>
  <c r="E70" i="5"/>
  <c r="D70" i="5"/>
  <c r="C70" i="5"/>
  <c r="E69" i="5"/>
  <c r="D69" i="5"/>
  <c r="C69" i="5"/>
  <c r="R71" i="5"/>
  <c r="Q71" i="5"/>
  <c r="P71" i="5"/>
  <c r="R70" i="5"/>
  <c r="Q70" i="5"/>
  <c r="P70" i="5"/>
  <c r="R69" i="5"/>
  <c r="Q69" i="5"/>
  <c r="P69" i="5"/>
  <c r="R68" i="5"/>
  <c r="Q68" i="5"/>
  <c r="P68" i="5"/>
  <c r="R67" i="5"/>
  <c r="Q67" i="5"/>
  <c r="P67" i="5"/>
  <c r="E68" i="5"/>
  <c r="D68" i="5"/>
  <c r="C68" i="5"/>
  <c r="E67" i="5"/>
  <c r="D67" i="5"/>
  <c r="C67" i="5"/>
  <c r="E66" i="5"/>
  <c r="D66" i="5"/>
  <c r="C66" i="5"/>
  <c r="E61" i="5"/>
  <c r="D61" i="5"/>
  <c r="C61" i="5"/>
  <c r="E60" i="5"/>
  <c r="D60" i="5"/>
  <c r="C60" i="5"/>
  <c r="R59" i="5"/>
  <c r="Q59" i="5"/>
  <c r="P59" i="5"/>
  <c r="R58" i="5"/>
  <c r="Q58" i="5"/>
  <c r="P58" i="5"/>
  <c r="R60" i="5"/>
  <c r="Q60" i="5"/>
  <c r="P60" i="5"/>
  <c r="R61" i="5"/>
  <c r="Q61" i="5"/>
  <c r="P61" i="5"/>
  <c r="R62" i="5"/>
  <c r="Q62" i="5"/>
  <c r="P62" i="5"/>
  <c r="E59" i="5"/>
  <c r="D59" i="5"/>
  <c r="C59" i="5"/>
  <c r="E58" i="5"/>
  <c r="D58" i="5"/>
  <c r="C58" i="5"/>
  <c r="E57" i="5"/>
  <c r="D57" i="5"/>
  <c r="C57" i="5"/>
  <c r="S34" i="5"/>
  <c r="R34" i="5"/>
  <c r="N34" i="5"/>
  <c r="M34" i="5"/>
  <c r="O34" i="5" s="1"/>
  <c r="D50" i="5" s="1"/>
  <c r="I34" i="5"/>
  <c r="H34" i="5"/>
  <c r="D34" i="5"/>
  <c r="C34" i="5"/>
  <c r="S33" i="5"/>
  <c r="R33" i="5"/>
  <c r="T33" i="5" s="1"/>
  <c r="C49" i="5" s="1"/>
  <c r="N33" i="5"/>
  <c r="M33" i="5"/>
  <c r="O33" i="5" s="1"/>
  <c r="D49" i="5" s="1"/>
  <c r="I33" i="5"/>
  <c r="H33" i="5"/>
  <c r="D33" i="5"/>
  <c r="C33" i="5"/>
  <c r="S32" i="5"/>
  <c r="R32" i="5"/>
  <c r="N32" i="5"/>
  <c r="O32" i="5" s="1"/>
  <c r="D48" i="5" s="1"/>
  <c r="M32" i="5"/>
  <c r="J32" i="5"/>
  <c r="G48" i="5" s="1"/>
  <c r="I32" i="5"/>
  <c r="H32" i="5"/>
  <c r="D32" i="5"/>
  <c r="C32" i="5"/>
  <c r="E32" i="5" s="1"/>
  <c r="F48" i="5" s="1"/>
  <c r="S31" i="5"/>
  <c r="R31" i="5"/>
  <c r="T31" i="5" s="1"/>
  <c r="C47" i="5" s="1"/>
  <c r="O31" i="5"/>
  <c r="D47" i="5" s="1"/>
  <c r="N31" i="5"/>
  <c r="M31" i="5"/>
  <c r="I31" i="5"/>
  <c r="H31" i="5"/>
  <c r="J31" i="5" s="1"/>
  <c r="G47" i="5" s="1"/>
  <c r="D31" i="5"/>
  <c r="C31" i="5"/>
  <c r="E31" i="5" s="1"/>
  <c r="F47" i="5" s="1"/>
  <c r="S30" i="5"/>
  <c r="R30" i="5"/>
  <c r="N30" i="5"/>
  <c r="M30" i="5"/>
  <c r="I30" i="5"/>
  <c r="H30" i="5"/>
  <c r="J30" i="5" s="1"/>
  <c r="G46" i="5" s="1"/>
  <c r="D30" i="5"/>
  <c r="C30" i="5"/>
  <c r="E30" i="5" s="1"/>
  <c r="F46" i="5" s="1"/>
  <c r="S29" i="5"/>
  <c r="R29" i="5"/>
  <c r="N29" i="5"/>
  <c r="M29" i="5"/>
  <c r="O29" i="5" s="1"/>
  <c r="D45" i="5" s="1"/>
  <c r="I29" i="5"/>
  <c r="H29" i="5"/>
  <c r="D29" i="5"/>
  <c r="C29" i="5"/>
  <c r="S28" i="5"/>
  <c r="R28" i="5"/>
  <c r="N28" i="5"/>
  <c r="M28" i="5"/>
  <c r="I28" i="5"/>
  <c r="H28" i="5"/>
  <c r="J28" i="5" s="1"/>
  <c r="G44" i="5" s="1"/>
  <c r="D28" i="5"/>
  <c r="C28" i="5"/>
  <c r="S27" i="5"/>
  <c r="R27" i="5"/>
  <c r="T27" i="5" s="1"/>
  <c r="C43" i="5" s="1"/>
  <c r="N27" i="5"/>
  <c r="M27" i="5"/>
  <c r="O27" i="5" s="1"/>
  <c r="D43" i="5" s="1"/>
  <c r="I27" i="5"/>
  <c r="H27" i="5"/>
  <c r="D27" i="5"/>
  <c r="C27" i="5"/>
  <c r="E27" i="5" s="1"/>
  <c r="F43" i="5" s="1"/>
  <c r="S26" i="5"/>
  <c r="R26" i="5"/>
  <c r="N26" i="5"/>
  <c r="M26" i="5"/>
  <c r="J26" i="5"/>
  <c r="G42" i="5" s="1"/>
  <c r="I26" i="5"/>
  <c r="H26" i="5"/>
  <c r="D26" i="5"/>
  <c r="C26" i="5"/>
  <c r="E26" i="5" s="1"/>
  <c r="F42" i="5" s="1"/>
  <c r="Y20" i="5"/>
  <c r="T20" i="5"/>
  <c r="O20" i="5"/>
  <c r="J20" i="5"/>
  <c r="E20" i="5"/>
  <c r="E50" i="5" s="1"/>
  <c r="Y19" i="5"/>
  <c r="T19" i="5"/>
  <c r="O19" i="5"/>
  <c r="J19" i="5"/>
  <c r="E19" i="5"/>
  <c r="E49" i="5" s="1"/>
  <c r="Y18" i="5"/>
  <c r="T18" i="5"/>
  <c r="O18" i="5"/>
  <c r="J18" i="5"/>
  <c r="E18" i="5"/>
  <c r="E48" i="5" s="1"/>
  <c r="Y17" i="5"/>
  <c r="T17" i="5"/>
  <c r="O17" i="5"/>
  <c r="J17" i="5"/>
  <c r="E17" i="5"/>
  <c r="E47" i="5" s="1"/>
  <c r="Y16" i="5"/>
  <c r="T16" i="5"/>
  <c r="O16" i="5"/>
  <c r="J16" i="5"/>
  <c r="E16" i="5"/>
  <c r="E46" i="5" s="1"/>
  <c r="Y15" i="5"/>
  <c r="T15" i="5"/>
  <c r="O15" i="5"/>
  <c r="J15" i="5"/>
  <c r="E15" i="5"/>
  <c r="E45" i="5" s="1"/>
  <c r="Y14" i="5"/>
  <c r="T14" i="5"/>
  <c r="O14" i="5"/>
  <c r="J14" i="5"/>
  <c r="E14" i="5"/>
  <c r="E44" i="5" s="1"/>
  <c r="Y13" i="5"/>
  <c r="T13" i="5"/>
  <c r="O13" i="5"/>
  <c r="J13" i="5"/>
  <c r="E13" i="5"/>
  <c r="E43" i="5" s="1"/>
  <c r="Y12" i="5"/>
  <c r="T12" i="5"/>
  <c r="O12" i="5"/>
  <c r="J12" i="5"/>
  <c r="E12" i="5"/>
  <c r="E42" i="5" s="1"/>
  <c r="Q35" i="21" l="1"/>
  <c r="F77" i="12"/>
  <c r="AM37" i="16"/>
  <c r="Q39" i="21"/>
  <c r="AM38" i="16"/>
  <c r="Q146" i="21" s="1"/>
  <c r="AM39" i="16"/>
  <c r="Q147" i="21" s="1"/>
  <c r="AM40" i="16"/>
  <c r="Q148" i="21" s="1"/>
  <c r="AM48" i="15"/>
  <c r="F156" i="21" s="1"/>
  <c r="AM83" i="15"/>
  <c r="F191" i="21" s="1"/>
  <c r="F43" i="21"/>
  <c r="AM41" i="15"/>
  <c r="F149" i="21" s="1"/>
  <c r="AM38" i="15"/>
  <c r="F146" i="21" s="1"/>
  <c r="E29" i="5"/>
  <c r="F45" i="5" s="1"/>
  <c r="J33" i="5"/>
  <c r="G49" i="5" s="1"/>
  <c r="J29" i="5"/>
  <c r="G45" i="5" s="1"/>
  <c r="J34" i="5"/>
  <c r="G50" i="5" s="1"/>
  <c r="O28" i="5"/>
  <c r="D44" i="5" s="1"/>
  <c r="E33" i="5"/>
  <c r="F49" i="5" s="1"/>
  <c r="J27" i="5"/>
  <c r="G43" i="5" s="1"/>
  <c r="E28" i="5"/>
  <c r="F44" i="5" s="1"/>
  <c r="T29" i="5"/>
  <c r="C45" i="5" s="1"/>
  <c r="E34" i="5"/>
  <c r="F50" i="5" s="1"/>
  <c r="O26" i="5"/>
  <c r="D42" i="5" s="1"/>
  <c r="O30" i="5"/>
  <c r="D46" i="5" s="1"/>
  <c r="T26" i="5"/>
  <c r="C42" i="5" s="1"/>
  <c r="T30" i="5"/>
  <c r="C46" i="5" s="1"/>
  <c r="T34" i="5"/>
  <c r="C50" i="5" s="1"/>
  <c r="T28" i="5"/>
  <c r="C44" i="5" s="1"/>
  <c r="T32" i="5"/>
  <c r="C48" i="5" s="1"/>
  <c r="Q145" i="21" l="1"/>
  <c r="Q77" i="12"/>
  <c r="AM44" i="16"/>
  <c r="Q152" i="21" s="1"/>
  <c r="AM43" i="16"/>
  <c r="Q151" i="21" s="1"/>
  <c r="AM42" i="16"/>
  <c r="Q43" i="21"/>
  <c r="AM41" i="16"/>
  <c r="Q149" i="21" s="1"/>
  <c r="AM42" i="15"/>
  <c r="F150" i="21" s="1"/>
  <c r="F47" i="21"/>
  <c r="AM45" i="15"/>
  <c r="F153" i="21" s="1"/>
  <c r="AM87" i="15"/>
  <c r="F195" i="21" s="1"/>
  <c r="AM52" i="15"/>
  <c r="F160" i="21" s="1"/>
  <c r="Q150" i="21" l="1"/>
  <c r="Q78" i="12"/>
  <c r="AM46" i="16"/>
  <c r="Q154" i="21" s="1"/>
  <c r="Q47" i="21"/>
  <c r="AM45" i="16"/>
  <c r="Q153" i="21" s="1"/>
  <c r="AM47" i="16"/>
  <c r="AM48" i="16"/>
  <c r="Q156" i="21" s="1"/>
  <c r="AM91" i="15"/>
  <c r="F199" i="21" s="1"/>
  <c r="F51" i="21"/>
  <c r="AM49" i="15"/>
  <c r="F157" i="21" s="1"/>
  <c r="AM56" i="15"/>
  <c r="F164" i="21" s="1"/>
  <c r="AM46" i="15"/>
  <c r="F154" i="21" s="1"/>
  <c r="Q155" i="21" l="1"/>
  <c r="Q79" i="12"/>
  <c r="AM52" i="16"/>
  <c r="AM51" i="16"/>
  <c r="Q159" i="21" s="1"/>
  <c r="Q51" i="21"/>
  <c r="AM49" i="16"/>
  <c r="Q157" i="21" s="1"/>
  <c r="AM50" i="16"/>
  <c r="Q158" i="21" s="1"/>
  <c r="AM50" i="15"/>
  <c r="F158" i="21" s="1"/>
  <c r="AM60" i="15"/>
  <c r="F168" i="21" s="1"/>
  <c r="AM53" i="15"/>
  <c r="F161" i="21" s="1"/>
  <c r="AM95" i="15"/>
  <c r="F203" i="21" s="1"/>
  <c r="Q160" i="21" l="1"/>
  <c r="Q80" i="12"/>
  <c r="F55" i="21"/>
  <c r="F50" i="12"/>
  <c r="AM54" i="16"/>
  <c r="Q162" i="21" s="1"/>
  <c r="AM53" i="16"/>
  <c r="Q161" i="21" s="1"/>
  <c r="AM55" i="16"/>
  <c r="Q163" i="21" s="1"/>
  <c r="AM56" i="16"/>
  <c r="Q164" i="21" s="1"/>
  <c r="AM99" i="15"/>
  <c r="F207" i="21" s="1"/>
  <c r="F59" i="21"/>
  <c r="AM57" i="15"/>
  <c r="F165" i="21" s="1"/>
  <c r="AM64" i="15"/>
  <c r="F172" i="21" s="1"/>
  <c r="AM54" i="15"/>
  <c r="F162" i="21" s="1"/>
  <c r="K62" i="2"/>
  <c r="E62" i="2"/>
  <c r="K61" i="2"/>
  <c r="E61" i="2"/>
  <c r="K60" i="2"/>
  <c r="E60" i="2"/>
  <c r="K58" i="2"/>
  <c r="K66" i="2"/>
  <c r="E66" i="2"/>
  <c r="K59" i="2"/>
  <c r="E59" i="2"/>
  <c r="E65" i="2"/>
  <c r="K65" i="2"/>
  <c r="E64" i="2"/>
  <c r="K64" i="2"/>
  <c r="E63" i="2"/>
  <c r="K63" i="2"/>
  <c r="J64" i="2"/>
  <c r="I262" i="2"/>
  <c r="D60" i="2"/>
  <c r="D255" i="2"/>
  <c r="D257" i="2"/>
  <c r="J61" i="2"/>
  <c r="D63" i="2"/>
  <c r="D59" i="2"/>
  <c r="D66" i="2"/>
  <c r="J60" i="2"/>
  <c r="D64" i="2"/>
  <c r="D256" i="2"/>
  <c r="J66" i="2"/>
  <c r="J58" i="2"/>
  <c r="J59" i="2"/>
  <c r="J65" i="2"/>
  <c r="I258" i="2"/>
  <c r="J63" i="2"/>
  <c r="I256" i="2"/>
  <c r="I257" i="2"/>
  <c r="D62" i="2"/>
  <c r="J62" i="2"/>
  <c r="D61" i="2"/>
  <c r="D65" i="2"/>
  <c r="D261" i="2"/>
  <c r="Q55" i="21" l="1"/>
  <c r="F81" i="12"/>
  <c r="AM58" i="16"/>
  <c r="Q166" i="21" s="1"/>
  <c r="AM60" i="16"/>
  <c r="Q168" i="21" s="1"/>
  <c r="AM59" i="16"/>
  <c r="Q167" i="21" s="1"/>
  <c r="Q59" i="21"/>
  <c r="AM57" i="16"/>
  <c r="AM58" i="15"/>
  <c r="F166" i="21" s="1"/>
  <c r="AM68" i="15"/>
  <c r="F176" i="21" s="1"/>
  <c r="F63" i="21"/>
  <c r="AM61" i="15"/>
  <c r="F169" i="21" s="1"/>
  <c r="AM103" i="15"/>
  <c r="F211" i="21" s="1"/>
  <c r="I59" i="2"/>
  <c r="K73" i="2" s="1"/>
  <c r="J255" i="2"/>
  <c r="C66" i="2"/>
  <c r="E262" i="2"/>
  <c r="D262" i="2"/>
  <c r="C64" i="2"/>
  <c r="E78" i="2" s="1"/>
  <c r="E260" i="2"/>
  <c r="C62" i="2"/>
  <c r="E76" i="2" s="1"/>
  <c r="E258" i="2"/>
  <c r="C65" i="2"/>
  <c r="E79" i="2" s="1"/>
  <c r="E261" i="2"/>
  <c r="K285" i="2" s="1"/>
  <c r="I61" i="2"/>
  <c r="J257" i="2"/>
  <c r="I65" i="2"/>
  <c r="J79" i="2" s="1"/>
  <c r="J261" i="2"/>
  <c r="C72" i="2"/>
  <c r="E254" i="2"/>
  <c r="I66" i="2"/>
  <c r="J80" i="2" s="1"/>
  <c r="J262" i="2"/>
  <c r="W317" i="2" s="1"/>
  <c r="C60" i="2"/>
  <c r="E256" i="2"/>
  <c r="F292" i="2" s="1"/>
  <c r="I261" i="2"/>
  <c r="I60" i="2"/>
  <c r="I74" i="2" s="1"/>
  <c r="J256" i="2"/>
  <c r="Q310" i="2" s="1"/>
  <c r="I62" i="2"/>
  <c r="I76" i="2" s="1"/>
  <c r="J258" i="2"/>
  <c r="S305" i="2" s="1"/>
  <c r="C61" i="2"/>
  <c r="E75" i="2" s="1"/>
  <c r="E257" i="2"/>
  <c r="G358" i="2" s="1"/>
  <c r="I255" i="2"/>
  <c r="D258" i="2"/>
  <c r="I63" i="2"/>
  <c r="K77" i="2" s="1"/>
  <c r="J259" i="2"/>
  <c r="S344" i="2"/>
  <c r="S362" i="2"/>
  <c r="S358" i="2"/>
  <c r="S276" i="2"/>
  <c r="S369" i="2"/>
  <c r="S351" i="2"/>
  <c r="S363" i="2"/>
  <c r="S332" i="2"/>
  <c r="S317" i="2"/>
  <c r="S323" i="2"/>
  <c r="S339" i="2"/>
  <c r="I58" i="2"/>
  <c r="J72" i="2" s="1"/>
  <c r="J254" i="2"/>
  <c r="C63" i="2"/>
  <c r="E77" i="2" s="1"/>
  <c r="E259" i="2"/>
  <c r="D260" i="2"/>
  <c r="D254" i="2"/>
  <c r="I259" i="2"/>
  <c r="I64" i="2"/>
  <c r="K78" i="2" s="1"/>
  <c r="J260" i="2"/>
  <c r="C59" i="2"/>
  <c r="C73" i="2" s="1"/>
  <c r="E255" i="2"/>
  <c r="E298" i="2" s="1"/>
  <c r="I260" i="2"/>
  <c r="I254" i="2"/>
  <c r="D259" i="2"/>
  <c r="C77" i="2"/>
  <c r="D77" i="2"/>
  <c r="I75" i="2"/>
  <c r="J75" i="2"/>
  <c r="K75" i="2"/>
  <c r="E72" i="2"/>
  <c r="K80" i="2"/>
  <c r="D80" i="2"/>
  <c r="E80" i="2"/>
  <c r="C80" i="2"/>
  <c r="D79" i="2"/>
  <c r="E74" i="2"/>
  <c r="C74" i="2"/>
  <c r="D74" i="2"/>
  <c r="K76" i="2"/>
  <c r="J73" i="2"/>
  <c r="I73" i="2"/>
  <c r="Q165" i="21" l="1"/>
  <c r="Q81" i="12"/>
  <c r="Q63" i="21"/>
  <c r="AM61" i="16"/>
  <c r="Q169" i="21" s="1"/>
  <c r="AM63" i="16"/>
  <c r="Q171" i="21" s="1"/>
  <c r="AM64" i="16"/>
  <c r="Q172" i="21" s="1"/>
  <c r="AM62" i="16"/>
  <c r="AM111" i="15"/>
  <c r="F219" i="21" s="1"/>
  <c r="AM107" i="15"/>
  <c r="F215" i="21" s="1"/>
  <c r="F67" i="21"/>
  <c r="AM65" i="15"/>
  <c r="F173" i="21" s="1"/>
  <c r="AM72" i="15"/>
  <c r="F180" i="21" s="1"/>
  <c r="AM62" i="15"/>
  <c r="F170" i="21" s="1"/>
  <c r="S303" i="2"/>
  <c r="S368" i="2"/>
  <c r="S283" i="2"/>
  <c r="S359" i="2"/>
  <c r="S294" i="2"/>
  <c r="S297" i="2"/>
  <c r="D76" i="2"/>
  <c r="C76" i="2"/>
  <c r="G107" i="2" s="1"/>
  <c r="S306" i="2"/>
  <c r="S272" i="2"/>
  <c r="S298" i="2"/>
  <c r="J77" i="2"/>
  <c r="S350" i="2"/>
  <c r="S289" i="2"/>
  <c r="E320" i="2"/>
  <c r="E299" i="2"/>
  <c r="G317" i="2"/>
  <c r="G355" i="2"/>
  <c r="K72" i="2"/>
  <c r="E294" i="2"/>
  <c r="G336" i="2"/>
  <c r="J74" i="2"/>
  <c r="I79" i="2"/>
  <c r="E350" i="2"/>
  <c r="E286" i="2"/>
  <c r="G331" i="2"/>
  <c r="I77" i="2"/>
  <c r="S96" i="2" s="1"/>
  <c r="K79" i="2"/>
  <c r="E336" i="2"/>
  <c r="E291" i="2"/>
  <c r="G329" i="2"/>
  <c r="K74" i="2"/>
  <c r="P103" i="2" s="1"/>
  <c r="E355" i="2"/>
  <c r="E362" i="2"/>
  <c r="K337" i="2"/>
  <c r="D73" i="2"/>
  <c r="E312" i="2"/>
  <c r="E346" i="2"/>
  <c r="Q355" i="2"/>
  <c r="E327" i="2"/>
  <c r="G363" i="2"/>
  <c r="Q334" i="2"/>
  <c r="W304" i="2"/>
  <c r="W366" i="2"/>
  <c r="W333" i="2"/>
  <c r="W329" i="2"/>
  <c r="W369" i="2"/>
  <c r="W350" i="2"/>
  <c r="W325" i="2"/>
  <c r="K280" i="2"/>
  <c r="K330" i="2"/>
  <c r="D75" i="2"/>
  <c r="I72" i="2"/>
  <c r="N147" i="2" s="1"/>
  <c r="S311" i="2"/>
  <c r="S340" i="2"/>
  <c r="S343" i="2"/>
  <c r="S277" i="2"/>
  <c r="S290" i="2"/>
  <c r="W289" i="2"/>
  <c r="W351" i="2"/>
  <c r="W320" i="2"/>
  <c r="K327" i="2"/>
  <c r="K364" i="2"/>
  <c r="K287" i="2"/>
  <c r="C75" i="2"/>
  <c r="S364" i="2"/>
  <c r="S308" i="2"/>
  <c r="S356" i="2"/>
  <c r="S334" i="2"/>
  <c r="S355" i="2"/>
  <c r="S328" i="2"/>
  <c r="S307" i="2"/>
  <c r="S342" i="2"/>
  <c r="S292" i="2"/>
  <c r="S282" i="2"/>
  <c r="E371" i="2"/>
  <c r="E365" i="2"/>
  <c r="E279" i="2"/>
  <c r="W283" i="2"/>
  <c r="W345" i="2"/>
  <c r="W316" i="2"/>
  <c r="W273" i="2"/>
  <c r="W314" i="2"/>
  <c r="G335" i="2"/>
  <c r="G276" i="2"/>
  <c r="K353" i="2"/>
  <c r="K325" i="2"/>
  <c r="K362" i="2"/>
  <c r="K316" i="2"/>
  <c r="K283" i="2"/>
  <c r="W365" i="2"/>
  <c r="W337" i="2"/>
  <c r="K341" i="2"/>
  <c r="K299" i="2"/>
  <c r="W359" i="2"/>
  <c r="W311" i="2"/>
  <c r="K323" i="2"/>
  <c r="K355" i="2"/>
  <c r="K289" i="2"/>
  <c r="S370" i="2"/>
  <c r="S365" i="2"/>
  <c r="S361" i="2"/>
  <c r="S320" i="2"/>
  <c r="S312" i="2"/>
  <c r="S273" i="2"/>
  <c r="W321" i="2"/>
  <c r="W279" i="2"/>
  <c r="W309" i="2"/>
  <c r="K339" i="2"/>
  <c r="K326" i="2"/>
  <c r="I80" i="2"/>
  <c r="V106" i="2" s="1"/>
  <c r="S299" i="2"/>
  <c r="S302" i="2"/>
  <c r="S319" i="2"/>
  <c r="S285" i="2"/>
  <c r="S327" i="2"/>
  <c r="S326" i="2"/>
  <c r="S357" i="2"/>
  <c r="S310" i="2"/>
  <c r="S286" i="2"/>
  <c r="S274" i="2"/>
  <c r="E285" i="2"/>
  <c r="E301" i="2"/>
  <c r="E323" i="2"/>
  <c r="W367" i="2"/>
  <c r="W363" i="2"/>
  <c r="W336" i="2"/>
  <c r="W368" i="2"/>
  <c r="W344" i="2"/>
  <c r="W288" i="2"/>
  <c r="G370" i="2"/>
  <c r="G357" i="2"/>
  <c r="K343" i="2"/>
  <c r="K361" i="2"/>
  <c r="K358" i="2"/>
  <c r="K300" i="2"/>
  <c r="K273" i="2"/>
  <c r="K312" i="2"/>
  <c r="S293" i="2"/>
  <c r="S296" i="2"/>
  <c r="S279" i="2"/>
  <c r="S288" i="2"/>
  <c r="S347" i="2"/>
  <c r="S280" i="2"/>
  <c r="W370" i="2"/>
  <c r="W324" i="2"/>
  <c r="W332" i="2"/>
  <c r="K282" i="2"/>
  <c r="K345" i="2"/>
  <c r="K348" i="2"/>
  <c r="J76" i="2"/>
  <c r="R148" i="2" s="1"/>
  <c r="C79" i="2"/>
  <c r="J114" i="2" s="1"/>
  <c r="S366" i="2"/>
  <c r="S367" i="2"/>
  <c r="S371" i="2"/>
  <c r="S295" i="2"/>
  <c r="S353" i="2"/>
  <c r="S291" i="2"/>
  <c r="S275" i="2"/>
  <c r="S335" i="2"/>
  <c r="S284" i="2"/>
  <c r="S346" i="2"/>
  <c r="S313" i="2"/>
  <c r="E337" i="2"/>
  <c r="E368" i="2"/>
  <c r="E364" i="2"/>
  <c r="W290" i="2"/>
  <c r="W292" i="2"/>
  <c r="W357" i="2"/>
  <c r="W361" i="2"/>
  <c r="W300" i="2"/>
  <c r="W318" i="2"/>
  <c r="G316" i="2"/>
  <c r="G366" i="2"/>
  <c r="K298" i="2"/>
  <c r="K290" i="2"/>
  <c r="K346" i="2"/>
  <c r="K305" i="2"/>
  <c r="Q354" i="2"/>
  <c r="S301" i="2"/>
  <c r="S325" i="2"/>
  <c r="S304" i="2"/>
  <c r="S329" i="2"/>
  <c r="W313" i="2"/>
  <c r="W335" i="2"/>
  <c r="W326" i="2"/>
  <c r="K315" i="2"/>
  <c r="S333" i="2"/>
  <c r="S352" i="2"/>
  <c r="S360" i="2"/>
  <c r="S331" i="2"/>
  <c r="S300" i="2"/>
  <c r="S287" i="2"/>
  <c r="S372" i="2"/>
  <c r="S309" i="2"/>
  <c r="S278" i="2"/>
  <c r="S322" i="2"/>
  <c r="E358" i="2"/>
  <c r="E352" i="2"/>
  <c r="E348" i="2"/>
  <c r="W287" i="2"/>
  <c r="W328" i="2"/>
  <c r="W319" i="2"/>
  <c r="W353" i="2"/>
  <c r="W280" i="2"/>
  <c r="W302" i="2"/>
  <c r="G372" i="2"/>
  <c r="K357" i="2"/>
  <c r="K278" i="2"/>
  <c r="K342" i="2"/>
  <c r="K303" i="2"/>
  <c r="Q367" i="2"/>
  <c r="W291" i="2"/>
  <c r="K332" i="2"/>
  <c r="R298" i="2"/>
  <c r="R283" i="2"/>
  <c r="R347" i="2"/>
  <c r="R343" i="2"/>
  <c r="R335" i="2"/>
  <c r="R334" i="2"/>
  <c r="R292" i="2"/>
  <c r="R310" i="2"/>
  <c r="R318" i="2"/>
  <c r="R289" i="2"/>
  <c r="R320" i="2"/>
  <c r="R365" i="2"/>
  <c r="R300" i="2"/>
  <c r="R322" i="2"/>
  <c r="R307" i="2"/>
  <c r="R285" i="2"/>
  <c r="R277" i="2"/>
  <c r="R276" i="2"/>
  <c r="R358" i="2"/>
  <c r="R345" i="2"/>
  <c r="R348" i="2"/>
  <c r="R313" i="2"/>
  <c r="R280" i="2"/>
  <c r="R281" i="2"/>
  <c r="R342" i="2"/>
  <c r="R330" i="2"/>
  <c r="R315" i="2"/>
  <c r="R305" i="2"/>
  <c r="R297" i="2"/>
  <c r="R296" i="2"/>
  <c r="R286" i="2"/>
  <c r="R353" i="2"/>
  <c r="R351" i="2"/>
  <c r="R316" i="2"/>
  <c r="R352" i="2"/>
  <c r="R284" i="2"/>
  <c r="R366" i="2"/>
  <c r="R274" i="2"/>
  <c r="R338" i="2"/>
  <c r="R323" i="2"/>
  <c r="R311" i="2"/>
  <c r="R303" i="2"/>
  <c r="R302" i="2"/>
  <c r="R288" i="2"/>
  <c r="R357" i="2"/>
  <c r="R360" i="2"/>
  <c r="R319" i="2"/>
  <c r="R354" i="2"/>
  <c r="R287" i="2"/>
  <c r="R361" i="2"/>
  <c r="R282" i="2"/>
  <c r="R346" i="2"/>
  <c r="R331" i="2"/>
  <c r="R317" i="2"/>
  <c r="R309" i="2"/>
  <c r="R308" i="2"/>
  <c r="R324" i="2"/>
  <c r="R293" i="2"/>
  <c r="R370" i="2"/>
  <c r="R325" i="2"/>
  <c r="R362" i="2"/>
  <c r="R336" i="2"/>
  <c r="R368" i="2"/>
  <c r="F370" i="2"/>
  <c r="F352" i="2"/>
  <c r="R364" i="2"/>
  <c r="R344" i="2"/>
  <c r="R328" i="2"/>
  <c r="R273" i="2"/>
  <c r="J78" i="2"/>
  <c r="D78" i="2"/>
  <c r="U279" i="2"/>
  <c r="U287" i="2"/>
  <c r="U295" i="2"/>
  <c r="U303" i="2"/>
  <c r="U311" i="2"/>
  <c r="U319" i="2"/>
  <c r="U327" i="2"/>
  <c r="U335" i="2"/>
  <c r="U343" i="2"/>
  <c r="U280" i="2"/>
  <c r="U288" i="2"/>
  <c r="U296" i="2"/>
  <c r="U304" i="2"/>
  <c r="U312" i="2"/>
  <c r="U320" i="2"/>
  <c r="U328" i="2"/>
  <c r="U336" i="2"/>
  <c r="U344" i="2"/>
  <c r="U274" i="2"/>
  <c r="U294" i="2"/>
  <c r="U300" i="2"/>
  <c r="U306" i="2"/>
  <c r="U326" i="2"/>
  <c r="U332" i="2"/>
  <c r="U338" i="2"/>
  <c r="U352" i="2"/>
  <c r="U360" i="2"/>
  <c r="U286" i="2"/>
  <c r="U292" i="2"/>
  <c r="U298" i="2"/>
  <c r="U318" i="2"/>
  <c r="U324" i="2"/>
  <c r="U330" i="2"/>
  <c r="U354" i="2"/>
  <c r="U285" i="2"/>
  <c r="U291" i="2"/>
  <c r="U297" i="2"/>
  <c r="U317" i="2"/>
  <c r="U323" i="2"/>
  <c r="U329" i="2"/>
  <c r="U355" i="2"/>
  <c r="U282" i="2"/>
  <c r="U284" i="2"/>
  <c r="U299" i="2"/>
  <c r="U322" i="2"/>
  <c r="U333" i="2"/>
  <c r="U337" i="2"/>
  <c r="U351" i="2"/>
  <c r="U370" i="2"/>
  <c r="U290" i="2"/>
  <c r="U301" i="2"/>
  <c r="U305" i="2"/>
  <c r="U339" i="2"/>
  <c r="U341" i="2"/>
  <c r="U359" i="2"/>
  <c r="U371" i="2"/>
  <c r="U289" i="2"/>
  <c r="U302" i="2"/>
  <c r="U340" i="2"/>
  <c r="U342" i="2"/>
  <c r="U362" i="2"/>
  <c r="U363" i="2"/>
  <c r="U364" i="2"/>
  <c r="U365" i="2"/>
  <c r="U366" i="2"/>
  <c r="U367" i="2"/>
  <c r="U309" i="2"/>
  <c r="U315" i="2"/>
  <c r="U321" i="2"/>
  <c r="U357" i="2"/>
  <c r="U273" i="2"/>
  <c r="U353" i="2"/>
  <c r="U361" i="2"/>
  <c r="U276" i="2"/>
  <c r="U346" i="2"/>
  <c r="U307" i="2"/>
  <c r="U310" i="2"/>
  <c r="U313" i="2"/>
  <c r="U316" i="2"/>
  <c r="U325" i="2"/>
  <c r="U331" i="2"/>
  <c r="U334" i="2"/>
  <c r="U349" i="2"/>
  <c r="U277" i="2"/>
  <c r="U283" i="2"/>
  <c r="U347" i="2"/>
  <c r="U356" i="2"/>
  <c r="U358" i="2"/>
  <c r="U368" i="2"/>
  <c r="U308" i="2"/>
  <c r="U314" i="2"/>
  <c r="U350" i="2"/>
  <c r="U272" i="2"/>
  <c r="U372" i="2"/>
  <c r="U293" i="2"/>
  <c r="U369" i="2"/>
  <c r="U348" i="2"/>
  <c r="U275" i="2"/>
  <c r="U278" i="2"/>
  <c r="U345" i="2"/>
  <c r="U281" i="2"/>
  <c r="E307" i="2"/>
  <c r="E280" i="2"/>
  <c r="E353" i="2"/>
  <c r="E367" i="2"/>
  <c r="E273" i="2"/>
  <c r="E272" i="2"/>
  <c r="E332" i="2"/>
  <c r="E330" i="2"/>
  <c r="G286" i="2"/>
  <c r="G350" i="2"/>
  <c r="G320" i="2"/>
  <c r="G293" i="2"/>
  <c r="G367" i="2"/>
  <c r="G340" i="2"/>
  <c r="G307" i="2"/>
  <c r="G287" i="2"/>
  <c r="G280" i="2"/>
  <c r="G344" i="2"/>
  <c r="G354" i="2"/>
  <c r="G300" i="2"/>
  <c r="G351" i="2"/>
  <c r="G310" i="2"/>
  <c r="G274" i="2"/>
  <c r="G347" i="2"/>
  <c r="G321" i="2"/>
  <c r="G295" i="2"/>
  <c r="G368" i="2"/>
  <c r="G352" i="2"/>
  <c r="G288" i="2"/>
  <c r="G324" i="2"/>
  <c r="G281" i="2"/>
  <c r="G343" i="2"/>
  <c r="G305" i="2"/>
  <c r="G290" i="2"/>
  <c r="G318" i="2"/>
  <c r="G283" i="2"/>
  <c r="G356" i="2"/>
  <c r="G330" i="2"/>
  <c r="G304" i="2"/>
  <c r="G289" i="2"/>
  <c r="G364" i="2"/>
  <c r="G332" i="2"/>
  <c r="G337" i="2"/>
  <c r="G297" i="2"/>
  <c r="G371" i="2"/>
  <c r="G362" i="2"/>
  <c r="G326" i="2"/>
  <c r="G292" i="2"/>
  <c r="G365" i="2"/>
  <c r="G339" i="2"/>
  <c r="G313" i="2"/>
  <c r="G346" i="2"/>
  <c r="G282" i="2"/>
  <c r="G361" i="2"/>
  <c r="G353" i="2"/>
  <c r="G309" i="2"/>
  <c r="G299" i="2"/>
  <c r="G306" i="2"/>
  <c r="G334" i="2"/>
  <c r="G301" i="2"/>
  <c r="G275" i="2"/>
  <c r="G348" i="2"/>
  <c r="G322" i="2"/>
  <c r="G279" i="2"/>
  <c r="G327" i="2"/>
  <c r="G273" i="2"/>
  <c r="G369" i="2"/>
  <c r="G325" i="2"/>
  <c r="G328" i="2"/>
  <c r="G319" i="2"/>
  <c r="F304" i="2"/>
  <c r="F366" i="2"/>
  <c r="F288" i="2"/>
  <c r="F361" i="2"/>
  <c r="F328" i="2"/>
  <c r="G272" i="2"/>
  <c r="G298" i="2"/>
  <c r="G323" i="2"/>
  <c r="G312" i="2"/>
  <c r="G342" i="2"/>
  <c r="R367" i="2"/>
  <c r="R333" i="2"/>
  <c r="R349" i="2"/>
  <c r="R339" i="2"/>
  <c r="Q372" i="2"/>
  <c r="Q368" i="2"/>
  <c r="Q365" i="2"/>
  <c r="Q328" i="2"/>
  <c r="F274" i="2"/>
  <c r="F343" i="2"/>
  <c r="F311" i="2"/>
  <c r="F276" i="2"/>
  <c r="F345" i="2"/>
  <c r="F323" i="2"/>
  <c r="F300" i="2"/>
  <c r="F346" i="2"/>
  <c r="F315" i="2"/>
  <c r="F325" i="2"/>
  <c r="F330" i="2"/>
  <c r="F333" i="2"/>
  <c r="F281" i="2"/>
  <c r="F301" i="2"/>
  <c r="F367" i="2"/>
  <c r="F336" i="2"/>
  <c r="F303" i="2"/>
  <c r="F369" i="2"/>
  <c r="F362" i="2"/>
  <c r="F317" i="2"/>
  <c r="F309" i="2"/>
  <c r="F331" i="2"/>
  <c r="F364" i="2"/>
  <c r="F342" i="2"/>
  <c r="F291" i="2"/>
  <c r="F289" i="2"/>
  <c r="F310" i="2"/>
  <c r="F275" i="2"/>
  <c r="F344" i="2"/>
  <c r="F312" i="2"/>
  <c r="F371" i="2"/>
  <c r="F272" i="2"/>
  <c r="F356" i="2"/>
  <c r="F324" i="2"/>
  <c r="F318" i="2"/>
  <c r="F299" i="2"/>
  <c r="F290" i="2"/>
  <c r="F307" i="2"/>
  <c r="F305" i="2"/>
  <c r="F327" i="2"/>
  <c r="F293" i="2"/>
  <c r="F360" i="2"/>
  <c r="F329" i="2"/>
  <c r="F295" i="2"/>
  <c r="F326" i="2"/>
  <c r="F277" i="2"/>
  <c r="F349" i="2"/>
  <c r="F298" i="2"/>
  <c r="F365" i="2"/>
  <c r="F357" i="2"/>
  <c r="F278" i="2"/>
  <c r="E328" i="2"/>
  <c r="E345" i="2"/>
  <c r="E343" i="2"/>
  <c r="E313" i="2"/>
  <c r="E349" i="2"/>
  <c r="E341" i="2"/>
  <c r="E308" i="2"/>
  <c r="E306" i="2"/>
  <c r="F355" i="2"/>
  <c r="F316" i="2"/>
  <c r="F341" i="2"/>
  <c r="F353" i="2"/>
  <c r="F320" i="2"/>
  <c r="F283" i="2"/>
  <c r="G345" i="2"/>
  <c r="G308" i="2"/>
  <c r="G291" i="2"/>
  <c r="G303" i="2"/>
  <c r="G302" i="2"/>
  <c r="R321" i="2"/>
  <c r="R371" i="2"/>
  <c r="R295" i="2"/>
  <c r="R341" i="2"/>
  <c r="R299" i="2"/>
  <c r="Q318" i="2"/>
  <c r="Q349" i="2"/>
  <c r="Q357" i="2"/>
  <c r="Q302" i="2"/>
  <c r="P276" i="2"/>
  <c r="P284" i="2"/>
  <c r="P292" i="2"/>
  <c r="P300" i="2"/>
  <c r="P308" i="2"/>
  <c r="P316" i="2"/>
  <c r="P324" i="2"/>
  <c r="P332" i="2"/>
  <c r="P340" i="2"/>
  <c r="P348" i="2"/>
  <c r="P277" i="2"/>
  <c r="P285" i="2"/>
  <c r="P293" i="2"/>
  <c r="P301" i="2"/>
  <c r="P309" i="2"/>
  <c r="P317" i="2"/>
  <c r="P325" i="2"/>
  <c r="P333" i="2"/>
  <c r="P341" i="2"/>
  <c r="P291" i="2"/>
  <c r="P297" i="2"/>
  <c r="P303" i="2"/>
  <c r="P323" i="2"/>
  <c r="P329" i="2"/>
  <c r="P335" i="2"/>
  <c r="P349" i="2"/>
  <c r="P357" i="2"/>
  <c r="P365" i="2"/>
  <c r="P283" i="2"/>
  <c r="P289" i="2"/>
  <c r="P295" i="2"/>
  <c r="P315" i="2"/>
  <c r="P321" i="2"/>
  <c r="P327" i="2"/>
  <c r="P347" i="2"/>
  <c r="P351" i="2"/>
  <c r="P282" i="2"/>
  <c r="P288" i="2"/>
  <c r="P294" i="2"/>
  <c r="P314" i="2"/>
  <c r="P320" i="2"/>
  <c r="P326" i="2"/>
  <c r="P346" i="2"/>
  <c r="P352" i="2"/>
  <c r="P360" i="2"/>
  <c r="P273" i="2"/>
  <c r="P275" i="2"/>
  <c r="P290" i="2"/>
  <c r="P311" i="2"/>
  <c r="P313" i="2"/>
  <c r="P328" i="2"/>
  <c r="P366" i="2"/>
  <c r="P367" i="2"/>
  <c r="P279" i="2"/>
  <c r="P281" i="2"/>
  <c r="P296" i="2"/>
  <c r="P319" i="2"/>
  <c r="P330" i="2"/>
  <c r="P334" i="2"/>
  <c r="P356" i="2"/>
  <c r="P362" i="2"/>
  <c r="P363" i="2"/>
  <c r="P364" i="2"/>
  <c r="P368" i="2"/>
  <c r="P278" i="2"/>
  <c r="P280" i="2"/>
  <c r="P318" i="2"/>
  <c r="P331" i="2"/>
  <c r="P354" i="2"/>
  <c r="P359" i="2"/>
  <c r="P372" i="2"/>
  <c r="P337" i="2"/>
  <c r="P343" i="2"/>
  <c r="P272" i="2"/>
  <c r="P286" i="2"/>
  <c r="P298" i="2"/>
  <c r="P304" i="2"/>
  <c r="P307" i="2"/>
  <c r="P310" i="2"/>
  <c r="P322" i="2"/>
  <c r="P358" i="2"/>
  <c r="P274" i="2"/>
  <c r="P338" i="2"/>
  <c r="P344" i="2"/>
  <c r="P287" i="2"/>
  <c r="P302" i="2"/>
  <c r="P370" i="2"/>
  <c r="P299" i="2"/>
  <c r="P305" i="2"/>
  <c r="P350" i="2"/>
  <c r="P336" i="2"/>
  <c r="P339" i="2"/>
  <c r="P342" i="2"/>
  <c r="P345" i="2"/>
  <c r="P355" i="2"/>
  <c r="P361" i="2"/>
  <c r="P369" i="2"/>
  <c r="P312" i="2"/>
  <c r="P371" i="2"/>
  <c r="P306" i="2"/>
  <c r="P353" i="2"/>
  <c r="F332" i="2"/>
  <c r="F279" i="2"/>
  <c r="F319" i="2"/>
  <c r="C78" i="2"/>
  <c r="E318" i="2"/>
  <c r="E325" i="2"/>
  <c r="E321" i="2"/>
  <c r="E366" i="2"/>
  <c r="E317" i="2"/>
  <c r="E329" i="2"/>
  <c r="E300" i="2"/>
  <c r="S281" i="2"/>
  <c r="S345" i="2"/>
  <c r="S330" i="2"/>
  <c r="S324" i="2"/>
  <c r="S316" i="2"/>
  <c r="S315" i="2"/>
  <c r="F287" i="2"/>
  <c r="F363" i="2"/>
  <c r="F354" i="2"/>
  <c r="F337" i="2"/>
  <c r="F302" i="2"/>
  <c r="F313" i="2"/>
  <c r="G360" i="2"/>
  <c r="G296" i="2"/>
  <c r="G359" i="2"/>
  <c r="G284" i="2"/>
  <c r="G294" i="2"/>
  <c r="R327" i="2"/>
  <c r="R304" i="2"/>
  <c r="R332" i="2"/>
  <c r="R329" i="2"/>
  <c r="R291" i="2"/>
  <c r="Q281" i="2"/>
  <c r="Q325" i="2"/>
  <c r="Q353" i="2"/>
  <c r="Q342" i="2"/>
  <c r="J282" i="2"/>
  <c r="J291" i="2"/>
  <c r="J298" i="2"/>
  <c r="J307" i="2"/>
  <c r="J314" i="2"/>
  <c r="J278" i="2"/>
  <c r="J287" i="2"/>
  <c r="J294" i="2"/>
  <c r="J303" i="2"/>
  <c r="J310" i="2"/>
  <c r="J273" i="2"/>
  <c r="J276" i="2"/>
  <c r="J285" i="2"/>
  <c r="J292" i="2"/>
  <c r="J301" i="2"/>
  <c r="J308" i="2"/>
  <c r="J317" i="2"/>
  <c r="J319" i="2"/>
  <c r="J321" i="2"/>
  <c r="J323" i="2"/>
  <c r="J325" i="2"/>
  <c r="J327" i="2"/>
  <c r="J329" i="2"/>
  <c r="J331" i="2"/>
  <c r="J333" i="2"/>
  <c r="J335" i="2"/>
  <c r="J337" i="2"/>
  <c r="J339" i="2"/>
  <c r="J341" i="2"/>
  <c r="J343" i="2"/>
  <c r="J345" i="2"/>
  <c r="J347" i="2"/>
  <c r="J349" i="2"/>
  <c r="J351" i="2"/>
  <c r="J353" i="2"/>
  <c r="J355" i="2"/>
  <c r="J357" i="2"/>
  <c r="J359" i="2"/>
  <c r="J361" i="2"/>
  <c r="J363" i="2"/>
  <c r="J365" i="2"/>
  <c r="J367" i="2"/>
  <c r="J369" i="2"/>
  <c r="J283" i="2"/>
  <c r="J290" i="2"/>
  <c r="J299" i="2"/>
  <c r="J306" i="2"/>
  <c r="J274" i="2"/>
  <c r="J281" i="2"/>
  <c r="J288" i="2"/>
  <c r="J297" i="2"/>
  <c r="J304" i="2"/>
  <c r="J313" i="2"/>
  <c r="J277" i="2"/>
  <c r="J289" i="2"/>
  <c r="J302" i="2"/>
  <c r="J312" i="2"/>
  <c r="J342" i="2"/>
  <c r="J358" i="2"/>
  <c r="J364" i="2"/>
  <c r="J284" i="2"/>
  <c r="J296" i="2"/>
  <c r="J336" i="2"/>
  <c r="J352" i="2"/>
  <c r="J372" i="2"/>
  <c r="J279" i="2"/>
  <c r="J346" i="2"/>
  <c r="J362" i="2"/>
  <c r="J370" i="2"/>
  <c r="J286" i="2"/>
  <c r="J326" i="2"/>
  <c r="J371" i="2"/>
  <c r="J322" i="2"/>
  <c r="J334" i="2"/>
  <c r="J328" i="2"/>
  <c r="J340" i="2"/>
  <c r="J350" i="2"/>
  <c r="J300" i="2"/>
  <c r="J316" i="2"/>
  <c r="J330" i="2"/>
  <c r="J318" i="2"/>
  <c r="J275" i="2"/>
  <c r="J295" i="2"/>
  <c r="J305" i="2"/>
  <c r="J332" i="2"/>
  <c r="J315" i="2"/>
  <c r="J344" i="2"/>
  <c r="J280" i="2"/>
  <c r="J309" i="2"/>
  <c r="J272" i="2"/>
  <c r="J320" i="2"/>
  <c r="J338" i="2"/>
  <c r="J348" i="2"/>
  <c r="J368" i="2"/>
  <c r="J354" i="2"/>
  <c r="J360" i="2"/>
  <c r="J356" i="2"/>
  <c r="J293" i="2"/>
  <c r="J311" i="2"/>
  <c r="J366" i="2"/>
  <c r="J324" i="2"/>
  <c r="F282" i="2"/>
  <c r="I78" i="2"/>
  <c r="T100" i="2" s="1"/>
  <c r="E290" i="2"/>
  <c r="E354" i="2"/>
  <c r="E292" i="2"/>
  <c r="E356" i="2"/>
  <c r="E319" i="2"/>
  <c r="E344" i="2"/>
  <c r="E281" i="2"/>
  <c r="E331" i="2"/>
  <c r="E315" i="2"/>
  <c r="E333" i="2"/>
  <c r="E314" i="2"/>
  <c r="E275" i="2"/>
  <c r="E316" i="2"/>
  <c r="E305" i="2"/>
  <c r="E351" i="2"/>
  <c r="E335" i="2"/>
  <c r="E322" i="2"/>
  <c r="E283" i="2"/>
  <c r="E324" i="2"/>
  <c r="E369" i="2"/>
  <c r="E361" i="2"/>
  <c r="E357" i="2"/>
  <c r="E287" i="2"/>
  <c r="E302" i="2"/>
  <c r="E288" i="2"/>
  <c r="E289" i="2"/>
  <c r="E304" i="2"/>
  <c r="E339" i="2"/>
  <c r="E274" i="2"/>
  <c r="E338" i="2"/>
  <c r="E276" i="2"/>
  <c r="E340" i="2"/>
  <c r="E297" i="2"/>
  <c r="E278" i="2"/>
  <c r="E326" i="2"/>
  <c r="E310" i="2"/>
  <c r="E73" i="2"/>
  <c r="D122" i="2" s="1"/>
  <c r="S349" i="2"/>
  <c r="S348" i="2"/>
  <c r="S354" i="2"/>
  <c r="S338" i="2"/>
  <c r="S337" i="2"/>
  <c r="E296" i="2"/>
  <c r="E359" i="2"/>
  <c r="E293" i="2"/>
  <c r="E311" i="2"/>
  <c r="E363" i="2"/>
  <c r="E347" i="2"/>
  <c r="E309" i="2"/>
  <c r="E284" i="2"/>
  <c r="E282" i="2"/>
  <c r="F372" i="2"/>
  <c r="F340" i="2"/>
  <c r="F338" i="2"/>
  <c r="F286" i="2"/>
  <c r="F321" i="2"/>
  <c r="F284" i="2"/>
  <c r="F297" i="2"/>
  <c r="G314" i="2"/>
  <c r="G333" i="2"/>
  <c r="G349" i="2"/>
  <c r="G338" i="2"/>
  <c r="G278" i="2"/>
  <c r="R272" i="2"/>
  <c r="R356" i="2"/>
  <c r="R294" i="2"/>
  <c r="R363" i="2"/>
  <c r="R275" i="2"/>
  <c r="Q344" i="2"/>
  <c r="Q288" i="2"/>
  <c r="Q343" i="2"/>
  <c r="Q336" i="2"/>
  <c r="O277" i="2"/>
  <c r="O285" i="2"/>
  <c r="O293" i="2"/>
  <c r="O301" i="2"/>
  <c r="O309" i="2"/>
  <c r="O317" i="2"/>
  <c r="O325" i="2"/>
  <c r="O333" i="2"/>
  <c r="O341" i="2"/>
  <c r="O278" i="2"/>
  <c r="O286" i="2"/>
  <c r="O294" i="2"/>
  <c r="O302" i="2"/>
  <c r="O310" i="2"/>
  <c r="O318" i="2"/>
  <c r="O326" i="2"/>
  <c r="O334" i="2"/>
  <c r="O342" i="2"/>
  <c r="O284" i="2"/>
  <c r="O290" i="2"/>
  <c r="O296" i="2"/>
  <c r="O316" i="2"/>
  <c r="O322" i="2"/>
  <c r="O328" i="2"/>
  <c r="O348" i="2"/>
  <c r="O350" i="2"/>
  <c r="O358" i="2"/>
  <c r="O366" i="2"/>
  <c r="O276" i="2"/>
  <c r="O282" i="2"/>
  <c r="O288" i="2"/>
  <c r="O308" i="2"/>
  <c r="O314" i="2"/>
  <c r="O320" i="2"/>
  <c r="O340" i="2"/>
  <c r="O346" i="2"/>
  <c r="O352" i="2"/>
  <c r="O275" i="2"/>
  <c r="O281" i="2"/>
  <c r="O287" i="2"/>
  <c r="O307" i="2"/>
  <c r="O313" i="2"/>
  <c r="O319" i="2"/>
  <c r="O339" i="2"/>
  <c r="O345" i="2"/>
  <c r="O353" i="2"/>
  <c r="O361" i="2"/>
  <c r="O279" i="2"/>
  <c r="O292" i="2"/>
  <c r="O330" i="2"/>
  <c r="O332" i="2"/>
  <c r="O347" i="2"/>
  <c r="O356" i="2"/>
  <c r="O362" i="2"/>
  <c r="O363" i="2"/>
  <c r="O364" i="2"/>
  <c r="O365" i="2"/>
  <c r="O368" i="2"/>
  <c r="O298" i="2"/>
  <c r="O300" i="2"/>
  <c r="O315" i="2"/>
  <c r="O336" i="2"/>
  <c r="O338" i="2"/>
  <c r="O349" i="2"/>
  <c r="O369" i="2"/>
  <c r="O297" i="2"/>
  <c r="O299" i="2"/>
  <c r="O335" i="2"/>
  <c r="O337" i="2"/>
  <c r="O273" i="2"/>
  <c r="O291" i="2"/>
  <c r="O343" i="2"/>
  <c r="O351" i="2"/>
  <c r="O304" i="2"/>
  <c r="O331" i="2"/>
  <c r="O371" i="2"/>
  <c r="O274" i="2"/>
  <c r="O280" i="2"/>
  <c r="O283" i="2"/>
  <c r="O289" i="2"/>
  <c r="O295" i="2"/>
  <c r="O344" i="2"/>
  <c r="O354" i="2"/>
  <c r="O360" i="2"/>
  <c r="O367" i="2"/>
  <c r="O370" i="2"/>
  <c r="O305" i="2"/>
  <c r="O311" i="2"/>
  <c r="O323" i="2"/>
  <c r="O329" i="2"/>
  <c r="O355" i="2"/>
  <c r="O306" i="2"/>
  <c r="O312" i="2"/>
  <c r="O321" i="2"/>
  <c r="O327" i="2"/>
  <c r="O357" i="2"/>
  <c r="O359" i="2"/>
  <c r="O272" i="2"/>
  <c r="O372" i="2"/>
  <c r="O324" i="2"/>
  <c r="O303" i="2"/>
  <c r="F358" i="2"/>
  <c r="F350" i="2"/>
  <c r="F296" i="2"/>
  <c r="F348" i="2"/>
  <c r="F294" i="2"/>
  <c r="F359" i="2"/>
  <c r="F273" i="2"/>
  <c r="R369" i="2"/>
  <c r="R301" i="2"/>
  <c r="R326" i="2"/>
  <c r="R355" i="2"/>
  <c r="R314" i="2"/>
  <c r="Q338" i="2"/>
  <c r="Q285" i="2"/>
  <c r="Q351" i="2"/>
  <c r="Q275" i="2"/>
  <c r="Q339" i="2"/>
  <c r="Q324" i="2"/>
  <c r="Q330" i="2"/>
  <c r="Q322" i="2"/>
  <c r="Q327" i="2"/>
  <c r="Q345" i="2"/>
  <c r="Q366" i="2"/>
  <c r="Q282" i="2"/>
  <c r="Q346" i="2"/>
  <c r="Q358" i="2"/>
  <c r="Q341" i="2"/>
  <c r="Q272" i="2"/>
  <c r="Q283" i="2"/>
  <c r="Q347" i="2"/>
  <c r="Q332" i="2"/>
  <c r="Q291" i="2"/>
  <c r="Q276" i="2"/>
  <c r="Q340" i="2"/>
  <c r="Q299" i="2"/>
  <c r="Q284" i="2"/>
  <c r="Q348" i="2"/>
  <c r="Q356" i="2"/>
  <c r="Q350" i="2"/>
  <c r="Q359" i="2"/>
  <c r="Q273" i="2"/>
  <c r="Q312" i="2"/>
  <c r="Q297" i="2"/>
  <c r="Q337" i="2"/>
  <c r="Q317" i="2"/>
  <c r="Q287" i="2"/>
  <c r="Q363" i="2"/>
  <c r="Q307" i="2"/>
  <c r="Q292" i="2"/>
  <c r="Q278" i="2"/>
  <c r="Q364" i="2"/>
  <c r="Q289" i="2"/>
  <c r="Q294" i="2"/>
  <c r="Q277" i="2"/>
  <c r="Q314" i="2"/>
  <c r="Q303" i="2"/>
  <c r="Q280" i="2"/>
  <c r="Q320" i="2"/>
  <c r="Q293" i="2"/>
  <c r="Q361" i="2"/>
  <c r="Q315" i="2"/>
  <c r="Q300" i="2"/>
  <c r="Q298" i="2"/>
  <c r="Q290" i="2"/>
  <c r="Q295" i="2"/>
  <c r="Q305" i="2"/>
  <c r="Q311" i="2"/>
  <c r="Q329" i="2"/>
  <c r="Q306" i="2"/>
  <c r="Q286" i="2"/>
  <c r="Q326" i="2"/>
  <c r="Q370" i="2"/>
  <c r="Q323" i="2"/>
  <c r="Q308" i="2"/>
  <c r="Q304" i="2"/>
  <c r="Q296" i="2"/>
  <c r="Q301" i="2"/>
  <c r="Q309" i="2"/>
  <c r="Q313" i="2"/>
  <c r="Q371" i="2"/>
  <c r="Q319" i="2"/>
  <c r="Q352" i="2"/>
  <c r="Q335" i="2"/>
  <c r="Q369" i="2"/>
  <c r="T280" i="2"/>
  <c r="T288" i="2"/>
  <c r="T296" i="2"/>
  <c r="T304" i="2"/>
  <c r="T312" i="2"/>
  <c r="T320" i="2"/>
  <c r="T328" i="2"/>
  <c r="T336" i="2"/>
  <c r="T344" i="2"/>
  <c r="T273" i="2"/>
  <c r="T281" i="2"/>
  <c r="T289" i="2"/>
  <c r="T297" i="2"/>
  <c r="T305" i="2"/>
  <c r="T313" i="2"/>
  <c r="T321" i="2"/>
  <c r="T329" i="2"/>
  <c r="T337" i="2"/>
  <c r="T345" i="2"/>
  <c r="T287" i="2"/>
  <c r="T293" i="2"/>
  <c r="T299" i="2"/>
  <c r="T319" i="2"/>
  <c r="T325" i="2"/>
  <c r="T331" i="2"/>
  <c r="T353" i="2"/>
  <c r="T361" i="2"/>
  <c r="T279" i="2"/>
  <c r="T285" i="2"/>
  <c r="T291" i="2"/>
  <c r="T311" i="2"/>
  <c r="T317" i="2"/>
  <c r="T323" i="2"/>
  <c r="T343" i="2"/>
  <c r="T355" i="2"/>
  <c r="T278" i="2"/>
  <c r="T284" i="2"/>
  <c r="T290" i="2"/>
  <c r="T310" i="2"/>
  <c r="T316" i="2"/>
  <c r="T322" i="2"/>
  <c r="T342" i="2"/>
  <c r="T348" i="2"/>
  <c r="T356" i="2"/>
  <c r="T301" i="2"/>
  <c r="T303" i="2"/>
  <c r="T318" i="2"/>
  <c r="T339" i="2"/>
  <c r="T341" i="2"/>
  <c r="T354" i="2"/>
  <c r="T359" i="2"/>
  <c r="T371" i="2"/>
  <c r="T272" i="2"/>
  <c r="T286" i="2"/>
  <c r="T307" i="2"/>
  <c r="T309" i="2"/>
  <c r="T324" i="2"/>
  <c r="T347" i="2"/>
  <c r="T350" i="2"/>
  <c r="T358" i="2"/>
  <c r="T372" i="2"/>
  <c r="T306" i="2"/>
  <c r="T308" i="2"/>
  <c r="T346" i="2"/>
  <c r="T352" i="2"/>
  <c r="T368" i="2"/>
  <c r="T327" i="2"/>
  <c r="T333" i="2"/>
  <c r="T276" i="2"/>
  <c r="T282" i="2"/>
  <c r="T294" i="2"/>
  <c r="T300" i="2"/>
  <c r="T366" i="2"/>
  <c r="T369" i="2"/>
  <c r="T334" i="2"/>
  <c r="T340" i="2"/>
  <c r="T349" i="2"/>
  <c r="T351" i="2"/>
  <c r="T363" i="2"/>
  <c r="T277" i="2"/>
  <c r="T283" i="2"/>
  <c r="T292" i="2"/>
  <c r="T298" i="2"/>
  <c r="T274" i="2"/>
  <c r="T295" i="2"/>
  <c r="T365" i="2"/>
  <c r="T314" i="2"/>
  <c r="T326" i="2"/>
  <c r="T332" i="2"/>
  <c r="T335" i="2"/>
  <c r="T338" i="2"/>
  <c r="T360" i="2"/>
  <c r="T362" i="2"/>
  <c r="T275" i="2"/>
  <c r="T302" i="2"/>
  <c r="T367" i="2"/>
  <c r="T357" i="2"/>
  <c r="T315" i="2"/>
  <c r="T330" i="2"/>
  <c r="T370" i="2"/>
  <c r="T364" i="2"/>
  <c r="S341" i="2"/>
  <c r="S336" i="2"/>
  <c r="S318" i="2"/>
  <c r="S314" i="2"/>
  <c r="S321" i="2"/>
  <c r="E360" i="2"/>
  <c r="E295" i="2"/>
  <c r="E334" i="2"/>
  <c r="E277" i="2"/>
  <c r="E342" i="2"/>
  <c r="E303" i="2"/>
  <c r="E372" i="2"/>
  <c r="E370" i="2"/>
  <c r="F347" i="2"/>
  <c r="F339" i="2"/>
  <c r="F280" i="2"/>
  <c r="F334" i="2"/>
  <c r="F285" i="2"/>
  <c r="F351" i="2"/>
  <c r="G277" i="2"/>
  <c r="G341" i="2"/>
  <c r="G315" i="2"/>
  <c r="G285" i="2"/>
  <c r="G311" i="2"/>
  <c r="R359" i="2"/>
  <c r="R372" i="2"/>
  <c r="R350" i="2"/>
  <c r="R337" i="2"/>
  <c r="R306" i="2"/>
  <c r="Q362" i="2"/>
  <c r="Q279" i="2"/>
  <c r="Q333" i="2"/>
  <c r="Q316" i="2"/>
  <c r="I275" i="2"/>
  <c r="I280" i="2"/>
  <c r="I289" i="2"/>
  <c r="I296" i="2"/>
  <c r="I305" i="2"/>
  <c r="I312" i="2"/>
  <c r="I273" i="2"/>
  <c r="I276" i="2"/>
  <c r="I285" i="2"/>
  <c r="I292" i="2"/>
  <c r="I301" i="2"/>
  <c r="I308" i="2"/>
  <c r="I317" i="2"/>
  <c r="I319" i="2"/>
  <c r="I321" i="2"/>
  <c r="I323" i="2"/>
  <c r="I325" i="2"/>
  <c r="I327" i="2"/>
  <c r="I329" i="2"/>
  <c r="I331" i="2"/>
  <c r="I283" i="2"/>
  <c r="I290" i="2"/>
  <c r="I299" i="2"/>
  <c r="I306" i="2"/>
  <c r="I315" i="2"/>
  <c r="I274" i="2"/>
  <c r="I281" i="2"/>
  <c r="I288" i="2"/>
  <c r="I297" i="2"/>
  <c r="I304" i="2"/>
  <c r="I279" i="2"/>
  <c r="I286" i="2"/>
  <c r="I295" i="2"/>
  <c r="I302" i="2"/>
  <c r="I311" i="2"/>
  <c r="I284" i="2"/>
  <c r="I336" i="2"/>
  <c r="I339" i="2"/>
  <c r="I352" i="2"/>
  <c r="I355" i="2"/>
  <c r="I367" i="2"/>
  <c r="I372" i="2"/>
  <c r="I278" i="2"/>
  <c r="I313" i="2"/>
  <c r="I333" i="2"/>
  <c r="I346" i="2"/>
  <c r="I349" i="2"/>
  <c r="I362" i="2"/>
  <c r="I370" i="2"/>
  <c r="I291" i="2"/>
  <c r="I303" i="2"/>
  <c r="I309" i="2"/>
  <c r="I318" i="2"/>
  <c r="I322" i="2"/>
  <c r="I326" i="2"/>
  <c r="I330" i="2"/>
  <c r="I340" i="2"/>
  <c r="I343" i="2"/>
  <c r="I356" i="2"/>
  <c r="I359" i="2"/>
  <c r="I365" i="2"/>
  <c r="I294" i="2"/>
  <c r="I332" i="2"/>
  <c r="I342" i="2"/>
  <c r="I353" i="2"/>
  <c r="I363" i="2"/>
  <c r="I350" i="2"/>
  <c r="I360" i="2"/>
  <c r="I300" i="2"/>
  <c r="I282" i="2"/>
  <c r="I351" i="2"/>
  <c r="I272" i="2"/>
  <c r="I314" i="2"/>
  <c r="I320" i="2"/>
  <c r="I338" i="2"/>
  <c r="I348" i="2"/>
  <c r="I358" i="2"/>
  <c r="I368" i="2"/>
  <c r="I316" i="2"/>
  <c r="I361" i="2"/>
  <c r="I277" i="2"/>
  <c r="I287" i="2"/>
  <c r="I298" i="2"/>
  <c r="I334" i="2"/>
  <c r="I344" i="2"/>
  <c r="I354" i="2"/>
  <c r="I307" i="2"/>
  <c r="I328" i="2"/>
  <c r="I364" i="2"/>
  <c r="I369" i="2"/>
  <c r="I310" i="2"/>
  <c r="I335" i="2"/>
  <c r="I345" i="2"/>
  <c r="I293" i="2"/>
  <c r="I324" i="2"/>
  <c r="I341" i="2"/>
  <c r="I366" i="2"/>
  <c r="I347" i="2"/>
  <c r="I357" i="2"/>
  <c r="I371" i="2"/>
  <c r="I337" i="2"/>
  <c r="D277" i="2"/>
  <c r="D285" i="2"/>
  <c r="D293" i="2"/>
  <c r="D301" i="2"/>
  <c r="D309" i="2"/>
  <c r="D317" i="2"/>
  <c r="D325" i="2"/>
  <c r="D279" i="2"/>
  <c r="D287" i="2"/>
  <c r="D295" i="2"/>
  <c r="D303" i="2"/>
  <c r="D311" i="2"/>
  <c r="D319" i="2"/>
  <c r="D331" i="2"/>
  <c r="D355" i="2"/>
  <c r="D282" i="2"/>
  <c r="D292" i="2"/>
  <c r="D304" i="2"/>
  <c r="D314" i="2"/>
  <c r="D324" i="2"/>
  <c r="D333" i="2"/>
  <c r="D341" i="2"/>
  <c r="D349" i="2"/>
  <c r="D357" i="2"/>
  <c r="D365" i="2"/>
  <c r="D272" i="2"/>
  <c r="D275" i="2"/>
  <c r="D297" i="2"/>
  <c r="D336" i="2"/>
  <c r="D352" i="2"/>
  <c r="D288" i="2"/>
  <c r="D308" i="2"/>
  <c r="D329" i="2"/>
  <c r="D353" i="2"/>
  <c r="D278" i="2"/>
  <c r="D299" i="2"/>
  <c r="D330" i="2"/>
  <c r="D346" i="2"/>
  <c r="D370" i="2"/>
  <c r="D280" i="2"/>
  <c r="D312" i="2"/>
  <c r="D339" i="2"/>
  <c r="D273" i="2"/>
  <c r="D283" i="2"/>
  <c r="D294" i="2"/>
  <c r="D305" i="2"/>
  <c r="D315" i="2"/>
  <c r="D326" i="2"/>
  <c r="D334" i="2"/>
  <c r="D342" i="2"/>
  <c r="D350" i="2"/>
  <c r="D358" i="2"/>
  <c r="D366" i="2"/>
  <c r="D318" i="2"/>
  <c r="D360" i="2"/>
  <c r="D298" i="2"/>
  <c r="D337" i="2"/>
  <c r="D361" i="2"/>
  <c r="D321" i="2"/>
  <c r="D354" i="2"/>
  <c r="D300" i="2"/>
  <c r="D371" i="2"/>
  <c r="D274" i="2"/>
  <c r="D284" i="2"/>
  <c r="D296" i="2"/>
  <c r="D306" i="2"/>
  <c r="D316" i="2"/>
  <c r="D327" i="2"/>
  <c r="D335" i="2"/>
  <c r="D343" i="2"/>
  <c r="D351" i="2"/>
  <c r="D359" i="2"/>
  <c r="D367" i="2"/>
  <c r="D286" i="2"/>
  <c r="D307" i="2"/>
  <c r="D328" i="2"/>
  <c r="D344" i="2"/>
  <c r="D368" i="2"/>
  <c r="D276" i="2"/>
  <c r="D320" i="2"/>
  <c r="D345" i="2"/>
  <c r="D369" i="2"/>
  <c r="D289" i="2"/>
  <c r="D310" i="2"/>
  <c r="D338" i="2"/>
  <c r="D362" i="2"/>
  <c r="D290" i="2"/>
  <c r="D322" i="2"/>
  <c r="D347" i="2"/>
  <c r="D363" i="2"/>
  <c r="D302" i="2"/>
  <c r="D372" i="2"/>
  <c r="D313" i="2"/>
  <c r="D323" i="2"/>
  <c r="D281" i="2"/>
  <c r="D332" i="2"/>
  <c r="D348" i="2"/>
  <c r="D356" i="2"/>
  <c r="D364" i="2"/>
  <c r="D340" i="2"/>
  <c r="D291" i="2"/>
  <c r="F322" i="2"/>
  <c r="F314" i="2"/>
  <c r="F306" i="2"/>
  <c r="F308" i="2"/>
  <c r="F368" i="2"/>
  <c r="F335" i="2"/>
  <c r="R278" i="2"/>
  <c r="R312" i="2"/>
  <c r="R340" i="2"/>
  <c r="R279" i="2"/>
  <c r="R290" i="2"/>
  <c r="Q360" i="2"/>
  <c r="Q274" i="2"/>
  <c r="Q321" i="2"/>
  <c r="Q331" i="2"/>
  <c r="W284" i="2"/>
  <c r="W347" i="2"/>
  <c r="W349" i="2"/>
  <c r="W364" i="2"/>
  <c r="W330" i="2"/>
  <c r="W281" i="2"/>
  <c r="W348" i="2"/>
  <c r="W331" i="2"/>
  <c r="W338" i="2"/>
  <c r="W358" i="2"/>
  <c r="W282" i="2"/>
  <c r="W294" i="2"/>
  <c r="W301" i="2"/>
  <c r="K331" i="2"/>
  <c r="K314" i="2"/>
  <c r="K335" i="2"/>
  <c r="K319" i="2"/>
  <c r="K321" i="2"/>
  <c r="K292" i="2"/>
  <c r="K372" i="2"/>
  <c r="K356" i="2"/>
  <c r="K340" i="2"/>
  <c r="K324" i="2"/>
  <c r="K313" i="2"/>
  <c r="K297" i="2"/>
  <c r="K281" i="2"/>
  <c r="W276" i="2"/>
  <c r="W286" i="2"/>
  <c r="W293" i="2"/>
  <c r="K351" i="2"/>
  <c r="K288" i="2"/>
  <c r="K369" i="2"/>
  <c r="K349" i="2"/>
  <c r="K317" i="2"/>
  <c r="K276" i="2"/>
  <c r="K370" i="2"/>
  <c r="K354" i="2"/>
  <c r="K338" i="2"/>
  <c r="K322" i="2"/>
  <c r="K311" i="2"/>
  <c r="K295" i="2"/>
  <c r="K279" i="2"/>
  <c r="W362" i="2"/>
  <c r="W323" i="2"/>
  <c r="W307" i="2"/>
  <c r="W355" i="2"/>
  <c r="W275" i="2"/>
  <c r="W360" i="2"/>
  <c r="W297" i="2"/>
  <c r="W305" i="2"/>
  <c r="W312" i="2"/>
  <c r="W346" i="2"/>
  <c r="W342" i="2"/>
  <c r="W278" i="2"/>
  <c r="W285" i="2"/>
  <c r="K304" i="2"/>
  <c r="K371" i="2"/>
  <c r="K272" i="2"/>
  <c r="K333" i="2"/>
  <c r="K308" i="2"/>
  <c r="K310" i="2"/>
  <c r="K368" i="2"/>
  <c r="K352" i="2"/>
  <c r="K336" i="2"/>
  <c r="K320" i="2"/>
  <c r="K309" i="2"/>
  <c r="K293" i="2"/>
  <c r="K277" i="2"/>
  <c r="H275" i="2"/>
  <c r="H283" i="2"/>
  <c r="H291" i="2"/>
  <c r="H299" i="2"/>
  <c r="H307" i="2"/>
  <c r="H315" i="2"/>
  <c r="H323" i="2"/>
  <c r="H331" i="2"/>
  <c r="H339" i="2"/>
  <c r="H347" i="2"/>
  <c r="H355" i="2"/>
  <c r="H363" i="2"/>
  <c r="H371" i="2"/>
  <c r="H274" i="2"/>
  <c r="H284" i="2"/>
  <c r="H293" i="2"/>
  <c r="H302" i="2"/>
  <c r="H311" i="2"/>
  <c r="H320" i="2"/>
  <c r="H329" i="2"/>
  <c r="H338" i="2"/>
  <c r="H348" i="2"/>
  <c r="H357" i="2"/>
  <c r="H366" i="2"/>
  <c r="H276" i="2"/>
  <c r="H285" i="2"/>
  <c r="H294" i="2"/>
  <c r="H303" i="2"/>
  <c r="H312" i="2"/>
  <c r="H321" i="2"/>
  <c r="H330" i="2"/>
  <c r="H340" i="2"/>
  <c r="H349" i="2"/>
  <c r="H358" i="2"/>
  <c r="H367" i="2"/>
  <c r="H277" i="2"/>
  <c r="H286" i="2"/>
  <c r="H295" i="2"/>
  <c r="H304" i="2"/>
  <c r="H313" i="2"/>
  <c r="H322" i="2"/>
  <c r="H332" i="2"/>
  <c r="H341" i="2"/>
  <c r="H350" i="2"/>
  <c r="H359" i="2"/>
  <c r="H368" i="2"/>
  <c r="H301" i="2"/>
  <c r="H278" i="2"/>
  <c r="H290" i="2"/>
  <c r="H306" i="2"/>
  <c r="H319" i="2"/>
  <c r="H335" i="2"/>
  <c r="H351" i="2"/>
  <c r="H364" i="2"/>
  <c r="H297" i="2"/>
  <c r="H326" i="2"/>
  <c r="H354" i="2"/>
  <c r="H314" i="2"/>
  <c r="H343" i="2"/>
  <c r="H300" i="2"/>
  <c r="H328" i="2"/>
  <c r="H360" i="2"/>
  <c r="H345" i="2"/>
  <c r="H279" i="2"/>
  <c r="H292" i="2"/>
  <c r="H308" i="2"/>
  <c r="H324" i="2"/>
  <c r="H336" i="2"/>
  <c r="H352" i="2"/>
  <c r="H365" i="2"/>
  <c r="H281" i="2"/>
  <c r="H282" i="2"/>
  <c r="H372" i="2"/>
  <c r="H317" i="2"/>
  <c r="H280" i="2"/>
  <c r="H296" i="2"/>
  <c r="H309" i="2"/>
  <c r="H325" i="2"/>
  <c r="H337" i="2"/>
  <c r="H353" i="2"/>
  <c r="H369" i="2"/>
  <c r="H310" i="2"/>
  <c r="H342" i="2"/>
  <c r="H370" i="2"/>
  <c r="H298" i="2"/>
  <c r="H327" i="2"/>
  <c r="H356" i="2"/>
  <c r="H287" i="2"/>
  <c r="H316" i="2"/>
  <c r="H344" i="2"/>
  <c r="H272" i="2"/>
  <c r="H288" i="2"/>
  <c r="H333" i="2"/>
  <c r="H361" i="2"/>
  <c r="H289" i="2"/>
  <c r="H305" i="2"/>
  <c r="H318" i="2"/>
  <c r="H273" i="2"/>
  <c r="H334" i="2"/>
  <c r="H362" i="2"/>
  <c r="H346" i="2"/>
  <c r="V278" i="2"/>
  <c r="V286" i="2"/>
  <c r="V294" i="2"/>
  <c r="V302" i="2"/>
  <c r="V310" i="2"/>
  <c r="V318" i="2"/>
  <c r="V326" i="2"/>
  <c r="V334" i="2"/>
  <c r="V342" i="2"/>
  <c r="V279" i="2"/>
  <c r="V287" i="2"/>
  <c r="V295" i="2"/>
  <c r="V303" i="2"/>
  <c r="V311" i="2"/>
  <c r="V319" i="2"/>
  <c r="V327" i="2"/>
  <c r="V335" i="2"/>
  <c r="V343" i="2"/>
  <c r="V275" i="2"/>
  <c r="V281" i="2"/>
  <c r="V301" i="2"/>
  <c r="V307" i="2"/>
  <c r="V313" i="2"/>
  <c r="V333" i="2"/>
  <c r="V339" i="2"/>
  <c r="V345" i="2"/>
  <c r="V351" i="2"/>
  <c r="V359" i="2"/>
  <c r="V273" i="2"/>
  <c r="V293" i="2"/>
  <c r="V299" i="2"/>
  <c r="V305" i="2"/>
  <c r="V325" i="2"/>
  <c r="V331" i="2"/>
  <c r="V337" i="2"/>
  <c r="V353" i="2"/>
  <c r="V292" i="2"/>
  <c r="V298" i="2"/>
  <c r="V304" i="2"/>
  <c r="V324" i="2"/>
  <c r="V330" i="2"/>
  <c r="V336" i="2"/>
  <c r="V354" i="2"/>
  <c r="V276" i="2"/>
  <c r="V280" i="2"/>
  <c r="V314" i="2"/>
  <c r="V316" i="2"/>
  <c r="V360" i="2"/>
  <c r="V369" i="2"/>
  <c r="V282" i="2"/>
  <c r="V284" i="2"/>
  <c r="V320" i="2"/>
  <c r="V322" i="2"/>
  <c r="V370" i="2"/>
  <c r="V283" i="2"/>
  <c r="V285" i="2"/>
  <c r="V300" i="2"/>
  <c r="V321" i="2"/>
  <c r="V323" i="2"/>
  <c r="V338" i="2"/>
  <c r="V349" i="2"/>
  <c r="V356" i="2"/>
  <c r="V348" i="2"/>
  <c r="V355" i="2"/>
  <c r="V288" i="2"/>
  <c r="V291" i="2"/>
  <c r="V297" i="2"/>
  <c r="V306" i="2"/>
  <c r="V309" i="2"/>
  <c r="V312" i="2"/>
  <c r="V315" i="2"/>
  <c r="V357" i="2"/>
  <c r="V328" i="2"/>
  <c r="V361" i="2"/>
  <c r="V340" i="2"/>
  <c r="V346" i="2"/>
  <c r="V363" i="2"/>
  <c r="V372" i="2"/>
  <c r="V289" i="2"/>
  <c r="V274" i="2"/>
  <c r="V277" i="2"/>
  <c r="V329" i="2"/>
  <c r="V341" i="2"/>
  <c r="V344" i="2"/>
  <c r="V347" i="2"/>
  <c r="V358" i="2"/>
  <c r="V365" i="2"/>
  <c r="V368" i="2"/>
  <c r="V371" i="2"/>
  <c r="V272" i="2"/>
  <c r="V290" i="2"/>
  <c r="V296" i="2"/>
  <c r="V317" i="2"/>
  <c r="V332" i="2"/>
  <c r="V352" i="2"/>
  <c r="V362" i="2"/>
  <c r="V364" i="2"/>
  <c r="V367" i="2"/>
  <c r="V350" i="2"/>
  <c r="V308" i="2"/>
  <c r="V366" i="2"/>
  <c r="W296" i="2"/>
  <c r="W356" i="2"/>
  <c r="W298" i="2"/>
  <c r="W327" i="2"/>
  <c r="W272" i="2"/>
  <c r="W354" i="2"/>
  <c r="W295" i="2"/>
  <c r="W299" i="2"/>
  <c r="W306" i="2"/>
  <c r="W340" i="2"/>
  <c r="W334" i="2"/>
  <c r="W341" i="2"/>
  <c r="W277" i="2"/>
  <c r="K274" i="2"/>
  <c r="K363" i="2"/>
  <c r="K365" i="2"/>
  <c r="K367" i="2"/>
  <c r="K302" i="2"/>
  <c r="K294" i="2"/>
  <c r="K366" i="2"/>
  <c r="K350" i="2"/>
  <c r="K334" i="2"/>
  <c r="K318" i="2"/>
  <c r="K307" i="2"/>
  <c r="K291" i="2"/>
  <c r="K275" i="2"/>
  <c r="W371" i="2"/>
  <c r="W372" i="2"/>
  <c r="W322" i="2"/>
  <c r="W339" i="2"/>
  <c r="W315" i="2"/>
  <c r="W303" i="2"/>
  <c r="W343" i="2"/>
  <c r="W352" i="2"/>
  <c r="W274" i="2"/>
  <c r="W308" i="2"/>
  <c r="W310" i="2"/>
  <c r="L273" i="2"/>
  <c r="L275" i="2"/>
  <c r="L277" i="2"/>
  <c r="L286" i="2"/>
  <c r="L293" i="2"/>
  <c r="L302" i="2"/>
  <c r="L309" i="2"/>
  <c r="L282" i="2"/>
  <c r="L289" i="2"/>
  <c r="L298" i="2"/>
  <c r="L305" i="2"/>
  <c r="L314" i="2"/>
  <c r="L280" i="2"/>
  <c r="L287" i="2"/>
  <c r="L296" i="2"/>
  <c r="L303" i="2"/>
  <c r="L312" i="2"/>
  <c r="L278" i="2"/>
  <c r="L285" i="2"/>
  <c r="L294" i="2"/>
  <c r="L301" i="2"/>
  <c r="L276" i="2"/>
  <c r="L283" i="2"/>
  <c r="L292" i="2"/>
  <c r="L299" i="2"/>
  <c r="L308" i="2"/>
  <c r="L315" i="2"/>
  <c r="L317" i="2"/>
  <c r="L319" i="2"/>
  <c r="L321" i="2"/>
  <c r="L323" i="2"/>
  <c r="L325" i="2"/>
  <c r="L327" i="2"/>
  <c r="L329" i="2"/>
  <c r="L331" i="2"/>
  <c r="L333" i="2"/>
  <c r="L335" i="2"/>
  <c r="L337" i="2"/>
  <c r="L339" i="2"/>
  <c r="L341" i="2"/>
  <c r="L343" i="2"/>
  <c r="L345" i="2"/>
  <c r="L347" i="2"/>
  <c r="L349" i="2"/>
  <c r="L351" i="2"/>
  <c r="L353" i="2"/>
  <c r="L355" i="2"/>
  <c r="L357" i="2"/>
  <c r="L359" i="2"/>
  <c r="L361" i="2"/>
  <c r="L295" i="2"/>
  <c r="L307" i="2"/>
  <c r="L316" i="2"/>
  <c r="L320" i="2"/>
  <c r="L324" i="2"/>
  <c r="L328" i="2"/>
  <c r="L332" i="2"/>
  <c r="L348" i="2"/>
  <c r="L369" i="2"/>
  <c r="L290" i="2"/>
  <c r="L342" i="2"/>
  <c r="L358" i="2"/>
  <c r="L364" i="2"/>
  <c r="L284" i="2"/>
  <c r="L297" i="2"/>
  <c r="L313" i="2"/>
  <c r="L336" i="2"/>
  <c r="L352" i="2"/>
  <c r="L367" i="2"/>
  <c r="L372" i="2"/>
  <c r="L310" i="2"/>
  <c r="L346" i="2"/>
  <c r="L274" i="2"/>
  <c r="L304" i="2"/>
  <c r="L311" i="2"/>
  <c r="L366" i="2"/>
  <c r="L368" i="2"/>
  <c r="L340" i="2"/>
  <c r="L350" i="2"/>
  <c r="L360" i="2"/>
  <c r="L370" i="2"/>
  <c r="L326" i="2"/>
  <c r="L334" i="2"/>
  <c r="L354" i="2"/>
  <c r="L300" i="2"/>
  <c r="L330" i="2"/>
  <c r="L306" i="2"/>
  <c r="L363" i="2"/>
  <c r="L371" i="2"/>
  <c r="L279" i="2"/>
  <c r="L338" i="2"/>
  <c r="L272" i="2"/>
  <c r="L288" i="2"/>
  <c r="L322" i="2"/>
  <c r="L344" i="2"/>
  <c r="L281" i="2"/>
  <c r="L291" i="2"/>
  <c r="L365" i="2"/>
  <c r="L356" i="2"/>
  <c r="L318" i="2"/>
  <c r="L362" i="2"/>
  <c r="K359" i="2"/>
  <c r="K286" i="2"/>
  <c r="K347" i="2"/>
  <c r="K329" i="2"/>
  <c r="K306" i="2"/>
  <c r="K296" i="2"/>
  <c r="K360" i="2"/>
  <c r="K344" i="2"/>
  <c r="K328" i="2"/>
  <c r="K284" i="2"/>
  <c r="K301" i="2"/>
  <c r="E94" i="2"/>
  <c r="E102" i="2"/>
  <c r="E110" i="2"/>
  <c r="E118" i="2"/>
  <c r="E126" i="2"/>
  <c r="E134" i="2"/>
  <c r="E142" i="2"/>
  <c r="E150" i="2"/>
  <c r="E158" i="2"/>
  <c r="E166" i="2"/>
  <c r="E174" i="2"/>
  <c r="E182" i="2"/>
  <c r="E95" i="2"/>
  <c r="E103" i="2"/>
  <c r="E111" i="2"/>
  <c r="E119" i="2"/>
  <c r="E127" i="2"/>
  <c r="E135" i="2"/>
  <c r="E143" i="2"/>
  <c r="E151" i="2"/>
  <c r="E159" i="2"/>
  <c r="E167" i="2"/>
  <c r="E175" i="2"/>
  <c r="E183" i="2"/>
  <c r="E91" i="2"/>
  <c r="E99" i="2"/>
  <c r="E107" i="2"/>
  <c r="E115" i="2"/>
  <c r="E123" i="2"/>
  <c r="E131" i="2"/>
  <c r="E139" i="2"/>
  <c r="E147" i="2"/>
  <c r="E155" i="2"/>
  <c r="E163" i="2"/>
  <c r="E171" i="2"/>
  <c r="E179" i="2"/>
  <c r="E187" i="2"/>
  <c r="E98" i="2"/>
  <c r="E112" i="2"/>
  <c r="E124" i="2"/>
  <c r="E137" i="2"/>
  <c r="E149" i="2"/>
  <c r="E162" i="2"/>
  <c r="E176" i="2"/>
  <c r="E188" i="2"/>
  <c r="E116" i="2"/>
  <c r="E154" i="2"/>
  <c r="E117" i="2"/>
  <c r="E100" i="2"/>
  <c r="E113" i="2"/>
  <c r="E125" i="2"/>
  <c r="E138" i="2"/>
  <c r="E152" i="2"/>
  <c r="E164" i="2"/>
  <c r="E177" i="2"/>
  <c r="E189" i="2"/>
  <c r="E101" i="2"/>
  <c r="E114" i="2"/>
  <c r="E128" i="2"/>
  <c r="E140" i="2"/>
  <c r="E153" i="2"/>
  <c r="E165" i="2"/>
  <c r="E178" i="2"/>
  <c r="E89" i="2"/>
  <c r="E90" i="2"/>
  <c r="E104" i="2"/>
  <c r="E129" i="2"/>
  <c r="E141" i="2"/>
  <c r="E168" i="2"/>
  <c r="E180" i="2"/>
  <c r="E105" i="2"/>
  <c r="E130" i="2"/>
  <c r="E156" i="2"/>
  <c r="E181" i="2"/>
  <c r="E93" i="2"/>
  <c r="E106" i="2"/>
  <c r="E120" i="2"/>
  <c r="E132" i="2"/>
  <c r="E145" i="2"/>
  <c r="E157" i="2"/>
  <c r="E170" i="2"/>
  <c r="E184" i="2"/>
  <c r="E96" i="2"/>
  <c r="E108" i="2"/>
  <c r="E121" i="2"/>
  <c r="E133" i="2"/>
  <c r="E146" i="2"/>
  <c r="E160" i="2"/>
  <c r="E172" i="2"/>
  <c r="E185" i="2"/>
  <c r="E97" i="2"/>
  <c r="E109" i="2"/>
  <c r="E122" i="2"/>
  <c r="E136" i="2"/>
  <c r="E148" i="2"/>
  <c r="E161" i="2"/>
  <c r="E173" i="2"/>
  <c r="E186" i="2"/>
  <c r="E92" i="2"/>
  <c r="E144" i="2"/>
  <c r="E169" i="2"/>
  <c r="K95" i="2"/>
  <c r="K103" i="2"/>
  <c r="K111" i="2"/>
  <c r="K119" i="2"/>
  <c r="K127" i="2"/>
  <c r="K135" i="2"/>
  <c r="K143" i="2"/>
  <c r="K151" i="2"/>
  <c r="K159" i="2"/>
  <c r="K167" i="2"/>
  <c r="K97" i="2"/>
  <c r="K105" i="2"/>
  <c r="K113" i="2"/>
  <c r="K121" i="2"/>
  <c r="K129" i="2"/>
  <c r="K137" i="2"/>
  <c r="K145" i="2"/>
  <c r="K153" i="2"/>
  <c r="K161" i="2"/>
  <c r="K169" i="2"/>
  <c r="K177" i="2"/>
  <c r="K185" i="2"/>
  <c r="K92" i="2"/>
  <c r="K100" i="2"/>
  <c r="K108" i="2"/>
  <c r="K116" i="2"/>
  <c r="K124" i="2"/>
  <c r="K132" i="2"/>
  <c r="K140" i="2"/>
  <c r="K148" i="2"/>
  <c r="K156" i="2"/>
  <c r="K164" i="2"/>
  <c r="K172" i="2"/>
  <c r="K180" i="2"/>
  <c r="K188" i="2"/>
  <c r="K99" i="2"/>
  <c r="K112" i="2"/>
  <c r="K125" i="2"/>
  <c r="K138" i="2"/>
  <c r="K150" i="2"/>
  <c r="K163" i="2"/>
  <c r="K175" i="2"/>
  <c r="K186" i="2"/>
  <c r="K101" i="2"/>
  <c r="K114" i="2"/>
  <c r="K126" i="2"/>
  <c r="K139" i="2"/>
  <c r="K152" i="2"/>
  <c r="K165" i="2"/>
  <c r="K176" i="2"/>
  <c r="K187" i="2"/>
  <c r="K90" i="2"/>
  <c r="K102" i="2"/>
  <c r="K115" i="2"/>
  <c r="K128" i="2"/>
  <c r="K141" i="2"/>
  <c r="K154" i="2"/>
  <c r="K166" i="2"/>
  <c r="K178" i="2"/>
  <c r="K189" i="2"/>
  <c r="K91" i="2"/>
  <c r="K104" i="2"/>
  <c r="K117" i="2"/>
  <c r="K130" i="2"/>
  <c r="K142" i="2"/>
  <c r="K155" i="2"/>
  <c r="K168" i="2"/>
  <c r="K179" i="2"/>
  <c r="K93" i="2"/>
  <c r="K106" i="2"/>
  <c r="K118" i="2"/>
  <c r="K131" i="2"/>
  <c r="K144" i="2"/>
  <c r="K157" i="2"/>
  <c r="K170" i="2"/>
  <c r="K181" i="2"/>
  <c r="K94" i="2"/>
  <c r="K107" i="2"/>
  <c r="K120" i="2"/>
  <c r="K133" i="2"/>
  <c r="K146" i="2"/>
  <c r="K158" i="2"/>
  <c r="K171" i="2"/>
  <c r="K182" i="2"/>
  <c r="K96" i="2"/>
  <c r="K109" i="2"/>
  <c r="K122" i="2"/>
  <c r="K134" i="2"/>
  <c r="K147" i="2"/>
  <c r="K160" i="2"/>
  <c r="K173" i="2"/>
  <c r="K183" i="2"/>
  <c r="K184" i="2"/>
  <c r="K89" i="2"/>
  <c r="K98" i="2"/>
  <c r="K110" i="2"/>
  <c r="K149" i="2"/>
  <c r="K162" i="2"/>
  <c r="K123" i="2"/>
  <c r="K136" i="2"/>
  <c r="K174" i="2"/>
  <c r="D106" i="2"/>
  <c r="D114" i="2"/>
  <c r="D146" i="2"/>
  <c r="D170" i="2"/>
  <c r="D178" i="2"/>
  <c r="D107" i="2"/>
  <c r="D131" i="2"/>
  <c r="D139" i="2"/>
  <c r="D171" i="2"/>
  <c r="D95" i="2"/>
  <c r="D103" i="2"/>
  <c r="D135" i="2"/>
  <c r="D159" i="2"/>
  <c r="D167" i="2"/>
  <c r="D113" i="2"/>
  <c r="D152" i="2"/>
  <c r="D165" i="2"/>
  <c r="D132" i="2"/>
  <c r="D102" i="2"/>
  <c r="D116" i="2"/>
  <c r="D166" i="2"/>
  <c r="D104" i="2"/>
  <c r="D129" i="2"/>
  <c r="D181" i="2"/>
  <c r="D144" i="2"/>
  <c r="D157" i="2"/>
  <c r="D145" i="2"/>
  <c r="D109" i="2"/>
  <c r="D121" i="2"/>
  <c r="D173" i="2"/>
  <c r="D110" i="2"/>
  <c r="D124" i="2"/>
  <c r="D174" i="2"/>
  <c r="D112" i="2"/>
  <c r="D125" i="2"/>
  <c r="D176" i="2"/>
  <c r="D133" i="2"/>
  <c r="D158" i="2"/>
  <c r="Q96" i="2"/>
  <c r="Q104" i="2"/>
  <c r="Q112" i="2"/>
  <c r="Q120" i="2"/>
  <c r="Q128" i="2"/>
  <c r="Q136" i="2"/>
  <c r="Q144" i="2"/>
  <c r="Q152" i="2"/>
  <c r="Q160" i="2"/>
  <c r="Q168" i="2"/>
  <c r="Q176" i="2"/>
  <c r="Q184" i="2"/>
  <c r="Q97" i="2"/>
  <c r="Q105" i="2"/>
  <c r="Q113" i="2"/>
  <c r="Q121" i="2"/>
  <c r="Q129" i="2"/>
  <c r="Q137" i="2"/>
  <c r="Q145" i="2"/>
  <c r="Q153" i="2"/>
  <c r="Q161" i="2"/>
  <c r="Q169" i="2"/>
  <c r="Q177" i="2"/>
  <c r="Q185" i="2"/>
  <c r="Q91" i="2"/>
  <c r="Q99" i="2"/>
  <c r="Q107" i="2"/>
  <c r="Q115" i="2"/>
  <c r="Q123" i="2"/>
  <c r="Q131" i="2"/>
  <c r="Q139" i="2"/>
  <c r="Q147" i="2"/>
  <c r="Q155" i="2"/>
  <c r="Q163" i="2"/>
  <c r="Q171" i="2"/>
  <c r="Q179" i="2"/>
  <c r="Q187" i="2"/>
  <c r="Q92" i="2"/>
  <c r="Q100" i="2"/>
  <c r="Q108" i="2"/>
  <c r="Q116" i="2"/>
  <c r="Q124" i="2"/>
  <c r="Q132" i="2"/>
  <c r="Q140" i="2"/>
  <c r="Q148" i="2"/>
  <c r="Q156" i="2"/>
  <c r="Q164" i="2"/>
  <c r="Q172" i="2"/>
  <c r="Q180" i="2"/>
  <c r="Q188" i="2"/>
  <c r="Q101" i="2"/>
  <c r="Q117" i="2"/>
  <c r="Q133" i="2"/>
  <c r="Q149" i="2"/>
  <c r="Q165" i="2"/>
  <c r="Q181" i="2"/>
  <c r="Q102" i="2"/>
  <c r="Q118" i="2"/>
  <c r="Q134" i="2"/>
  <c r="Q150" i="2"/>
  <c r="Q166" i="2"/>
  <c r="Q182" i="2"/>
  <c r="Q90" i="2"/>
  <c r="Q106" i="2"/>
  <c r="Q122" i="2"/>
  <c r="Q138" i="2"/>
  <c r="Q154" i="2"/>
  <c r="Q170" i="2"/>
  <c r="Q186" i="2"/>
  <c r="Q95" i="2"/>
  <c r="Q111" i="2"/>
  <c r="Q127" i="2"/>
  <c r="Q143" i="2"/>
  <c r="Q159" i="2"/>
  <c r="Q175" i="2"/>
  <c r="Q98" i="2"/>
  <c r="Q130" i="2"/>
  <c r="Q162" i="2"/>
  <c r="Q89" i="2"/>
  <c r="Q103" i="2"/>
  <c r="Q135" i="2"/>
  <c r="Q167" i="2"/>
  <c r="Q109" i="2"/>
  <c r="Q141" i="2"/>
  <c r="Q173" i="2"/>
  <c r="Q110" i="2"/>
  <c r="Q142" i="2"/>
  <c r="Q174" i="2"/>
  <c r="Q114" i="2"/>
  <c r="Q146" i="2"/>
  <c r="Q178" i="2"/>
  <c r="Q119" i="2"/>
  <c r="Q151" i="2"/>
  <c r="Q183" i="2"/>
  <c r="Q93" i="2"/>
  <c r="Q125" i="2"/>
  <c r="Q157" i="2"/>
  <c r="Q189" i="2"/>
  <c r="Q126" i="2"/>
  <c r="Q158" i="2"/>
  <c r="Q94" i="2"/>
  <c r="O95" i="2"/>
  <c r="O103" i="2"/>
  <c r="O111" i="2"/>
  <c r="O119" i="2"/>
  <c r="O127" i="2"/>
  <c r="O135" i="2"/>
  <c r="O143" i="2"/>
  <c r="O151" i="2"/>
  <c r="O159" i="2"/>
  <c r="O167" i="2"/>
  <c r="O175" i="2"/>
  <c r="O183" i="2"/>
  <c r="O96" i="2"/>
  <c r="O104" i="2"/>
  <c r="O112" i="2"/>
  <c r="O120" i="2"/>
  <c r="O128" i="2"/>
  <c r="O136" i="2"/>
  <c r="O144" i="2"/>
  <c r="O152" i="2"/>
  <c r="O160" i="2"/>
  <c r="O168" i="2"/>
  <c r="O176" i="2"/>
  <c r="O184" i="2"/>
  <c r="O90" i="2"/>
  <c r="O98" i="2"/>
  <c r="O106" i="2"/>
  <c r="O114" i="2"/>
  <c r="O122" i="2"/>
  <c r="O130" i="2"/>
  <c r="O138" i="2"/>
  <c r="O146" i="2"/>
  <c r="O154" i="2"/>
  <c r="O162" i="2"/>
  <c r="O170" i="2"/>
  <c r="O178" i="2"/>
  <c r="O186" i="2"/>
  <c r="O93" i="2"/>
  <c r="O101" i="2"/>
  <c r="O109" i="2"/>
  <c r="O117" i="2"/>
  <c r="O125" i="2"/>
  <c r="O133" i="2"/>
  <c r="O141" i="2"/>
  <c r="O149" i="2"/>
  <c r="O157" i="2"/>
  <c r="O165" i="2"/>
  <c r="O173" i="2"/>
  <c r="O181" i="2"/>
  <c r="O189" i="2"/>
  <c r="O94" i="2"/>
  <c r="O110" i="2"/>
  <c r="O126" i="2"/>
  <c r="O142" i="2"/>
  <c r="O158" i="2"/>
  <c r="O174" i="2"/>
  <c r="O97" i="2"/>
  <c r="O113" i="2"/>
  <c r="O129" i="2"/>
  <c r="O145" i="2"/>
  <c r="O161" i="2"/>
  <c r="O177" i="2"/>
  <c r="O89" i="2"/>
  <c r="O99" i="2"/>
  <c r="O115" i="2"/>
  <c r="O131" i="2"/>
  <c r="O147" i="2"/>
  <c r="O163" i="2"/>
  <c r="O179" i="2"/>
  <c r="O100" i="2"/>
  <c r="O116" i="2"/>
  <c r="O132" i="2"/>
  <c r="O148" i="2"/>
  <c r="O164" i="2"/>
  <c r="O180" i="2"/>
  <c r="O102" i="2"/>
  <c r="O118" i="2"/>
  <c r="O134" i="2"/>
  <c r="O150" i="2"/>
  <c r="O166" i="2"/>
  <c r="O182" i="2"/>
  <c r="O105" i="2"/>
  <c r="O121" i="2"/>
  <c r="O137" i="2"/>
  <c r="O153" i="2"/>
  <c r="O169" i="2"/>
  <c r="O185" i="2"/>
  <c r="O91" i="2"/>
  <c r="O107" i="2"/>
  <c r="O123" i="2"/>
  <c r="O139" i="2"/>
  <c r="O155" i="2"/>
  <c r="O171" i="2"/>
  <c r="O187" i="2"/>
  <c r="O172" i="2"/>
  <c r="O188" i="2"/>
  <c r="O124" i="2"/>
  <c r="O140" i="2"/>
  <c r="O92" i="2"/>
  <c r="O108" i="2"/>
  <c r="O156" i="2"/>
  <c r="F139" i="2"/>
  <c r="F97" i="2"/>
  <c r="F105" i="2"/>
  <c r="G99" i="2"/>
  <c r="G134" i="2"/>
  <c r="G106" i="2"/>
  <c r="G175" i="2"/>
  <c r="G147" i="2"/>
  <c r="G132" i="2"/>
  <c r="G133" i="2"/>
  <c r="G136" i="2"/>
  <c r="G162" i="2"/>
  <c r="G189" i="2"/>
  <c r="G97" i="2"/>
  <c r="G114" i="2"/>
  <c r="C94" i="2"/>
  <c r="C102" i="2"/>
  <c r="C110" i="2"/>
  <c r="C118" i="2"/>
  <c r="C126" i="2"/>
  <c r="C134" i="2"/>
  <c r="C142" i="2"/>
  <c r="C150" i="2"/>
  <c r="C158" i="2"/>
  <c r="C166" i="2"/>
  <c r="C174" i="2"/>
  <c r="C182" i="2"/>
  <c r="C89" i="2"/>
  <c r="C95" i="2"/>
  <c r="C103" i="2"/>
  <c r="C111" i="2"/>
  <c r="C119" i="2"/>
  <c r="C127" i="2"/>
  <c r="C135" i="2"/>
  <c r="C143" i="2"/>
  <c r="C151" i="2"/>
  <c r="C159" i="2"/>
  <c r="C167" i="2"/>
  <c r="C175" i="2"/>
  <c r="C183" i="2"/>
  <c r="C91" i="2"/>
  <c r="C99" i="2"/>
  <c r="C107" i="2"/>
  <c r="C115" i="2"/>
  <c r="C123" i="2"/>
  <c r="C131" i="2"/>
  <c r="C139" i="2"/>
  <c r="C147" i="2"/>
  <c r="C155" i="2"/>
  <c r="C163" i="2"/>
  <c r="C171" i="2"/>
  <c r="C179" i="2"/>
  <c r="C187" i="2"/>
  <c r="C90" i="2"/>
  <c r="C104" i="2"/>
  <c r="C116" i="2"/>
  <c r="C129" i="2"/>
  <c r="C141" i="2"/>
  <c r="C154" i="2"/>
  <c r="C168" i="2"/>
  <c r="C180" i="2"/>
  <c r="C93" i="2"/>
  <c r="C157" i="2"/>
  <c r="C108" i="2"/>
  <c r="C133" i="2"/>
  <c r="C160" i="2"/>
  <c r="C185" i="2"/>
  <c r="C122" i="2"/>
  <c r="C92" i="2"/>
  <c r="C105" i="2"/>
  <c r="C117" i="2"/>
  <c r="C130" i="2"/>
  <c r="C144" i="2"/>
  <c r="C156" i="2"/>
  <c r="C169" i="2"/>
  <c r="C181" i="2"/>
  <c r="C106" i="2"/>
  <c r="C120" i="2"/>
  <c r="C132" i="2"/>
  <c r="C145" i="2"/>
  <c r="C170" i="2"/>
  <c r="C184" i="2"/>
  <c r="C96" i="2"/>
  <c r="C121" i="2"/>
  <c r="C146" i="2"/>
  <c r="C172" i="2"/>
  <c r="C97" i="2"/>
  <c r="C136" i="2"/>
  <c r="C161" i="2"/>
  <c r="C186" i="2"/>
  <c r="C98" i="2"/>
  <c r="C112" i="2"/>
  <c r="C124" i="2"/>
  <c r="C137" i="2"/>
  <c r="C149" i="2"/>
  <c r="C162" i="2"/>
  <c r="C176" i="2"/>
  <c r="C188" i="2"/>
  <c r="C100" i="2"/>
  <c r="C113" i="2"/>
  <c r="C125" i="2"/>
  <c r="C138" i="2"/>
  <c r="C152" i="2"/>
  <c r="C164" i="2"/>
  <c r="C177" i="2"/>
  <c r="C189" i="2"/>
  <c r="C101" i="2"/>
  <c r="C114" i="2"/>
  <c r="C128" i="2"/>
  <c r="C140" i="2"/>
  <c r="C153" i="2"/>
  <c r="C165" i="2"/>
  <c r="C178" i="2"/>
  <c r="C109" i="2"/>
  <c r="C148" i="2"/>
  <c r="C173" i="2"/>
  <c r="S152" i="2"/>
  <c r="S121" i="2"/>
  <c r="S185" i="2"/>
  <c r="S147" i="2"/>
  <c r="S108" i="2"/>
  <c r="S172" i="2"/>
  <c r="S173" i="2"/>
  <c r="S98" i="2"/>
  <c r="S135" i="2"/>
  <c r="S111" i="2"/>
  <c r="S182" i="2"/>
  <c r="S101" i="2"/>
  <c r="T146" i="2"/>
  <c r="T99" i="2"/>
  <c r="U120" i="2"/>
  <c r="U144" i="2"/>
  <c r="U152" i="2"/>
  <c r="U184" i="2"/>
  <c r="U113" i="2"/>
  <c r="U121" i="2"/>
  <c r="U153" i="2"/>
  <c r="U177" i="2"/>
  <c r="U185" i="2"/>
  <c r="U115" i="2"/>
  <c r="U139" i="2"/>
  <c r="U147" i="2"/>
  <c r="U179" i="2"/>
  <c r="U100" i="2"/>
  <c r="U108" i="2"/>
  <c r="U140" i="2"/>
  <c r="U164" i="2"/>
  <c r="U172" i="2"/>
  <c r="U117" i="2"/>
  <c r="U165" i="2"/>
  <c r="U181" i="2"/>
  <c r="U150" i="2"/>
  <c r="U90" i="2"/>
  <c r="U106" i="2"/>
  <c r="U170" i="2"/>
  <c r="U111" i="2"/>
  <c r="U127" i="2"/>
  <c r="U114" i="2"/>
  <c r="U119" i="2"/>
  <c r="U151" i="2"/>
  <c r="U157" i="2"/>
  <c r="U126" i="2"/>
  <c r="U158" i="2"/>
  <c r="U103" i="2"/>
  <c r="U89" i="2"/>
  <c r="U109" i="2"/>
  <c r="U142" i="2"/>
  <c r="H90" i="2"/>
  <c r="H98" i="2"/>
  <c r="H106" i="2"/>
  <c r="H114" i="2"/>
  <c r="H122" i="2"/>
  <c r="H130" i="2"/>
  <c r="H138" i="2"/>
  <c r="H146" i="2"/>
  <c r="H154" i="2"/>
  <c r="H162" i="2"/>
  <c r="H170" i="2"/>
  <c r="H178" i="2"/>
  <c r="H91" i="2"/>
  <c r="H99" i="2"/>
  <c r="H107" i="2"/>
  <c r="H115" i="2"/>
  <c r="H123" i="2"/>
  <c r="H131" i="2"/>
  <c r="H139" i="2"/>
  <c r="H147" i="2"/>
  <c r="H155" i="2"/>
  <c r="H163" i="2"/>
  <c r="H171" i="2"/>
  <c r="H179" i="2"/>
  <c r="H187" i="2"/>
  <c r="H92" i="2"/>
  <c r="H100" i="2"/>
  <c r="H108" i="2"/>
  <c r="H116" i="2"/>
  <c r="H124" i="2"/>
  <c r="H132" i="2"/>
  <c r="H140" i="2"/>
  <c r="H148" i="2"/>
  <c r="H156" i="2"/>
  <c r="H164" i="2"/>
  <c r="H93" i="2"/>
  <c r="H101" i="2"/>
  <c r="H109" i="2"/>
  <c r="H117" i="2"/>
  <c r="H125" i="2"/>
  <c r="H133" i="2"/>
  <c r="H141" i="2"/>
  <c r="H149" i="2"/>
  <c r="H157" i="2"/>
  <c r="H165" i="2"/>
  <c r="H94" i="2"/>
  <c r="H102" i="2"/>
  <c r="H110" i="2"/>
  <c r="H118" i="2"/>
  <c r="H126" i="2"/>
  <c r="H134" i="2"/>
  <c r="H142" i="2"/>
  <c r="H150" i="2"/>
  <c r="H158" i="2"/>
  <c r="H166" i="2"/>
  <c r="H174" i="2"/>
  <c r="H95" i="2"/>
  <c r="H103" i="2"/>
  <c r="H111" i="2"/>
  <c r="H119" i="2"/>
  <c r="H127" i="2"/>
  <c r="H135" i="2"/>
  <c r="H143" i="2"/>
  <c r="H151" i="2"/>
  <c r="H159" i="2"/>
  <c r="H167" i="2"/>
  <c r="H175" i="2"/>
  <c r="H183" i="2"/>
  <c r="H96" i="2"/>
  <c r="H104" i="2"/>
  <c r="H112" i="2"/>
  <c r="H120" i="2"/>
  <c r="H128" i="2"/>
  <c r="H137" i="2"/>
  <c r="H169" i="2"/>
  <c r="H184" i="2"/>
  <c r="H144" i="2"/>
  <c r="H172" i="2"/>
  <c r="H185" i="2"/>
  <c r="H121" i="2"/>
  <c r="H160" i="2"/>
  <c r="H180" i="2"/>
  <c r="H152" i="2"/>
  <c r="H182" i="2"/>
  <c r="H89" i="2"/>
  <c r="H153" i="2"/>
  <c r="H186" i="2"/>
  <c r="H97" i="2"/>
  <c r="H161" i="2"/>
  <c r="H188" i="2"/>
  <c r="H105" i="2"/>
  <c r="H168" i="2"/>
  <c r="H189" i="2"/>
  <c r="H113" i="2"/>
  <c r="H173" i="2"/>
  <c r="H129" i="2"/>
  <c r="H176" i="2"/>
  <c r="H136" i="2"/>
  <c r="H177" i="2"/>
  <c r="H145" i="2"/>
  <c r="H181" i="2"/>
  <c r="I182" i="2"/>
  <c r="I184" i="2"/>
  <c r="P109" i="2"/>
  <c r="P163" i="2"/>
  <c r="J105" i="2"/>
  <c r="J170" i="2"/>
  <c r="J139" i="2"/>
  <c r="J107" i="2"/>
  <c r="J172" i="2"/>
  <c r="J133" i="2"/>
  <c r="J91" i="2"/>
  <c r="J158" i="2"/>
  <c r="J127" i="2"/>
  <c r="J93" i="2"/>
  <c r="J160" i="2"/>
  <c r="J89" i="2"/>
  <c r="J121" i="2"/>
  <c r="R108" i="2"/>
  <c r="R124" i="2"/>
  <c r="R132" i="2"/>
  <c r="R140" i="2"/>
  <c r="R172" i="2"/>
  <c r="R188" i="2"/>
  <c r="R93" i="2"/>
  <c r="R101" i="2"/>
  <c r="R133" i="2"/>
  <c r="R149" i="2"/>
  <c r="R157" i="2"/>
  <c r="R165" i="2"/>
  <c r="R95" i="2"/>
  <c r="R111" i="2"/>
  <c r="R119" i="2"/>
  <c r="R127" i="2"/>
  <c r="R159" i="2"/>
  <c r="R175" i="2"/>
  <c r="R183" i="2"/>
  <c r="R96" i="2"/>
  <c r="R128" i="2"/>
  <c r="R144" i="2"/>
  <c r="R152" i="2"/>
  <c r="R160" i="2"/>
  <c r="R105" i="2"/>
  <c r="R137" i="2"/>
  <c r="R153" i="2"/>
  <c r="R169" i="2"/>
  <c r="R122" i="2"/>
  <c r="R154" i="2"/>
  <c r="R170" i="2"/>
  <c r="R186" i="2"/>
  <c r="R142" i="2"/>
  <c r="R174" i="2"/>
  <c r="R99" i="2"/>
  <c r="R115" i="2"/>
  <c r="R179" i="2"/>
  <c r="R134" i="2"/>
  <c r="R166" i="2"/>
  <c r="R107" i="2"/>
  <c r="R145" i="2"/>
  <c r="R114" i="2"/>
  <c r="R146" i="2"/>
  <c r="R178" i="2"/>
  <c r="R91" i="2"/>
  <c r="R155" i="2"/>
  <c r="R187" i="2"/>
  <c r="R97" i="2"/>
  <c r="R130" i="2"/>
  <c r="R162" i="2"/>
  <c r="V90" i="2"/>
  <c r="V98" i="2"/>
  <c r="V130" i="2"/>
  <c r="V92" i="2"/>
  <c r="V100" i="2"/>
  <c r="V108" i="2"/>
  <c r="V140" i="2"/>
  <c r="V156" i="2"/>
  <c r="V164" i="2"/>
  <c r="V172" i="2"/>
  <c r="V101" i="2"/>
  <c r="V117" i="2"/>
  <c r="V125" i="2"/>
  <c r="V133" i="2"/>
  <c r="V165" i="2"/>
  <c r="V181" i="2"/>
  <c r="V189" i="2"/>
  <c r="V94" i="2"/>
  <c r="V126" i="2"/>
  <c r="V142" i="2"/>
  <c r="V95" i="2"/>
  <c r="V103" i="2"/>
  <c r="V135" i="2"/>
  <c r="V151" i="2"/>
  <c r="V159" i="2"/>
  <c r="V167" i="2"/>
  <c r="V104" i="2"/>
  <c r="V120" i="2"/>
  <c r="V128" i="2"/>
  <c r="V136" i="2"/>
  <c r="V168" i="2"/>
  <c r="V184" i="2"/>
  <c r="V97" i="2"/>
  <c r="V129" i="2"/>
  <c r="V99" i="2"/>
  <c r="V154" i="2"/>
  <c r="V170" i="2"/>
  <c r="V186" i="2"/>
  <c r="V174" i="2"/>
  <c r="V121" i="2"/>
  <c r="V147" i="2"/>
  <c r="V163" i="2"/>
  <c r="V182" i="2"/>
  <c r="V155" i="2"/>
  <c r="V187" i="2"/>
  <c r="V113" i="2"/>
  <c r="V123" i="2"/>
  <c r="V137" i="2"/>
  <c r="V171" i="2"/>
  <c r="V145" i="2"/>
  <c r="N91" i="2"/>
  <c r="N131" i="2"/>
  <c r="N139" i="2"/>
  <c r="N155" i="2"/>
  <c r="N116" i="2"/>
  <c r="N124" i="2"/>
  <c r="N140" i="2"/>
  <c r="N180" i="2"/>
  <c r="N188" i="2"/>
  <c r="N102" i="2"/>
  <c r="N142" i="2"/>
  <c r="N150" i="2"/>
  <c r="N166" i="2"/>
  <c r="N105" i="2"/>
  <c r="N113" i="2"/>
  <c r="N129" i="2"/>
  <c r="N169" i="2"/>
  <c r="N177" i="2"/>
  <c r="N90" i="2"/>
  <c r="N170" i="2"/>
  <c r="N183" i="2"/>
  <c r="N109" i="2"/>
  <c r="N184" i="2"/>
  <c r="N95" i="2"/>
  <c r="N127" i="2"/>
  <c r="N96" i="2"/>
  <c r="N112" i="2"/>
  <c r="N144" i="2"/>
  <c r="N114" i="2"/>
  <c r="N130" i="2"/>
  <c r="N162" i="2"/>
  <c r="N133" i="2"/>
  <c r="N149" i="2"/>
  <c r="N178" i="2"/>
  <c r="N167" i="2"/>
  <c r="N179" i="2"/>
  <c r="N152" i="2"/>
  <c r="Q170" i="21" l="1"/>
  <c r="Q82" i="12"/>
  <c r="AM66" i="16"/>
  <c r="Q174" i="21" s="1"/>
  <c r="AM68" i="16"/>
  <c r="Q176" i="21" s="1"/>
  <c r="AM67" i="16"/>
  <c r="Q67" i="21"/>
  <c r="AM65" i="16"/>
  <c r="Q173" i="21" s="1"/>
  <c r="AM66" i="15"/>
  <c r="F174" i="21" s="1"/>
  <c r="AM76" i="15"/>
  <c r="F184" i="21" s="1"/>
  <c r="F71" i="21"/>
  <c r="AM69" i="15"/>
  <c r="F177" i="21" s="1"/>
  <c r="J113" i="2"/>
  <c r="J161" i="2"/>
  <c r="J152" i="2"/>
  <c r="J183" i="2"/>
  <c r="J119" i="2"/>
  <c r="J150" i="2"/>
  <c r="J189" i="2"/>
  <c r="J125" i="2"/>
  <c r="J164" i="2"/>
  <c r="J98" i="2"/>
  <c r="J131" i="2"/>
  <c r="J162" i="2"/>
  <c r="J95" i="2"/>
  <c r="P177" i="2"/>
  <c r="P124" i="2"/>
  <c r="G177" i="2"/>
  <c r="G98" i="2"/>
  <c r="G178" i="2"/>
  <c r="G164" i="2"/>
  <c r="G137" i="2"/>
  <c r="G121" i="2"/>
  <c r="G120" i="2"/>
  <c r="G118" i="2"/>
  <c r="G139" i="2"/>
  <c r="G167" i="2"/>
  <c r="G96" i="2"/>
  <c r="G126" i="2"/>
  <c r="G91" i="2"/>
  <c r="J185" i="2"/>
  <c r="J94" i="2"/>
  <c r="J144" i="2"/>
  <c r="J175" i="2"/>
  <c r="J98" i="10" s="1"/>
  <c r="AF98" i="10" s="1"/>
  <c r="AQ98" i="10" s="1"/>
  <c r="J110" i="2"/>
  <c r="J142" i="2"/>
  <c r="J181" i="2"/>
  <c r="J117" i="2"/>
  <c r="J156" i="2"/>
  <c r="J187" i="2"/>
  <c r="J123" i="2"/>
  <c r="J154" i="2"/>
  <c r="J112" i="2"/>
  <c r="P174" i="2"/>
  <c r="G138" i="2"/>
  <c r="G180" i="2"/>
  <c r="G165" i="2"/>
  <c r="G152" i="2"/>
  <c r="G124" i="2"/>
  <c r="G104" i="2"/>
  <c r="G102" i="2"/>
  <c r="G100" i="2"/>
  <c r="G131" i="2"/>
  <c r="G159" i="2"/>
  <c r="G182" i="2"/>
  <c r="G116" i="2"/>
  <c r="G119" i="2"/>
  <c r="P132" i="2"/>
  <c r="J177" i="2"/>
  <c r="J103" i="2"/>
  <c r="J136" i="2"/>
  <c r="J167" i="2"/>
  <c r="J101" i="2"/>
  <c r="J134" i="2"/>
  <c r="J173" i="2"/>
  <c r="J108" i="2"/>
  <c r="J148" i="2"/>
  <c r="J179" i="2"/>
  <c r="J115" i="2"/>
  <c r="J146" i="2"/>
  <c r="J104" i="2"/>
  <c r="P180" i="2"/>
  <c r="G181" i="2"/>
  <c r="G168" i="2"/>
  <c r="G153" i="2"/>
  <c r="G125" i="2"/>
  <c r="G108" i="2"/>
  <c r="G89" i="2"/>
  <c r="G149" i="2"/>
  <c r="G187" i="2"/>
  <c r="G122" i="2"/>
  <c r="G151" i="2"/>
  <c r="G174" i="2"/>
  <c r="G105" i="2"/>
  <c r="G111" i="2"/>
  <c r="I153" i="2"/>
  <c r="J128" i="2"/>
  <c r="J92" i="2"/>
  <c r="J126" i="2"/>
  <c r="J99" i="2"/>
  <c r="J140" i="2"/>
  <c r="J171" i="2"/>
  <c r="J106" i="2"/>
  <c r="J138" i="2"/>
  <c r="J96" i="2"/>
  <c r="P179" i="2"/>
  <c r="G169" i="2"/>
  <c r="G154" i="2"/>
  <c r="G140" i="2"/>
  <c r="G109" i="2"/>
  <c r="G186" i="2"/>
  <c r="G185" i="2"/>
  <c r="G184" i="2"/>
  <c r="G179" i="2"/>
  <c r="G112" i="2"/>
  <c r="G143" i="2"/>
  <c r="G166" i="2"/>
  <c r="G94" i="2"/>
  <c r="G103" i="2"/>
  <c r="J153" i="2"/>
  <c r="J159" i="2"/>
  <c r="J165" i="2"/>
  <c r="J137" i="2"/>
  <c r="J184" i="2"/>
  <c r="J120" i="2"/>
  <c r="J151" i="2"/>
  <c r="J182" i="2"/>
  <c r="J118" i="2"/>
  <c r="J157" i="2"/>
  <c r="J90" i="2"/>
  <c r="J132" i="2"/>
  <c r="J163" i="2"/>
  <c r="J97" i="2"/>
  <c r="J130" i="2"/>
  <c r="P90" i="2"/>
  <c r="P160" i="2"/>
  <c r="G156" i="2"/>
  <c r="G141" i="2"/>
  <c r="G128" i="2"/>
  <c r="G92" i="2"/>
  <c r="G173" i="2"/>
  <c r="G172" i="2"/>
  <c r="G170" i="2"/>
  <c r="G171" i="2"/>
  <c r="G101" i="2"/>
  <c r="G135" i="2"/>
  <c r="G158" i="2"/>
  <c r="G123" i="2"/>
  <c r="G95" i="2"/>
  <c r="J145" i="2"/>
  <c r="J129" i="2"/>
  <c r="J176" i="2"/>
  <c r="J111" i="2"/>
  <c r="J143" i="2"/>
  <c r="J174" i="2"/>
  <c r="J109" i="2"/>
  <c r="J149" i="2"/>
  <c r="J188" i="2"/>
  <c r="J124" i="2"/>
  <c r="J155" i="2"/>
  <c r="J186" i="2"/>
  <c r="J122" i="2"/>
  <c r="P173" i="2"/>
  <c r="P96" i="2"/>
  <c r="G144" i="2"/>
  <c r="G129" i="2"/>
  <c r="G110" i="2"/>
  <c r="G188" i="2"/>
  <c r="G161" i="2"/>
  <c r="G160" i="2"/>
  <c r="G157" i="2"/>
  <c r="G163" i="2"/>
  <c r="G90" i="2"/>
  <c r="G127" i="2"/>
  <c r="G150" i="2"/>
  <c r="G115" i="2"/>
  <c r="J169" i="2"/>
  <c r="J168" i="2"/>
  <c r="J102" i="2"/>
  <c r="J135" i="2"/>
  <c r="J166" i="2"/>
  <c r="J100" i="2"/>
  <c r="J141" i="2"/>
  <c r="J180" i="2"/>
  <c r="J116" i="2"/>
  <c r="J147" i="2"/>
  <c r="J178" i="2"/>
  <c r="P167" i="2"/>
  <c r="G130" i="2"/>
  <c r="G113" i="2"/>
  <c r="G93" i="2"/>
  <c r="G176" i="2"/>
  <c r="G148" i="2"/>
  <c r="G146" i="2"/>
  <c r="G145" i="2"/>
  <c r="G155" i="2"/>
  <c r="G183" i="2"/>
  <c r="G117" i="2"/>
  <c r="G142" i="2"/>
  <c r="P138" i="2"/>
  <c r="P171" i="2"/>
  <c r="N136" i="2"/>
  <c r="N151" i="2"/>
  <c r="N117" i="2"/>
  <c r="N98" i="2"/>
  <c r="N186" i="2"/>
  <c r="N171" i="2"/>
  <c r="N154" i="2"/>
  <c r="N161" i="2"/>
  <c r="N97" i="2"/>
  <c r="N134" i="2"/>
  <c r="N172" i="2"/>
  <c r="N108" i="2"/>
  <c r="N123" i="2"/>
  <c r="P154" i="2"/>
  <c r="P115" i="2"/>
  <c r="P106" i="2"/>
  <c r="P99" i="2"/>
  <c r="P155" i="2"/>
  <c r="P150" i="2"/>
  <c r="P162" i="2"/>
  <c r="P161" i="2"/>
  <c r="P144" i="2"/>
  <c r="P151" i="2"/>
  <c r="P157" i="2"/>
  <c r="P93" i="2"/>
  <c r="P108" i="2"/>
  <c r="P131" i="2"/>
  <c r="P152" i="2"/>
  <c r="P116" i="2"/>
  <c r="N181" i="2"/>
  <c r="N135" i="2"/>
  <c r="N101" i="2"/>
  <c r="N187" i="2"/>
  <c r="N173" i="2"/>
  <c r="N157" i="2"/>
  <c r="N138" i="2"/>
  <c r="N153" i="2"/>
  <c r="N89" i="2"/>
  <c r="N126" i="2"/>
  <c r="N164" i="2"/>
  <c r="N100" i="2"/>
  <c r="N115" i="2"/>
  <c r="P122" i="2"/>
  <c r="P186" i="2"/>
  <c r="P183" i="2"/>
  <c r="P178" i="2"/>
  <c r="P139" i="2"/>
  <c r="P134" i="2"/>
  <c r="P146" i="2"/>
  <c r="P145" i="2"/>
  <c r="P136" i="2"/>
  <c r="P143" i="2"/>
  <c r="P149" i="2"/>
  <c r="P164" i="2"/>
  <c r="P100" i="2"/>
  <c r="P165" i="2"/>
  <c r="P101" i="2"/>
  <c r="N119" i="2"/>
  <c r="N141" i="2"/>
  <c r="N182" i="2"/>
  <c r="N92" i="2"/>
  <c r="P175" i="2"/>
  <c r="P170" i="2"/>
  <c r="P166" i="2"/>
  <c r="P158" i="2"/>
  <c r="P123" i="2"/>
  <c r="P118" i="2"/>
  <c r="P130" i="2"/>
  <c r="P129" i="2"/>
  <c r="P128" i="2"/>
  <c r="P135" i="2"/>
  <c r="P141" i="2"/>
  <c r="P156" i="2"/>
  <c r="P92" i="2"/>
  <c r="I126" i="2"/>
  <c r="I49" i="10" s="1"/>
  <c r="AE49" i="10" s="1"/>
  <c r="AP49" i="10" s="1"/>
  <c r="P169" i="2"/>
  <c r="P159" i="2"/>
  <c r="N120" i="2"/>
  <c r="N189" i="2"/>
  <c r="N175" i="2"/>
  <c r="N159" i="2"/>
  <c r="N122" i="2"/>
  <c r="N145" i="2"/>
  <c r="C68" i="9" s="1"/>
  <c r="Y68" i="9" s="1"/>
  <c r="N118" i="2"/>
  <c r="N156" i="2"/>
  <c r="N107" i="2"/>
  <c r="N168" i="2"/>
  <c r="N103" i="2"/>
  <c r="N176" i="2"/>
  <c r="N160" i="2"/>
  <c r="N143" i="2"/>
  <c r="N125" i="2"/>
  <c r="N106" i="2"/>
  <c r="N137" i="2"/>
  <c r="N174" i="2"/>
  <c r="N110" i="2"/>
  <c r="N148" i="2"/>
  <c r="N163" i="2"/>
  <c r="N99" i="2"/>
  <c r="P153" i="2"/>
  <c r="P142" i="2"/>
  <c r="P137" i="2"/>
  <c r="P126" i="2"/>
  <c r="P107" i="2"/>
  <c r="P102" i="2"/>
  <c r="P114" i="2"/>
  <c r="P113" i="2"/>
  <c r="P120" i="2"/>
  <c r="P127" i="2"/>
  <c r="P133" i="2"/>
  <c r="P148" i="2"/>
  <c r="I89" i="2"/>
  <c r="P147" i="2"/>
  <c r="P105" i="2"/>
  <c r="P97" i="2"/>
  <c r="I100" i="2"/>
  <c r="P176" i="2"/>
  <c r="P172" i="2"/>
  <c r="P95" i="2"/>
  <c r="P121" i="2"/>
  <c r="P110" i="2"/>
  <c r="P94" i="2"/>
  <c r="P91" i="2"/>
  <c r="P89" i="2"/>
  <c r="P98" i="2"/>
  <c r="P112" i="2"/>
  <c r="P119" i="2"/>
  <c r="P125" i="2"/>
  <c r="P140" i="2"/>
  <c r="N104" i="2"/>
  <c r="N165" i="2"/>
  <c r="N146" i="2"/>
  <c r="N128" i="2"/>
  <c r="N111" i="2"/>
  <c r="N93" i="2"/>
  <c r="N185" i="2"/>
  <c r="N121" i="2"/>
  <c r="N158" i="2"/>
  <c r="N94" i="2"/>
  <c r="N132" i="2"/>
  <c r="P189" i="2"/>
  <c r="P184" i="2"/>
  <c r="P181" i="2"/>
  <c r="P185" i="2"/>
  <c r="P182" i="2"/>
  <c r="P188" i="2"/>
  <c r="P187" i="2"/>
  <c r="P168" i="2"/>
  <c r="P104" i="2"/>
  <c r="P111" i="2"/>
  <c r="P117" i="2"/>
  <c r="U96" i="2"/>
  <c r="AD19" i="9"/>
  <c r="AO19" i="9" s="1"/>
  <c r="D45" i="10"/>
  <c r="Z45" i="10" s="1"/>
  <c r="AK45" i="10" s="1"/>
  <c r="G71" i="9"/>
  <c r="AC71" i="9" s="1"/>
  <c r="AN71" i="9" s="1"/>
  <c r="AG29" i="9"/>
  <c r="AR29" i="9" s="1"/>
  <c r="AF19" i="9"/>
  <c r="AQ19" i="9" s="1"/>
  <c r="C94" i="9"/>
  <c r="Y94" i="9" s="1"/>
  <c r="K86" i="9"/>
  <c r="AG86" i="9" s="1"/>
  <c r="AR86" i="9" s="1"/>
  <c r="AC20" i="9"/>
  <c r="AN20" i="9" s="1"/>
  <c r="AC63" i="9"/>
  <c r="AN63" i="9" s="1"/>
  <c r="J21" i="10"/>
  <c r="AF21" i="10" s="1"/>
  <c r="AQ21" i="10" s="1"/>
  <c r="AA46" i="9"/>
  <c r="AL46" i="9" s="1"/>
  <c r="I76" i="10"/>
  <c r="AE76" i="10" s="1"/>
  <c r="AP76" i="10" s="1"/>
  <c r="H23" i="10"/>
  <c r="AD23" i="10" s="1"/>
  <c r="AO23" i="10" s="1"/>
  <c r="J104" i="9"/>
  <c r="AF104" i="9" s="1"/>
  <c r="AQ104" i="9" s="1"/>
  <c r="AD58" i="9"/>
  <c r="AO58" i="9" s="1"/>
  <c r="C37" i="10"/>
  <c r="Y37" i="10" s="1"/>
  <c r="AJ37" i="10" s="1"/>
  <c r="C74" i="10"/>
  <c r="Y74" i="10" s="1"/>
  <c r="AJ74" i="10" s="1"/>
  <c r="G89" i="10"/>
  <c r="AC89" i="10" s="1"/>
  <c r="AN89" i="10" s="1"/>
  <c r="Z26" i="9"/>
  <c r="AK26" i="9" s="1"/>
  <c r="D81" i="10"/>
  <c r="Z81" i="10" s="1"/>
  <c r="AK81" i="10" s="1"/>
  <c r="K86" i="10"/>
  <c r="AG86" i="10" s="1"/>
  <c r="AR86" i="10" s="1"/>
  <c r="Y61" i="9"/>
  <c r="K70" i="9"/>
  <c r="AG70" i="9" s="1"/>
  <c r="AR70" i="9" s="1"/>
  <c r="AG48" i="9"/>
  <c r="AR48" i="9" s="1"/>
  <c r="AC22" i="9"/>
  <c r="AN22" i="9" s="1"/>
  <c r="G80" i="9"/>
  <c r="AC80" i="9" s="1"/>
  <c r="AN80" i="9" s="1"/>
  <c r="J40" i="10"/>
  <c r="AF40" i="10" s="1"/>
  <c r="AQ40" i="10" s="1"/>
  <c r="J35" i="10"/>
  <c r="AF35" i="10" s="1"/>
  <c r="AQ35" i="10" s="1"/>
  <c r="AA25" i="9"/>
  <c r="AL25" i="9" s="1"/>
  <c r="E71" i="9"/>
  <c r="AA71" i="9" s="1"/>
  <c r="AL71" i="9" s="1"/>
  <c r="H60" i="10"/>
  <c r="AD60" i="10" s="1"/>
  <c r="AO60" i="10" s="1"/>
  <c r="H15" i="10"/>
  <c r="AD15" i="10" s="1"/>
  <c r="AO15" i="10" s="1"/>
  <c r="AF34" i="9"/>
  <c r="AQ34" i="9" s="1"/>
  <c r="AF36" i="9"/>
  <c r="AQ36" i="9" s="1"/>
  <c r="S119" i="2"/>
  <c r="S177" i="2"/>
  <c r="C23" i="10"/>
  <c r="Y23" i="10" s="1"/>
  <c r="AJ23" i="10" s="1"/>
  <c r="C108" i="10"/>
  <c r="Y108" i="10" s="1"/>
  <c r="AJ108" i="10" s="1"/>
  <c r="C105" i="10"/>
  <c r="Y105" i="10" s="1"/>
  <c r="AJ105" i="10" s="1"/>
  <c r="G51" i="10"/>
  <c r="AC51" i="10" s="1"/>
  <c r="AN51" i="10" s="1"/>
  <c r="G24" i="10"/>
  <c r="AC24" i="10" s="1"/>
  <c r="AN24" i="10" s="1"/>
  <c r="D105" i="9"/>
  <c r="Z105" i="9" s="1"/>
  <c r="AK105" i="9" s="1"/>
  <c r="Z13" i="9"/>
  <c r="AK13" i="9" s="1"/>
  <c r="F85" i="9"/>
  <c r="AB15" i="9"/>
  <c r="D32" i="10"/>
  <c r="Z32" i="10" s="1"/>
  <c r="AK32" i="10" s="1"/>
  <c r="D54" i="10"/>
  <c r="Z54" i="10" s="1"/>
  <c r="AK54" i="10" s="1"/>
  <c r="K54" i="10"/>
  <c r="AG54" i="10" s="1"/>
  <c r="AR54" i="10" s="1"/>
  <c r="K87" i="10"/>
  <c r="AG87" i="10" s="1"/>
  <c r="AR87" i="10" s="1"/>
  <c r="E92" i="10"/>
  <c r="AA92" i="10" s="1"/>
  <c r="AL92" i="10" s="1"/>
  <c r="E91" i="10"/>
  <c r="AA91" i="10" s="1"/>
  <c r="AL91" i="10" s="1"/>
  <c r="E75" i="10"/>
  <c r="AA75" i="10" s="1"/>
  <c r="AL75" i="10" s="1"/>
  <c r="E110" i="10"/>
  <c r="AA110" i="10" s="1"/>
  <c r="AL110" i="10" s="1"/>
  <c r="E46" i="10"/>
  <c r="AA46" i="10" s="1"/>
  <c r="AL46" i="10" s="1"/>
  <c r="E82" i="10"/>
  <c r="AA82" i="10" s="1"/>
  <c r="AL82" i="10" s="1"/>
  <c r="E18" i="10"/>
  <c r="AA18" i="10" s="1"/>
  <c r="AL18" i="10" s="1"/>
  <c r="E49" i="10"/>
  <c r="AA49" i="10" s="1"/>
  <c r="AL49" i="10" s="1"/>
  <c r="AE23" i="9"/>
  <c r="AP23" i="9" s="1"/>
  <c r="Y42" i="9"/>
  <c r="C82" i="9"/>
  <c r="Y82" i="9" s="1"/>
  <c r="C79" i="9"/>
  <c r="Y79" i="9" s="1"/>
  <c r="AG60" i="9"/>
  <c r="AR60" i="9" s="1"/>
  <c r="AG44" i="9"/>
  <c r="AR44" i="9" s="1"/>
  <c r="AG43" i="9"/>
  <c r="AR43" i="9" s="1"/>
  <c r="K104" i="9"/>
  <c r="AG104" i="9" s="1"/>
  <c r="AR104" i="9" s="1"/>
  <c r="K79" i="9"/>
  <c r="AG79" i="9" s="1"/>
  <c r="AR79" i="9" s="1"/>
  <c r="G78" i="9"/>
  <c r="AC78" i="9" s="1"/>
  <c r="AN78" i="9" s="1"/>
  <c r="AC57" i="9"/>
  <c r="AN57" i="9" s="1"/>
  <c r="G77" i="9"/>
  <c r="AC77" i="9" s="1"/>
  <c r="AN77" i="9" s="1"/>
  <c r="G67" i="9"/>
  <c r="AC67" i="9" s="1"/>
  <c r="AN67" i="9" s="1"/>
  <c r="G72" i="9"/>
  <c r="AC72" i="9" s="1"/>
  <c r="AN72" i="9" s="1"/>
  <c r="J100" i="10"/>
  <c r="AF100" i="10" s="1"/>
  <c r="AQ100" i="10" s="1"/>
  <c r="J59" i="10"/>
  <c r="AF59" i="10" s="1"/>
  <c r="AQ59" i="10" s="1"/>
  <c r="J57" i="10"/>
  <c r="AF57" i="10" s="1"/>
  <c r="AQ57" i="10" s="1"/>
  <c r="J71" i="10"/>
  <c r="AF71" i="10" s="1"/>
  <c r="AQ71" i="10" s="1"/>
  <c r="J69" i="10"/>
  <c r="AF69" i="10" s="1"/>
  <c r="AQ69" i="10" s="1"/>
  <c r="AA44" i="9"/>
  <c r="AL44" i="9" s="1"/>
  <c r="AA17" i="9"/>
  <c r="AL17" i="9" s="1"/>
  <c r="E12" i="9"/>
  <c r="AA35" i="9"/>
  <c r="AL35" i="9" s="1"/>
  <c r="AA48" i="9"/>
  <c r="AL48" i="9" s="1"/>
  <c r="I189" i="2"/>
  <c r="I120" i="2"/>
  <c r="H83" i="10"/>
  <c r="AD83" i="10" s="1"/>
  <c r="AO83" i="10" s="1"/>
  <c r="H82" i="10"/>
  <c r="AD82" i="10" s="1"/>
  <c r="AO82" i="10" s="1"/>
  <c r="H41" i="10"/>
  <c r="AD41" i="10" s="1"/>
  <c r="AO41" i="10" s="1"/>
  <c r="H110" i="10"/>
  <c r="AD110" i="10" s="1"/>
  <c r="AO110" i="10" s="1"/>
  <c r="H13" i="10"/>
  <c r="AD13" i="10" s="1"/>
  <c r="AO13" i="10" s="1"/>
  <c r="U182" i="2"/>
  <c r="U105" i="2"/>
  <c r="S138" i="2"/>
  <c r="S131" i="2"/>
  <c r="C32" i="10"/>
  <c r="Y32" i="10" s="1"/>
  <c r="AJ32" i="10" s="1"/>
  <c r="C111" i="10"/>
  <c r="Y111" i="10" s="1"/>
  <c r="AJ111" i="10" s="1"/>
  <c r="C79" i="10"/>
  <c r="Y79" i="10" s="1"/>
  <c r="AJ79" i="10" s="1"/>
  <c r="C86" i="10"/>
  <c r="Y86" i="10" s="1"/>
  <c r="AJ86" i="10" s="1"/>
  <c r="C97" i="10"/>
  <c r="Y97" i="10" s="1"/>
  <c r="AJ97" i="10" s="1"/>
  <c r="G67" i="10"/>
  <c r="AC67" i="10" s="1"/>
  <c r="AN67" i="10" s="1"/>
  <c r="G33" i="10"/>
  <c r="AC33" i="10" s="1"/>
  <c r="AN33" i="10" s="1"/>
  <c r="G111" i="10"/>
  <c r="AC111" i="10" s="1"/>
  <c r="AN111" i="10" s="1"/>
  <c r="G84" i="10"/>
  <c r="AC84" i="10" s="1"/>
  <c r="AN84" i="10" s="1"/>
  <c r="G83" i="10"/>
  <c r="AC83" i="10" s="1"/>
  <c r="AN83" i="10" s="1"/>
  <c r="G80" i="10"/>
  <c r="AC80" i="10" s="1"/>
  <c r="AN80" i="10" s="1"/>
  <c r="G86" i="10"/>
  <c r="AC86" i="10" s="1"/>
  <c r="AN86" i="10" s="1"/>
  <c r="G13" i="10"/>
  <c r="AC13" i="10" s="1"/>
  <c r="AN13" i="10" s="1"/>
  <c r="G50" i="10"/>
  <c r="AC50" i="10" s="1"/>
  <c r="AN50" i="10" s="1"/>
  <c r="G73" i="10"/>
  <c r="AC73" i="10" s="1"/>
  <c r="AN73" i="10" s="1"/>
  <c r="F28" i="10"/>
  <c r="D111" i="9"/>
  <c r="Z111" i="9" s="1"/>
  <c r="AK111" i="9" s="1"/>
  <c r="Z14" i="9"/>
  <c r="AK14" i="9" s="1"/>
  <c r="D89" i="9"/>
  <c r="Z89" i="9" s="1"/>
  <c r="AK89" i="9" s="1"/>
  <c r="Z55" i="9"/>
  <c r="AK55" i="9" s="1"/>
  <c r="Z22" i="9"/>
  <c r="AK22" i="9" s="1"/>
  <c r="D97" i="9"/>
  <c r="Z97" i="9" s="1"/>
  <c r="AK97" i="9" s="1"/>
  <c r="D96" i="9"/>
  <c r="Z96" i="9" s="1"/>
  <c r="AK96" i="9" s="1"/>
  <c r="Z32" i="9"/>
  <c r="AK32" i="9" s="1"/>
  <c r="D69" i="9"/>
  <c r="Z69" i="9" s="1"/>
  <c r="AK69" i="9" s="1"/>
  <c r="D107" i="9"/>
  <c r="Z107" i="9" s="1"/>
  <c r="AK107" i="9" s="1"/>
  <c r="Z43" i="9"/>
  <c r="AK43" i="9" s="1"/>
  <c r="D74" i="9"/>
  <c r="Z74" i="9" s="1"/>
  <c r="AK74" i="9" s="1"/>
  <c r="F74" i="9"/>
  <c r="F96" i="9"/>
  <c r="F109" i="9"/>
  <c r="F89" i="9"/>
  <c r="F71" i="9"/>
  <c r="F110" i="9"/>
  <c r="F84" i="9"/>
  <c r="D94" i="2"/>
  <c r="D100" i="2"/>
  <c r="D97" i="2"/>
  <c r="D96" i="2"/>
  <c r="D118" i="2"/>
  <c r="D92" i="2"/>
  <c r="D120" i="2"/>
  <c r="D140" i="2"/>
  <c r="D151" i="2"/>
  <c r="D187" i="2"/>
  <c r="D123" i="2"/>
  <c r="D162" i="2"/>
  <c r="D98" i="2"/>
  <c r="K21" i="10"/>
  <c r="AG21" i="10" s="1"/>
  <c r="AR21" i="10" s="1"/>
  <c r="K45" i="10"/>
  <c r="AG45" i="10" s="1"/>
  <c r="AR45" i="10" s="1"/>
  <c r="K43" i="10"/>
  <c r="AG43" i="10" s="1"/>
  <c r="AR43" i="10" s="1"/>
  <c r="K41" i="10"/>
  <c r="AG41" i="10" s="1"/>
  <c r="AR41" i="10" s="1"/>
  <c r="K40" i="10"/>
  <c r="AG40" i="10" s="1"/>
  <c r="AR40" i="10" s="1"/>
  <c r="K51" i="10"/>
  <c r="AG51" i="10" s="1"/>
  <c r="AR51" i="10" s="1"/>
  <c r="K62" i="10"/>
  <c r="AG62" i="10" s="1"/>
  <c r="AR62" i="10" s="1"/>
  <c r="K61" i="10"/>
  <c r="AG61" i="10" s="1"/>
  <c r="AR61" i="10" s="1"/>
  <c r="K79" i="10"/>
  <c r="AG79" i="10" s="1"/>
  <c r="AR79" i="10" s="1"/>
  <c r="K15" i="10"/>
  <c r="AG15" i="10" s="1"/>
  <c r="AR15" i="10" s="1"/>
  <c r="K52" i="10"/>
  <c r="AG52" i="10" s="1"/>
  <c r="AR52" i="10" s="1"/>
  <c r="K66" i="10"/>
  <c r="AG66" i="10" s="1"/>
  <c r="AR66" i="10" s="1"/>
  <c r="E67" i="10"/>
  <c r="AA67" i="10" s="1"/>
  <c r="AL67" i="10" s="1"/>
  <c r="E32" i="10"/>
  <c r="AA32" i="10" s="1"/>
  <c r="AL32" i="10" s="1"/>
  <c r="E31" i="10"/>
  <c r="AA31" i="10" s="1"/>
  <c r="AL31" i="10" s="1"/>
  <c r="E29" i="10"/>
  <c r="AA29" i="10" s="1"/>
  <c r="AL29" i="10" s="1"/>
  <c r="E64" i="10"/>
  <c r="AA64" i="10" s="1"/>
  <c r="AL64" i="10" s="1"/>
  <c r="E63" i="10"/>
  <c r="AA63" i="10" s="1"/>
  <c r="AL63" i="10" s="1"/>
  <c r="E61" i="10"/>
  <c r="AA61" i="10" s="1"/>
  <c r="AL61" i="10" s="1"/>
  <c r="E99" i="10"/>
  <c r="AA99" i="10" s="1"/>
  <c r="AL99" i="10" s="1"/>
  <c r="E102" i="10"/>
  <c r="AA102" i="10" s="1"/>
  <c r="AL102" i="10" s="1"/>
  <c r="E38" i="10"/>
  <c r="AA38" i="10" s="1"/>
  <c r="AL38" i="10" s="1"/>
  <c r="E74" i="10"/>
  <c r="AA74" i="10" s="1"/>
  <c r="AL74" i="10" s="1"/>
  <c r="E105" i="10"/>
  <c r="AA105" i="10" s="1"/>
  <c r="AL105" i="10" s="1"/>
  <c r="E41" i="10"/>
  <c r="AA41" i="10" s="1"/>
  <c r="AL41" i="10" s="1"/>
  <c r="Y59" i="9"/>
  <c r="C77" i="9"/>
  <c r="Y77" i="9" s="1"/>
  <c r="C95" i="9"/>
  <c r="Y95" i="9" s="1"/>
  <c r="K109" i="9"/>
  <c r="AG109" i="9" s="1"/>
  <c r="AR109" i="9" s="1"/>
  <c r="AG17" i="9"/>
  <c r="AR17" i="9" s="1"/>
  <c r="G101" i="9"/>
  <c r="AC101" i="9" s="1"/>
  <c r="AN101" i="9" s="1"/>
  <c r="AC19" i="9"/>
  <c r="AN19" i="9" s="1"/>
  <c r="J84" i="10"/>
  <c r="AF84" i="10" s="1"/>
  <c r="AQ84" i="10" s="1"/>
  <c r="J112" i="10"/>
  <c r="J85" i="10"/>
  <c r="AF85" i="10" s="1"/>
  <c r="AQ85" i="10" s="1"/>
  <c r="E81" i="9"/>
  <c r="AA81" i="9" s="1"/>
  <c r="AL81" i="9" s="1"/>
  <c r="AA52" i="9"/>
  <c r="AL52" i="9" s="1"/>
  <c r="E79" i="9"/>
  <c r="AA79" i="9" s="1"/>
  <c r="AL79" i="9" s="1"/>
  <c r="H92" i="10"/>
  <c r="AD92" i="10" s="1"/>
  <c r="AO92" i="10" s="1"/>
  <c r="H87" i="10"/>
  <c r="AD87" i="10" s="1"/>
  <c r="AO87" i="10" s="1"/>
  <c r="J81" i="9"/>
  <c r="AF81" i="9" s="1"/>
  <c r="AQ81" i="9" s="1"/>
  <c r="AF31" i="9"/>
  <c r="AQ31" i="9" s="1"/>
  <c r="AE22" i="9"/>
  <c r="AP22" i="9" s="1"/>
  <c r="H96" i="9"/>
  <c r="AD96" i="9" s="1"/>
  <c r="AO96" i="9" s="1"/>
  <c r="AD44" i="9"/>
  <c r="AO44" i="9" s="1"/>
  <c r="C44" i="10"/>
  <c r="Y44" i="10" s="1"/>
  <c r="AJ44" i="10" s="1"/>
  <c r="C102" i="10"/>
  <c r="Y102" i="10" s="1"/>
  <c r="AJ102" i="10" s="1"/>
  <c r="G77" i="10"/>
  <c r="AC77" i="10" s="1"/>
  <c r="AN77" i="10" s="1"/>
  <c r="G107" i="10"/>
  <c r="AC107" i="10" s="1"/>
  <c r="AN107" i="10" s="1"/>
  <c r="G26" i="10"/>
  <c r="AC26" i="10" s="1"/>
  <c r="AN26" i="10" s="1"/>
  <c r="Z54" i="9"/>
  <c r="AK54" i="9" s="1"/>
  <c r="Z21" i="9"/>
  <c r="AK21" i="9" s="1"/>
  <c r="F65" i="9"/>
  <c r="F88" i="9"/>
  <c r="D47" i="10"/>
  <c r="Z47" i="10" s="1"/>
  <c r="AK47" i="10" s="1"/>
  <c r="D39" i="10"/>
  <c r="Z39" i="10" s="1"/>
  <c r="AK39" i="10" s="1"/>
  <c r="D37" i="10"/>
  <c r="Z37" i="10" s="1"/>
  <c r="AK37" i="10" s="1"/>
  <c r="K65" i="10"/>
  <c r="AG65" i="10" s="1"/>
  <c r="AR65" i="10" s="1"/>
  <c r="K68" i="10"/>
  <c r="AG68" i="10" s="1"/>
  <c r="AR68" i="10" s="1"/>
  <c r="E56" i="10"/>
  <c r="AA56" i="10" s="1"/>
  <c r="AL56" i="10" s="1"/>
  <c r="E39" i="10"/>
  <c r="AA39" i="10" s="1"/>
  <c r="AL39" i="10" s="1"/>
  <c r="E57" i="10"/>
  <c r="AA57" i="10" s="1"/>
  <c r="AL57" i="10" s="1"/>
  <c r="Y49" i="9"/>
  <c r="AG23" i="9"/>
  <c r="AR23" i="9" s="1"/>
  <c r="G89" i="9"/>
  <c r="AC89" i="9" s="1"/>
  <c r="AN89" i="9" s="1"/>
  <c r="G106" i="9"/>
  <c r="AC106" i="9" s="1"/>
  <c r="AN106" i="9" s="1"/>
  <c r="J108" i="10"/>
  <c r="AF108" i="10" s="1"/>
  <c r="AQ108" i="10" s="1"/>
  <c r="J33" i="10"/>
  <c r="AF33" i="10" s="1"/>
  <c r="AQ33" i="10" s="1"/>
  <c r="J110" i="10"/>
  <c r="AF110" i="10" s="1"/>
  <c r="AQ110" i="10" s="1"/>
  <c r="E65" i="9"/>
  <c r="AA65" i="9" s="1"/>
  <c r="AL65" i="9" s="1"/>
  <c r="AA30" i="9"/>
  <c r="AL30" i="9" s="1"/>
  <c r="AA43" i="9"/>
  <c r="AL43" i="9" s="1"/>
  <c r="I12" i="10"/>
  <c r="H111" i="10"/>
  <c r="AD111" i="10" s="1"/>
  <c r="AO111" i="10" s="1"/>
  <c r="H90" i="10"/>
  <c r="AD90" i="10" s="1"/>
  <c r="AO90" i="10" s="1"/>
  <c r="H49" i="10"/>
  <c r="AD49" i="10" s="1"/>
  <c r="AO49" i="10" s="1"/>
  <c r="H54" i="10"/>
  <c r="AD54" i="10" s="1"/>
  <c r="AO54" i="10" s="1"/>
  <c r="J12" i="9"/>
  <c r="AF13" i="9"/>
  <c r="AQ13" i="9" s="1"/>
  <c r="AF23" i="9"/>
  <c r="AQ23" i="9" s="1"/>
  <c r="J67" i="9"/>
  <c r="AF67" i="9" s="1"/>
  <c r="AQ67" i="9" s="1"/>
  <c r="S150" i="2"/>
  <c r="S164" i="2"/>
  <c r="S144" i="2"/>
  <c r="C21" i="10"/>
  <c r="Y21" i="10" s="1"/>
  <c r="AJ21" i="10" s="1"/>
  <c r="C94" i="10"/>
  <c r="Y94" i="10" s="1"/>
  <c r="AJ94" i="10" s="1"/>
  <c r="G79" i="10"/>
  <c r="AC79" i="10" s="1"/>
  <c r="AN79" i="10" s="1"/>
  <c r="G95" i="10"/>
  <c r="AC95" i="10" s="1"/>
  <c r="AN95" i="10" s="1"/>
  <c r="G81" i="10"/>
  <c r="AC81" i="10" s="1"/>
  <c r="AN81" i="10" s="1"/>
  <c r="Z30" i="9"/>
  <c r="AK30" i="9" s="1"/>
  <c r="D71" i="9"/>
  <c r="Z71" i="9" s="1"/>
  <c r="AK71" i="9" s="1"/>
  <c r="Z20" i="9"/>
  <c r="AK20" i="9" s="1"/>
  <c r="D77" i="9"/>
  <c r="Z77" i="9" s="1"/>
  <c r="AK77" i="9" s="1"/>
  <c r="Z51" i="9"/>
  <c r="AK51" i="9" s="1"/>
  <c r="Z18" i="9"/>
  <c r="AK18" i="9" s="1"/>
  <c r="F72" i="9"/>
  <c r="D33" i="10"/>
  <c r="Z33" i="10" s="1"/>
  <c r="AK33" i="10" s="1"/>
  <c r="D25" i="10"/>
  <c r="Z25" i="10" s="1"/>
  <c r="AK25" i="10" s="1"/>
  <c r="D82" i="10"/>
  <c r="Z82" i="10" s="1"/>
  <c r="AK82" i="10" s="1"/>
  <c r="D29" i="10"/>
  <c r="Z29" i="10" s="1"/>
  <c r="AK29" i="10" s="1"/>
  <c r="K56" i="10"/>
  <c r="AG56" i="10" s="1"/>
  <c r="AR56" i="10" s="1"/>
  <c r="K64" i="10"/>
  <c r="AG64" i="10" s="1"/>
  <c r="AR64" i="10" s="1"/>
  <c r="K73" i="10"/>
  <c r="AG73" i="10" s="1"/>
  <c r="AR73" i="10" s="1"/>
  <c r="K60" i="10"/>
  <c r="AG60" i="10" s="1"/>
  <c r="AR60" i="10" s="1"/>
  <c r="K74" i="10"/>
  <c r="AG74" i="10" s="1"/>
  <c r="AR74" i="10" s="1"/>
  <c r="E43" i="10"/>
  <c r="AA43" i="10" s="1"/>
  <c r="AL43" i="10" s="1"/>
  <c r="E76" i="10"/>
  <c r="AA76" i="10" s="1"/>
  <c r="AL76" i="10" s="1"/>
  <c r="E111" i="10"/>
  <c r="AA111" i="10" s="1"/>
  <c r="AL111" i="10" s="1"/>
  <c r="Y43" i="9"/>
  <c r="AJ43" i="9" s="1"/>
  <c r="C112" i="9"/>
  <c r="C98" i="9"/>
  <c r="Y98" i="9" s="1"/>
  <c r="Y64" i="9"/>
  <c r="Y45" i="9"/>
  <c r="C105" i="9"/>
  <c r="Y105" i="9" s="1"/>
  <c r="Y41" i="9"/>
  <c r="Y15" i="9"/>
  <c r="Y30" i="9"/>
  <c r="K78" i="9"/>
  <c r="AG78" i="9" s="1"/>
  <c r="AR78" i="9" s="1"/>
  <c r="K77" i="9"/>
  <c r="AG77" i="9" s="1"/>
  <c r="AR77" i="9" s="1"/>
  <c r="K107" i="9"/>
  <c r="AG107" i="9" s="1"/>
  <c r="AR107" i="9" s="1"/>
  <c r="K74" i="9"/>
  <c r="AG74" i="9" s="1"/>
  <c r="AR74" i="9" s="1"/>
  <c r="K65" i="9"/>
  <c r="AG65" i="9" s="1"/>
  <c r="AR65" i="9" s="1"/>
  <c r="AG40" i="9"/>
  <c r="AR40" i="9" s="1"/>
  <c r="AG15" i="9"/>
  <c r="AR15" i="9" s="1"/>
  <c r="G85" i="9"/>
  <c r="AC85" i="9" s="1"/>
  <c r="AN85" i="9" s="1"/>
  <c r="AC37" i="9"/>
  <c r="AN37" i="9" s="1"/>
  <c r="G97" i="9"/>
  <c r="AC97" i="9" s="1"/>
  <c r="AN97" i="9" s="1"/>
  <c r="AC60" i="9"/>
  <c r="AN60" i="9" s="1"/>
  <c r="G98" i="9"/>
  <c r="AC98" i="9" s="1"/>
  <c r="AN98" i="9" s="1"/>
  <c r="AC34" i="9"/>
  <c r="AN34" i="9" s="1"/>
  <c r="G111" i="9"/>
  <c r="AC111" i="9" s="1"/>
  <c r="AN111" i="9" s="1"/>
  <c r="AC47" i="9"/>
  <c r="AN47" i="9" s="1"/>
  <c r="J26" i="10"/>
  <c r="AF26" i="10" s="1"/>
  <c r="AQ26" i="10" s="1"/>
  <c r="J90" i="10"/>
  <c r="AF90" i="10" s="1"/>
  <c r="AQ90" i="10" s="1"/>
  <c r="J24" i="10"/>
  <c r="AF24" i="10" s="1"/>
  <c r="AQ24" i="10" s="1"/>
  <c r="J96" i="10"/>
  <c r="AF96" i="10" s="1"/>
  <c r="AQ96" i="10" s="1"/>
  <c r="J31" i="10"/>
  <c r="AF31" i="10" s="1"/>
  <c r="AQ31" i="10" s="1"/>
  <c r="J102" i="10"/>
  <c r="AF102" i="10" s="1"/>
  <c r="AQ102" i="10" s="1"/>
  <c r="J38" i="10"/>
  <c r="AF38" i="10" s="1"/>
  <c r="AQ38" i="10" s="1"/>
  <c r="J27" i="10"/>
  <c r="AF27" i="10" s="1"/>
  <c r="AQ27" i="10" s="1"/>
  <c r="AA33" i="9"/>
  <c r="AL33" i="9" s="1"/>
  <c r="AA28" i="9"/>
  <c r="AL28" i="9" s="1"/>
  <c r="AA14" i="9"/>
  <c r="AL14" i="9" s="1"/>
  <c r="AA21" i="9"/>
  <c r="AL21" i="9" s="1"/>
  <c r="AA20" i="9"/>
  <c r="AL20" i="9" s="1"/>
  <c r="AA42" i="9"/>
  <c r="AL42" i="9" s="1"/>
  <c r="AA63" i="9"/>
  <c r="AL63" i="9" s="1"/>
  <c r="H99" i="10"/>
  <c r="AD99" i="10" s="1"/>
  <c r="AO99" i="10" s="1"/>
  <c r="H84" i="10"/>
  <c r="AD84" i="10" s="1"/>
  <c r="AO84" i="10" s="1"/>
  <c r="H51" i="10"/>
  <c r="AD51" i="10" s="1"/>
  <c r="AO51" i="10" s="1"/>
  <c r="H18" i="10"/>
  <c r="AD18" i="10" s="1"/>
  <c r="AO18" i="10" s="1"/>
  <c r="H56" i="10"/>
  <c r="AD56" i="10" s="1"/>
  <c r="AO56" i="10" s="1"/>
  <c r="H71" i="10"/>
  <c r="AD71" i="10" s="1"/>
  <c r="AO71" i="10" s="1"/>
  <c r="H46" i="10"/>
  <c r="AD46" i="10" s="1"/>
  <c r="AO46" i="10" s="1"/>
  <c r="H77" i="10"/>
  <c r="AD77" i="10" s="1"/>
  <c r="AO77" i="10" s="1"/>
  <c r="U167" i="2"/>
  <c r="U94" i="2"/>
  <c r="U178" i="2"/>
  <c r="U95" i="2"/>
  <c r="U149" i="2"/>
  <c r="U156" i="2"/>
  <c r="U92" i="2"/>
  <c r="U131" i="2"/>
  <c r="U169" i="2"/>
  <c r="U136" i="2"/>
  <c r="T103" i="2"/>
  <c r="S127" i="2"/>
  <c r="S118" i="2"/>
  <c r="S103" i="2"/>
  <c r="S158" i="2"/>
  <c r="S141" i="2"/>
  <c r="S156" i="2"/>
  <c r="S92" i="2"/>
  <c r="S169" i="2"/>
  <c r="S105" i="2"/>
  <c r="S136" i="2"/>
  <c r="C112" i="10"/>
  <c r="C109" i="10"/>
  <c r="Y109" i="10" s="1"/>
  <c r="AJ109" i="10" s="1"/>
  <c r="C107" i="10"/>
  <c r="Y107" i="10" s="1"/>
  <c r="AJ107" i="10" s="1"/>
  <c r="C83" i="10"/>
  <c r="Y83" i="10" s="1"/>
  <c r="AJ83" i="10" s="1"/>
  <c r="C64" i="10"/>
  <c r="Y64" i="10" s="1"/>
  <c r="AJ64" i="10" s="1"/>
  <c r="C22" i="10"/>
  <c r="Y22" i="10" s="1"/>
  <c r="AJ22" i="10" s="1"/>
  <c r="C58" i="10"/>
  <c r="Y58" i="10" s="1"/>
  <c r="AJ58" i="10" s="1"/>
  <c r="C33" i="10"/>
  <c r="Y33" i="10" s="1"/>
  <c r="AJ33" i="10" s="1"/>
  <c r="G52" i="10"/>
  <c r="AC52" i="10" s="1"/>
  <c r="AN52" i="10" s="1"/>
  <c r="G38" i="10"/>
  <c r="AC38" i="10" s="1"/>
  <c r="AN38" i="10" s="1"/>
  <c r="C91" i="9"/>
  <c r="Y91" i="9" s="1"/>
  <c r="Y26" i="9"/>
  <c r="C99" i="9"/>
  <c r="Y99" i="9" s="1"/>
  <c r="C83" i="9"/>
  <c r="Y83" i="9" s="1"/>
  <c r="C66" i="9"/>
  <c r="Y66" i="9" s="1"/>
  <c r="Y48" i="9"/>
  <c r="AJ48" i="9" s="1"/>
  <c r="Y29" i="9"/>
  <c r="AJ29" i="9" s="1"/>
  <c r="Y60" i="9"/>
  <c r="AJ60" i="9" s="1"/>
  <c r="C97" i="9"/>
  <c r="Y97" i="9" s="1"/>
  <c r="Y33" i="9"/>
  <c r="C71" i="9"/>
  <c r="Y71" i="9" s="1"/>
  <c r="C86" i="9"/>
  <c r="Y86" i="9" s="1"/>
  <c r="AJ86" i="9" s="1"/>
  <c r="Y22" i="9"/>
  <c r="V166" i="2"/>
  <c r="V105" i="2"/>
  <c r="V89" i="2"/>
  <c r="V131" i="2"/>
  <c r="V176" i="2"/>
  <c r="V112" i="2"/>
  <c r="V143" i="2"/>
  <c r="V134" i="2"/>
  <c r="V173" i="2"/>
  <c r="V109" i="2"/>
  <c r="V148" i="2"/>
  <c r="V138" i="2"/>
  <c r="R98" i="2"/>
  <c r="R123" i="2"/>
  <c r="R177" i="2"/>
  <c r="R102" i="2"/>
  <c r="R158" i="2"/>
  <c r="R138" i="2"/>
  <c r="R121" i="2"/>
  <c r="R136" i="2"/>
  <c r="R167" i="2"/>
  <c r="R103" i="2"/>
  <c r="R141" i="2"/>
  <c r="R180" i="2"/>
  <c r="R116" i="2"/>
  <c r="J68" i="10"/>
  <c r="AF68" i="10" s="1"/>
  <c r="AQ68" i="10" s="1"/>
  <c r="J76" i="10"/>
  <c r="AF76" i="10" s="1"/>
  <c r="AQ76" i="10" s="1"/>
  <c r="J51" i="10"/>
  <c r="AF51" i="10" s="1"/>
  <c r="AQ51" i="10" s="1"/>
  <c r="J82" i="10"/>
  <c r="AF82" i="10" s="1"/>
  <c r="AQ82" i="10" s="1"/>
  <c r="J15" i="10"/>
  <c r="AF15" i="10" s="1"/>
  <c r="AQ15" i="10" s="1"/>
  <c r="J49" i="10"/>
  <c r="AF49" i="10" s="1"/>
  <c r="AQ49" i="10" s="1"/>
  <c r="J88" i="10"/>
  <c r="AF88" i="10" s="1"/>
  <c r="AQ88" i="10" s="1"/>
  <c r="J22" i="10"/>
  <c r="AF22" i="10" s="1"/>
  <c r="AQ22" i="10" s="1"/>
  <c r="J63" i="10"/>
  <c r="AF63" i="10" s="1"/>
  <c r="AQ63" i="10" s="1"/>
  <c r="J94" i="10"/>
  <c r="AF94" i="10" s="1"/>
  <c r="AQ94" i="10" s="1"/>
  <c r="J29" i="10"/>
  <c r="AF29" i="10" s="1"/>
  <c r="AQ29" i="10" s="1"/>
  <c r="J61" i="10"/>
  <c r="AF61" i="10" s="1"/>
  <c r="AQ61" i="10" s="1"/>
  <c r="J19" i="10"/>
  <c r="AF19" i="10" s="1"/>
  <c r="AQ19" i="10" s="1"/>
  <c r="E112" i="9"/>
  <c r="E107" i="9"/>
  <c r="AA107" i="9" s="1"/>
  <c r="AL107" i="9" s="1"/>
  <c r="E104" i="9"/>
  <c r="AA104" i="9" s="1"/>
  <c r="AL104" i="9" s="1"/>
  <c r="E108" i="9"/>
  <c r="AA108" i="9" s="1"/>
  <c r="AL108" i="9" s="1"/>
  <c r="E105" i="9"/>
  <c r="AA105" i="9" s="1"/>
  <c r="AL105" i="9" s="1"/>
  <c r="E111" i="9"/>
  <c r="AA111" i="9" s="1"/>
  <c r="AL111" i="9" s="1"/>
  <c r="E110" i="9"/>
  <c r="AA110" i="9" s="1"/>
  <c r="AL110" i="9" s="1"/>
  <c r="E91" i="9"/>
  <c r="AA91" i="9" s="1"/>
  <c r="AL91" i="9" s="1"/>
  <c r="AA27" i="9"/>
  <c r="AL27" i="9" s="1"/>
  <c r="AA34" i="9"/>
  <c r="AL34" i="9" s="1"/>
  <c r="AA40" i="9"/>
  <c r="AL40" i="9" s="1"/>
  <c r="AA55" i="9"/>
  <c r="AL55" i="9" s="1"/>
  <c r="I164" i="2"/>
  <c r="I151" i="2"/>
  <c r="H52" i="10"/>
  <c r="AD52" i="10" s="1"/>
  <c r="AO52" i="10" s="1"/>
  <c r="H20" i="10"/>
  <c r="AD20" i="10" s="1"/>
  <c r="AO20" i="10" s="1"/>
  <c r="H44" i="10"/>
  <c r="AD44" i="10" s="1"/>
  <c r="AO44" i="10" s="1"/>
  <c r="H43" i="10"/>
  <c r="AD43" i="10" s="1"/>
  <c r="AO43" i="10" s="1"/>
  <c r="H74" i="10"/>
  <c r="AD74" i="10" s="1"/>
  <c r="AO74" i="10" s="1"/>
  <c r="H97" i="10"/>
  <c r="AD97" i="10" s="1"/>
  <c r="AO97" i="10" s="1"/>
  <c r="H33" i="10"/>
  <c r="AD33" i="10" s="1"/>
  <c r="AO33" i="10" s="1"/>
  <c r="H48" i="10"/>
  <c r="AD48" i="10" s="1"/>
  <c r="AO48" i="10" s="1"/>
  <c r="H63" i="10"/>
  <c r="AD63" i="10" s="1"/>
  <c r="AO63" i="10" s="1"/>
  <c r="H102" i="10"/>
  <c r="AD102" i="10" s="1"/>
  <c r="AO102" i="10" s="1"/>
  <c r="H38" i="10"/>
  <c r="AD38" i="10" s="1"/>
  <c r="AO38" i="10" s="1"/>
  <c r="H69" i="10"/>
  <c r="AD69" i="10" s="1"/>
  <c r="AO69" i="10" s="1"/>
  <c r="U174" i="2"/>
  <c r="U135" i="2"/>
  <c r="U189" i="2"/>
  <c r="U146" i="2"/>
  <c r="U186" i="2"/>
  <c r="U166" i="2"/>
  <c r="U133" i="2"/>
  <c r="U148" i="2"/>
  <c r="U187" i="2"/>
  <c r="U123" i="2"/>
  <c r="U161" i="2"/>
  <c r="U97" i="2"/>
  <c r="U128" i="2"/>
  <c r="S134" i="2"/>
  <c r="S95" i="2"/>
  <c r="S181" i="2"/>
  <c r="S106" i="2"/>
  <c r="S178" i="2"/>
  <c r="S142" i="2"/>
  <c r="S125" i="2"/>
  <c r="S148" i="2"/>
  <c r="S187" i="2"/>
  <c r="S123" i="2"/>
  <c r="S161" i="2"/>
  <c r="S97" i="2"/>
  <c r="S128" i="2"/>
  <c r="C101" i="10"/>
  <c r="Y101" i="10" s="1"/>
  <c r="AJ101" i="10" s="1"/>
  <c r="C100" i="10"/>
  <c r="Y100" i="10" s="1"/>
  <c r="AJ100" i="10" s="1"/>
  <c r="C99" i="10"/>
  <c r="Y99" i="10" s="1"/>
  <c r="AJ99" i="10" s="1"/>
  <c r="C84" i="10"/>
  <c r="Y84" i="10" s="1"/>
  <c r="AJ84" i="10" s="1"/>
  <c r="C93" i="10"/>
  <c r="Y93" i="10" s="1"/>
  <c r="AJ93" i="10" s="1"/>
  <c r="C67" i="10"/>
  <c r="Y67" i="10" s="1"/>
  <c r="AJ67" i="10" s="1"/>
  <c r="C56" i="10"/>
  <c r="Y56" i="10" s="1"/>
  <c r="AJ56" i="10" s="1"/>
  <c r="C52" i="10"/>
  <c r="Y52" i="10" s="1"/>
  <c r="AJ52" i="10" s="1"/>
  <c r="C78" i="10"/>
  <c r="Y78" i="10" s="1"/>
  <c r="AJ78" i="10" s="1"/>
  <c r="C14" i="10"/>
  <c r="Y14" i="10" s="1"/>
  <c r="AJ14" i="10" s="1"/>
  <c r="C50" i="10"/>
  <c r="Y50" i="10" s="1"/>
  <c r="AJ50" i="10" s="1"/>
  <c r="C89" i="10"/>
  <c r="Y89" i="10" s="1"/>
  <c r="AJ89" i="10" s="1"/>
  <c r="C25" i="10"/>
  <c r="Y25" i="10" s="1"/>
  <c r="AJ25" i="10" s="1"/>
  <c r="G53" i="10"/>
  <c r="AC53" i="10" s="1"/>
  <c r="AN53" i="10" s="1"/>
  <c r="G36" i="10"/>
  <c r="AC36" i="10" s="1"/>
  <c r="AN36" i="10" s="1"/>
  <c r="G16" i="10"/>
  <c r="AC16" i="10" s="1"/>
  <c r="AN16" i="10" s="1"/>
  <c r="G99" i="10"/>
  <c r="AC99" i="10" s="1"/>
  <c r="AN99" i="10" s="1"/>
  <c r="G71" i="10"/>
  <c r="AC71" i="10" s="1"/>
  <c r="AN71" i="10" s="1"/>
  <c r="G69" i="10"/>
  <c r="AC69" i="10" s="1"/>
  <c r="AN69" i="10" s="1"/>
  <c r="G68" i="10"/>
  <c r="AC68" i="10" s="1"/>
  <c r="AN68" i="10" s="1"/>
  <c r="G78" i="10"/>
  <c r="AC78" i="10" s="1"/>
  <c r="AN78" i="10" s="1"/>
  <c r="G106" i="10"/>
  <c r="AC106" i="10" s="1"/>
  <c r="AN106" i="10" s="1"/>
  <c r="G40" i="10"/>
  <c r="AC40" i="10" s="1"/>
  <c r="AN40" i="10" s="1"/>
  <c r="G65" i="10"/>
  <c r="AC65" i="10" s="1"/>
  <c r="AN65" i="10" s="1"/>
  <c r="G30" i="10"/>
  <c r="AC30" i="10" s="1"/>
  <c r="AN30" i="10" s="1"/>
  <c r="F20" i="10"/>
  <c r="D95" i="9"/>
  <c r="Z95" i="9" s="1"/>
  <c r="AK95" i="9" s="1"/>
  <c r="D108" i="9"/>
  <c r="Z108" i="9" s="1"/>
  <c r="AK108" i="9" s="1"/>
  <c r="D73" i="9"/>
  <c r="Z73" i="9" s="1"/>
  <c r="AK73" i="9" s="1"/>
  <c r="Z39" i="9"/>
  <c r="AK39" i="9" s="1"/>
  <c r="D12" i="9"/>
  <c r="D81" i="9"/>
  <c r="Z81" i="9" s="1"/>
  <c r="AK81" i="9" s="1"/>
  <c r="D88" i="9"/>
  <c r="Z88" i="9" s="1"/>
  <c r="AK88" i="9" s="1"/>
  <c r="Z24" i="9"/>
  <c r="AK24" i="9" s="1"/>
  <c r="Z61" i="9"/>
  <c r="AK61" i="9" s="1"/>
  <c r="D99" i="9"/>
  <c r="Z99" i="9" s="1"/>
  <c r="AK99" i="9" s="1"/>
  <c r="Z35" i="9"/>
  <c r="AK35" i="9" s="1"/>
  <c r="D66" i="9"/>
  <c r="Z66" i="9" s="1"/>
  <c r="AK66" i="9" s="1"/>
  <c r="F81" i="9"/>
  <c r="F93" i="9"/>
  <c r="F73" i="9"/>
  <c r="F102" i="9"/>
  <c r="F76" i="9"/>
  <c r="F107" i="9"/>
  <c r="D189" i="2"/>
  <c r="D188" i="2"/>
  <c r="D185" i="2"/>
  <c r="D172" i="2"/>
  <c r="D105" i="2"/>
  <c r="D180" i="2"/>
  <c r="D169" i="2"/>
  <c r="D126" i="2"/>
  <c r="D143" i="2"/>
  <c r="D179" i="2"/>
  <c r="D115" i="2"/>
  <c r="D154" i="2"/>
  <c r="D90" i="2"/>
  <c r="K12" i="10"/>
  <c r="K32" i="10"/>
  <c r="AG32" i="10" s="1"/>
  <c r="AR32" i="10" s="1"/>
  <c r="K30" i="10"/>
  <c r="AG30" i="10" s="1"/>
  <c r="AR30" i="10" s="1"/>
  <c r="K29" i="10"/>
  <c r="AG29" i="10" s="1"/>
  <c r="AR29" i="10" s="1"/>
  <c r="K27" i="10"/>
  <c r="AG27" i="10" s="1"/>
  <c r="AR27" i="10" s="1"/>
  <c r="K38" i="10"/>
  <c r="AG38" i="10" s="1"/>
  <c r="AR38" i="10" s="1"/>
  <c r="K49" i="10"/>
  <c r="AG49" i="10" s="1"/>
  <c r="AR49" i="10" s="1"/>
  <c r="K48" i="10"/>
  <c r="AG48" i="10" s="1"/>
  <c r="AR48" i="10" s="1"/>
  <c r="K71" i="10"/>
  <c r="AG71" i="10" s="1"/>
  <c r="AR71" i="10" s="1"/>
  <c r="K108" i="10"/>
  <c r="AG108" i="10" s="1"/>
  <c r="AR108" i="10" s="1"/>
  <c r="K44" i="10"/>
  <c r="AG44" i="10" s="1"/>
  <c r="AR44" i="10" s="1"/>
  <c r="K58" i="10"/>
  <c r="AG58" i="10" s="1"/>
  <c r="AR58" i="10" s="1"/>
  <c r="E15" i="10"/>
  <c r="AA15" i="10" s="1"/>
  <c r="AL15" i="10" s="1"/>
  <c r="E20" i="10"/>
  <c r="AA20" i="10" s="1"/>
  <c r="AL20" i="10" s="1"/>
  <c r="E19" i="10"/>
  <c r="AA19" i="10" s="1"/>
  <c r="AL19" i="10" s="1"/>
  <c r="E16" i="10"/>
  <c r="AA16" i="10" s="1"/>
  <c r="AL16" i="10" s="1"/>
  <c r="E52" i="10"/>
  <c r="AA52" i="10" s="1"/>
  <c r="AL52" i="10" s="1"/>
  <c r="E51" i="10"/>
  <c r="AA51" i="10" s="1"/>
  <c r="AL51" i="10" s="1"/>
  <c r="E48" i="10"/>
  <c r="AA48" i="10" s="1"/>
  <c r="AL48" i="10" s="1"/>
  <c r="E85" i="10"/>
  <c r="AA85" i="10" s="1"/>
  <c r="AL85" i="10" s="1"/>
  <c r="E94" i="10"/>
  <c r="AA94" i="10" s="1"/>
  <c r="AL94" i="10" s="1"/>
  <c r="E30" i="10"/>
  <c r="AA30" i="10" s="1"/>
  <c r="AL30" i="10" s="1"/>
  <c r="E66" i="10"/>
  <c r="AA66" i="10" s="1"/>
  <c r="AL66" i="10" s="1"/>
  <c r="E97" i="10"/>
  <c r="AA97" i="10" s="1"/>
  <c r="AL97" i="10" s="1"/>
  <c r="E33" i="10"/>
  <c r="AA33" i="10" s="1"/>
  <c r="AL33" i="10" s="1"/>
  <c r="Y40" i="9"/>
  <c r="Y20" i="9"/>
  <c r="K68" i="9"/>
  <c r="AG68" i="9" s="1"/>
  <c r="AR68" i="9" s="1"/>
  <c r="K90" i="9"/>
  <c r="AG90" i="9" s="1"/>
  <c r="AR90" i="9" s="1"/>
  <c r="AG31" i="9"/>
  <c r="AR31" i="9" s="1"/>
  <c r="AC38" i="9"/>
  <c r="AN38" i="9" s="1"/>
  <c r="AC50" i="9"/>
  <c r="AN50" i="9" s="1"/>
  <c r="J75" i="10"/>
  <c r="AF75" i="10" s="1"/>
  <c r="AQ75" i="10" s="1"/>
  <c r="J48" i="10"/>
  <c r="AF48" i="10" s="1"/>
  <c r="AQ48" i="10" s="1"/>
  <c r="E93" i="9"/>
  <c r="AA93" i="9" s="1"/>
  <c r="AL93" i="9" s="1"/>
  <c r="AA51" i="9"/>
  <c r="AL51" i="9" s="1"/>
  <c r="H100" i="10"/>
  <c r="AD100" i="10" s="1"/>
  <c r="AO100" i="10" s="1"/>
  <c r="H34" i="10"/>
  <c r="AD34" i="10" s="1"/>
  <c r="AO34" i="10" s="1"/>
  <c r="H93" i="10"/>
  <c r="AD93" i="10" s="1"/>
  <c r="AO93" i="10" s="1"/>
  <c r="AF50" i="9"/>
  <c r="AQ50" i="9" s="1"/>
  <c r="AF44" i="9"/>
  <c r="AQ44" i="9" s="1"/>
  <c r="AD34" i="9"/>
  <c r="AO34" i="9" s="1"/>
  <c r="AD31" i="9"/>
  <c r="AO31" i="9" s="1"/>
  <c r="C96" i="10"/>
  <c r="Y96" i="10" s="1"/>
  <c r="AJ96" i="10" s="1"/>
  <c r="C45" i="10"/>
  <c r="Y45" i="10" s="1"/>
  <c r="AJ45" i="10" s="1"/>
  <c r="C49" i="10"/>
  <c r="Y49" i="10" s="1"/>
  <c r="AJ49" i="10" s="1"/>
  <c r="G32" i="10"/>
  <c r="AC32" i="10" s="1"/>
  <c r="AN32" i="10" s="1"/>
  <c r="G35" i="10"/>
  <c r="AC35" i="10" s="1"/>
  <c r="AN35" i="10" s="1"/>
  <c r="Z46" i="9"/>
  <c r="AK46" i="9" s="1"/>
  <c r="Z36" i="9"/>
  <c r="AK36" i="9" s="1"/>
  <c r="Z59" i="9"/>
  <c r="AK59" i="9" s="1"/>
  <c r="D44" i="10"/>
  <c r="Z44" i="10" s="1"/>
  <c r="AK44" i="10" s="1"/>
  <c r="D90" i="10"/>
  <c r="Z90" i="10" s="1"/>
  <c r="AK90" i="10" s="1"/>
  <c r="K70" i="10"/>
  <c r="AG70" i="10" s="1"/>
  <c r="AR70" i="10" s="1"/>
  <c r="K77" i="10"/>
  <c r="AG77" i="10" s="1"/>
  <c r="AR77" i="10" s="1"/>
  <c r="K82" i="10"/>
  <c r="AG82" i="10" s="1"/>
  <c r="AR82" i="10" s="1"/>
  <c r="E103" i="10"/>
  <c r="AA103" i="10" s="1"/>
  <c r="AL103" i="10" s="1"/>
  <c r="E54" i="10"/>
  <c r="AA54" i="10" s="1"/>
  <c r="AL54" i="10" s="1"/>
  <c r="C104" i="9"/>
  <c r="Y104" i="9" s="1"/>
  <c r="AJ104" i="9" s="1"/>
  <c r="C110" i="9"/>
  <c r="Y110" i="9" s="1"/>
  <c r="C76" i="9"/>
  <c r="Y76" i="9" s="1"/>
  <c r="Y23" i="9"/>
  <c r="AJ23" i="9" s="1"/>
  <c r="K94" i="9"/>
  <c r="AG94" i="9" s="1"/>
  <c r="AR94" i="9" s="1"/>
  <c r="AG20" i="9"/>
  <c r="AR20" i="9" s="1"/>
  <c r="AG18" i="9"/>
  <c r="AR18" i="9" s="1"/>
  <c r="G93" i="9"/>
  <c r="AC93" i="9" s="1"/>
  <c r="AN93" i="9" s="1"/>
  <c r="Y21" i="9"/>
  <c r="Y57" i="9"/>
  <c r="AG36" i="9"/>
  <c r="AR36" i="9" s="1"/>
  <c r="AG26" i="9"/>
  <c r="AR26" i="9" s="1"/>
  <c r="K95" i="9"/>
  <c r="AG95" i="9" s="1"/>
  <c r="AR95" i="9" s="1"/>
  <c r="G109" i="9"/>
  <c r="AC109" i="9" s="1"/>
  <c r="AN109" i="9" s="1"/>
  <c r="G88" i="9"/>
  <c r="AC88" i="9" s="1"/>
  <c r="AN88" i="9" s="1"/>
  <c r="J106" i="10"/>
  <c r="AF106" i="10" s="1"/>
  <c r="AQ106" i="10" s="1"/>
  <c r="J87" i="10"/>
  <c r="AF87" i="10" s="1"/>
  <c r="AQ87" i="10" s="1"/>
  <c r="E89" i="9"/>
  <c r="AA89" i="9" s="1"/>
  <c r="AL89" i="9" s="1"/>
  <c r="AA58" i="9"/>
  <c r="AL58" i="9" s="1"/>
  <c r="H28" i="10"/>
  <c r="AD28" i="10" s="1"/>
  <c r="AO28" i="10" s="1"/>
  <c r="H57" i="10"/>
  <c r="AD57" i="10" s="1"/>
  <c r="AO57" i="10" s="1"/>
  <c r="H29" i="10"/>
  <c r="AD29" i="10" s="1"/>
  <c r="AO29" i="10" s="1"/>
  <c r="AF29" i="9"/>
  <c r="AQ29" i="9" s="1"/>
  <c r="J108" i="9"/>
  <c r="AF108" i="9" s="1"/>
  <c r="AQ108" i="9" s="1"/>
  <c r="AD24" i="9"/>
  <c r="AO24" i="9" s="1"/>
  <c r="H95" i="9"/>
  <c r="AD95" i="9" s="1"/>
  <c r="AO95" i="9" s="1"/>
  <c r="H75" i="9"/>
  <c r="AD75" i="9" s="1"/>
  <c r="AO75" i="9" s="1"/>
  <c r="C104" i="10"/>
  <c r="Y104" i="10" s="1"/>
  <c r="AJ104" i="10" s="1"/>
  <c r="C12" i="10"/>
  <c r="G109" i="10"/>
  <c r="AC109" i="10" s="1"/>
  <c r="AN109" i="10" s="1"/>
  <c r="G66" i="10"/>
  <c r="AC66" i="10" s="1"/>
  <c r="AN66" i="10" s="1"/>
  <c r="Z28" i="9"/>
  <c r="AK28" i="9" s="1"/>
  <c r="D112" i="9"/>
  <c r="D90" i="9"/>
  <c r="Z90" i="9" s="1"/>
  <c r="AK90" i="9" s="1"/>
  <c r="AB13" i="9"/>
  <c r="F100" i="9"/>
  <c r="D80" i="10"/>
  <c r="Z80" i="10" s="1"/>
  <c r="AK80" i="10" s="1"/>
  <c r="D26" i="10"/>
  <c r="Z26" i="10" s="1"/>
  <c r="AK26" i="10" s="1"/>
  <c r="K72" i="10"/>
  <c r="AG72" i="10" s="1"/>
  <c r="AR72" i="10" s="1"/>
  <c r="K88" i="10"/>
  <c r="AG88" i="10" s="1"/>
  <c r="AR88" i="10" s="1"/>
  <c r="K18" i="10"/>
  <c r="AG18" i="10" s="1"/>
  <c r="AR18" i="10" s="1"/>
  <c r="E88" i="10"/>
  <c r="AA88" i="10" s="1"/>
  <c r="AL88" i="10" s="1"/>
  <c r="E90" i="10"/>
  <c r="AA90" i="10" s="1"/>
  <c r="AL90" i="10" s="1"/>
  <c r="Y58" i="9"/>
  <c r="C96" i="9"/>
  <c r="Y96" i="9" s="1"/>
  <c r="C12" i="9"/>
  <c r="Y38" i="9"/>
  <c r="K93" i="9"/>
  <c r="AG93" i="9" s="1"/>
  <c r="AR93" i="9" s="1"/>
  <c r="AG51" i="9"/>
  <c r="AR51" i="9" s="1"/>
  <c r="K112" i="9"/>
  <c r="AG13" i="9"/>
  <c r="AR13" i="9" s="1"/>
  <c r="G69" i="9"/>
  <c r="AC69" i="9" s="1"/>
  <c r="AN69" i="9" s="1"/>
  <c r="G76" i="9"/>
  <c r="AC76" i="9" s="1"/>
  <c r="AN76" i="9" s="1"/>
  <c r="AC42" i="9"/>
  <c r="AN42" i="9" s="1"/>
  <c r="AC55" i="9"/>
  <c r="AN55" i="9" s="1"/>
  <c r="J67" i="10"/>
  <c r="AF67" i="10" s="1"/>
  <c r="AQ67" i="10" s="1"/>
  <c r="J65" i="10"/>
  <c r="AF65" i="10" s="1"/>
  <c r="AQ65" i="10" s="1"/>
  <c r="J79" i="10"/>
  <c r="AF79" i="10" s="1"/>
  <c r="AQ79" i="10" s="1"/>
  <c r="J77" i="10"/>
  <c r="AF77" i="10" s="1"/>
  <c r="AQ77" i="10" s="1"/>
  <c r="AA60" i="9"/>
  <c r="AL60" i="9" s="1"/>
  <c r="AA37" i="9"/>
  <c r="AL37" i="9" s="1"/>
  <c r="AA50" i="9"/>
  <c r="AL50" i="9" s="1"/>
  <c r="I107" i="10"/>
  <c r="AE107" i="10" s="1"/>
  <c r="AP107" i="10" s="1"/>
  <c r="H103" i="10"/>
  <c r="AD103" i="10" s="1"/>
  <c r="AO103" i="10" s="1"/>
  <c r="H64" i="10"/>
  <c r="AD64" i="10" s="1"/>
  <c r="AO64" i="10" s="1"/>
  <c r="H21" i="10"/>
  <c r="AD21" i="10" s="1"/>
  <c r="AO21" i="10" s="1"/>
  <c r="AF42" i="9"/>
  <c r="AQ42" i="9" s="1"/>
  <c r="J87" i="9"/>
  <c r="AF87" i="9" s="1"/>
  <c r="AQ87" i="9" s="1"/>
  <c r="J100" i="9"/>
  <c r="AF100" i="9" s="1"/>
  <c r="AQ100" i="9" s="1"/>
  <c r="S159" i="2"/>
  <c r="S174" i="2"/>
  <c r="S139" i="2"/>
  <c r="C71" i="10"/>
  <c r="Y71" i="10" s="1"/>
  <c r="AJ71" i="10" s="1"/>
  <c r="C92" i="10"/>
  <c r="Y92" i="10" s="1"/>
  <c r="AJ92" i="10" s="1"/>
  <c r="C30" i="10"/>
  <c r="Y30" i="10" s="1"/>
  <c r="AJ30" i="10" s="1"/>
  <c r="C41" i="10"/>
  <c r="Y41" i="10" s="1"/>
  <c r="AJ41" i="10" s="1"/>
  <c r="G15" i="10"/>
  <c r="AC15" i="10" s="1"/>
  <c r="AN15" i="10" s="1"/>
  <c r="G94" i="10"/>
  <c r="AC94" i="10" s="1"/>
  <c r="AN94" i="10" s="1"/>
  <c r="G46" i="10"/>
  <c r="AC46" i="10" s="1"/>
  <c r="AN46" i="10" s="1"/>
  <c r="Z47" i="9"/>
  <c r="AK47" i="9" s="1"/>
  <c r="D104" i="9"/>
  <c r="Z104" i="9" s="1"/>
  <c r="AK104" i="9" s="1"/>
  <c r="D56" i="10"/>
  <c r="Z56" i="10" s="1"/>
  <c r="AK56" i="10" s="1"/>
  <c r="D27" i="10"/>
  <c r="Z27" i="10" s="1"/>
  <c r="AK27" i="10" s="1"/>
  <c r="D18" i="10"/>
  <c r="Z18" i="10" s="1"/>
  <c r="AK18" i="10" s="1"/>
  <c r="K57" i="10"/>
  <c r="AG57" i="10" s="1"/>
  <c r="AR57" i="10" s="1"/>
  <c r="K75" i="10"/>
  <c r="AG75" i="10" s="1"/>
  <c r="AR75" i="10" s="1"/>
  <c r="E45" i="10"/>
  <c r="AA45" i="10" s="1"/>
  <c r="AL45" i="10" s="1"/>
  <c r="C101" i="9"/>
  <c r="Y101" i="9" s="1"/>
  <c r="C67" i="9"/>
  <c r="Y67" i="9" s="1"/>
  <c r="Y32" i="9"/>
  <c r="Y52" i="9"/>
  <c r="Y25" i="9"/>
  <c r="Y14" i="9"/>
  <c r="AG46" i="9"/>
  <c r="AR46" i="9" s="1"/>
  <c r="K97" i="9"/>
  <c r="AG97" i="9" s="1"/>
  <c r="AR97" i="9" s="1"/>
  <c r="AG22" i="9"/>
  <c r="AR22" i="9" s="1"/>
  <c r="K91" i="9"/>
  <c r="AG91" i="9" s="1"/>
  <c r="AR91" i="9" s="1"/>
  <c r="AG27" i="9"/>
  <c r="AR27" i="9" s="1"/>
  <c r="AG49" i="9"/>
  <c r="AR49" i="9" s="1"/>
  <c r="K88" i="9"/>
  <c r="AG88" i="9" s="1"/>
  <c r="AR88" i="9" s="1"/>
  <c r="AG24" i="9"/>
  <c r="AR24" i="9" s="1"/>
  <c r="AG63" i="9"/>
  <c r="AR63" i="9" s="1"/>
  <c r="AG53" i="9"/>
  <c r="AR53" i="9" s="1"/>
  <c r="AC53" i="9"/>
  <c r="AN53" i="9" s="1"/>
  <c r="AC14" i="9"/>
  <c r="AN14" i="9" s="1"/>
  <c r="G68" i="9"/>
  <c r="AC68" i="9" s="1"/>
  <c r="AN68" i="9" s="1"/>
  <c r="G102" i="9"/>
  <c r="AC102" i="9" s="1"/>
  <c r="AN102" i="9" s="1"/>
  <c r="G65" i="9"/>
  <c r="AC65" i="9" s="1"/>
  <c r="AN65" i="9" s="1"/>
  <c r="AC45" i="9"/>
  <c r="AN45" i="9" s="1"/>
  <c r="AC28" i="9"/>
  <c r="AN28" i="9" s="1"/>
  <c r="G82" i="9"/>
  <c r="AC82" i="9" s="1"/>
  <c r="AN82" i="9" s="1"/>
  <c r="AC18" i="9"/>
  <c r="AN18" i="9" s="1"/>
  <c r="AC56" i="9"/>
  <c r="AN56" i="9" s="1"/>
  <c r="G95" i="9"/>
  <c r="AC95" i="9" s="1"/>
  <c r="AN95" i="9" s="1"/>
  <c r="AC31" i="9"/>
  <c r="AN31" i="9" s="1"/>
  <c r="J60" i="10"/>
  <c r="AF60" i="10" s="1"/>
  <c r="AQ60" i="10" s="1"/>
  <c r="J107" i="10"/>
  <c r="AF107" i="10" s="1"/>
  <c r="AQ107" i="10" s="1"/>
  <c r="J43" i="10"/>
  <c r="AF43" i="10" s="1"/>
  <c r="AQ43" i="10" s="1"/>
  <c r="J105" i="10"/>
  <c r="AF105" i="10" s="1"/>
  <c r="AQ105" i="10" s="1"/>
  <c r="J41" i="10"/>
  <c r="AF41" i="10" s="1"/>
  <c r="AQ41" i="10" s="1"/>
  <c r="J80" i="10"/>
  <c r="AF80" i="10" s="1"/>
  <c r="AQ80" i="10" s="1"/>
  <c r="J13" i="10"/>
  <c r="AF13" i="10" s="1"/>
  <c r="AQ13" i="10" s="1"/>
  <c r="J55" i="10"/>
  <c r="AF55" i="10" s="1"/>
  <c r="AQ55" i="10" s="1"/>
  <c r="J86" i="10"/>
  <c r="AF86" i="10" s="1"/>
  <c r="AQ86" i="10" s="1"/>
  <c r="J20" i="10"/>
  <c r="AF20" i="10" s="1"/>
  <c r="AQ20" i="10" s="1"/>
  <c r="J53" i="10"/>
  <c r="AF53" i="10" s="1"/>
  <c r="AQ53" i="10" s="1"/>
  <c r="AA13" i="9"/>
  <c r="AL13" i="9" s="1"/>
  <c r="E96" i="9"/>
  <c r="AA96" i="9" s="1"/>
  <c r="AL96" i="9" s="1"/>
  <c r="E90" i="9"/>
  <c r="AA90" i="9" s="1"/>
  <c r="AL90" i="9" s="1"/>
  <c r="E86" i="9"/>
  <c r="AA86" i="9" s="1"/>
  <c r="AL86" i="9" s="1"/>
  <c r="E100" i="9"/>
  <c r="AA100" i="9" s="1"/>
  <c r="AL100" i="9" s="1"/>
  <c r="E97" i="9"/>
  <c r="AA97" i="9" s="1"/>
  <c r="AL97" i="9" s="1"/>
  <c r="E102" i="9"/>
  <c r="AA102" i="9" s="1"/>
  <c r="AL102" i="9" s="1"/>
  <c r="E83" i="9"/>
  <c r="AA83" i="9" s="1"/>
  <c r="AL83" i="9" s="1"/>
  <c r="AA19" i="9"/>
  <c r="AL19" i="9" s="1"/>
  <c r="AA26" i="9"/>
  <c r="AL26" i="9" s="1"/>
  <c r="AA47" i="9"/>
  <c r="AL47" i="9" s="1"/>
  <c r="I23" i="10"/>
  <c r="AE23" i="10" s="1"/>
  <c r="AP23" i="10" s="1"/>
  <c r="H96" i="10"/>
  <c r="AD96" i="10" s="1"/>
  <c r="AO96" i="10" s="1"/>
  <c r="H109" i="10"/>
  <c r="AD109" i="10" s="1"/>
  <c r="AO109" i="10" s="1"/>
  <c r="H35" i="10"/>
  <c r="AD35" i="10" s="1"/>
  <c r="AO35" i="10" s="1"/>
  <c r="H89" i="10"/>
  <c r="AD89" i="10" s="1"/>
  <c r="AO89" i="10" s="1"/>
  <c r="H25" i="10"/>
  <c r="AD25" i="10" s="1"/>
  <c r="AO25" i="10" s="1"/>
  <c r="H55" i="10"/>
  <c r="AD55" i="10" s="1"/>
  <c r="AO55" i="10" s="1"/>
  <c r="H30" i="10"/>
  <c r="AD30" i="10" s="1"/>
  <c r="AO30" i="10" s="1"/>
  <c r="J65" i="9"/>
  <c r="AF65" i="9" s="1"/>
  <c r="AQ65" i="9" s="1"/>
  <c r="J80" i="9"/>
  <c r="AF80" i="9" s="1"/>
  <c r="AQ80" i="9" s="1"/>
  <c r="J93" i="9"/>
  <c r="AF93" i="9" s="1"/>
  <c r="AQ93" i="9" s="1"/>
  <c r="J73" i="9"/>
  <c r="AF73" i="9" s="1"/>
  <c r="AQ73" i="9" s="1"/>
  <c r="AF63" i="9"/>
  <c r="AQ63" i="9" s="1"/>
  <c r="AF38" i="9"/>
  <c r="AQ38" i="9" s="1"/>
  <c r="J76" i="9"/>
  <c r="AF76" i="9" s="1"/>
  <c r="AQ76" i="9" s="1"/>
  <c r="AF43" i="9"/>
  <c r="AQ43" i="9" s="1"/>
  <c r="S186" i="2"/>
  <c r="S89" i="2"/>
  <c r="S126" i="2"/>
  <c r="S109" i="2"/>
  <c r="S179" i="2"/>
  <c r="S115" i="2"/>
  <c r="S184" i="2"/>
  <c r="S120" i="2"/>
  <c r="C87" i="10"/>
  <c r="Y87" i="10" s="1"/>
  <c r="AJ87" i="10" s="1"/>
  <c r="C85" i="10"/>
  <c r="Y85" i="10" s="1"/>
  <c r="AJ85" i="10" s="1"/>
  <c r="C68" i="10"/>
  <c r="Y68" i="10" s="1"/>
  <c r="AJ68" i="10" s="1"/>
  <c r="C53" i="10"/>
  <c r="Y53" i="10" s="1"/>
  <c r="AJ53" i="10" s="1"/>
  <c r="C31" i="10"/>
  <c r="Y31" i="10" s="1"/>
  <c r="AJ31" i="10" s="1"/>
  <c r="C70" i="10"/>
  <c r="Y70" i="10" s="1"/>
  <c r="AJ70" i="10" s="1"/>
  <c r="C42" i="10"/>
  <c r="Y42" i="10" s="1"/>
  <c r="AJ42" i="10" s="1"/>
  <c r="C17" i="10"/>
  <c r="Y17" i="10" s="1"/>
  <c r="AJ17" i="10" s="1"/>
  <c r="G20" i="10"/>
  <c r="AC20" i="10" s="1"/>
  <c r="AN20" i="10" s="1"/>
  <c r="G85" i="10"/>
  <c r="AC85" i="10" s="1"/>
  <c r="AN85" i="10" s="1"/>
  <c r="G56" i="10"/>
  <c r="AC56" i="10" s="1"/>
  <c r="AN56" i="10" s="1"/>
  <c r="G55" i="10"/>
  <c r="AC55" i="10" s="1"/>
  <c r="AN55" i="10" s="1"/>
  <c r="G98" i="10"/>
  <c r="AC98" i="10" s="1"/>
  <c r="AN98" i="10" s="1"/>
  <c r="G57" i="10"/>
  <c r="AC57" i="10" s="1"/>
  <c r="AN57" i="10" s="1"/>
  <c r="F62" i="10"/>
  <c r="D92" i="9"/>
  <c r="Z92" i="9" s="1"/>
  <c r="AK92" i="9" s="1"/>
  <c r="Z23" i="9"/>
  <c r="AK23" i="9" s="1"/>
  <c r="D100" i="9"/>
  <c r="Z100" i="9" s="1"/>
  <c r="AK100" i="9" s="1"/>
  <c r="D80" i="9"/>
  <c r="Z80" i="9" s="1"/>
  <c r="AK80" i="9" s="1"/>
  <c r="Z53" i="9"/>
  <c r="AK53" i="9" s="1"/>
  <c r="Z27" i="9"/>
  <c r="AK27" i="9" s="1"/>
  <c r="F94" i="9"/>
  <c r="F99" i="9"/>
  <c r="D97" i="10"/>
  <c r="Z97" i="10" s="1"/>
  <c r="AK97" i="10" s="1"/>
  <c r="D89" i="10"/>
  <c r="Z89" i="10" s="1"/>
  <c r="AK89" i="10" s="1"/>
  <c r="D94" i="10"/>
  <c r="Z94" i="10" s="1"/>
  <c r="AK94" i="10" s="1"/>
  <c r="K19" i="10"/>
  <c r="AG19" i="10" s="1"/>
  <c r="AR19" i="10" s="1"/>
  <c r="K25" i="10"/>
  <c r="AG25" i="10" s="1"/>
  <c r="AR25" i="10" s="1"/>
  <c r="K63" i="10"/>
  <c r="AG63" i="10" s="1"/>
  <c r="AR63" i="10" s="1"/>
  <c r="E109" i="10"/>
  <c r="AA109" i="10" s="1"/>
  <c r="AL109" i="10" s="1"/>
  <c r="E27" i="10"/>
  <c r="AA27" i="10" s="1"/>
  <c r="AL27" i="10" s="1"/>
  <c r="E86" i="10"/>
  <c r="AA86" i="10" s="1"/>
  <c r="AL86" i="10" s="1"/>
  <c r="E25" i="10"/>
  <c r="AA25" i="10" s="1"/>
  <c r="AL25" i="10" s="1"/>
  <c r="Y34" i="9"/>
  <c r="Y17" i="9"/>
  <c r="AJ17" i="9" s="1"/>
  <c r="V150" i="2"/>
  <c r="V118" i="2"/>
  <c r="V122" i="2"/>
  <c r="R163" i="2"/>
  <c r="R106" i="2"/>
  <c r="R120" i="2"/>
  <c r="R189" i="2"/>
  <c r="R164" i="2"/>
  <c r="J52" i="10"/>
  <c r="AF52" i="10" s="1"/>
  <c r="AQ52" i="10" s="1"/>
  <c r="J99" i="10"/>
  <c r="AF99" i="10" s="1"/>
  <c r="AQ99" i="10" s="1"/>
  <c r="J34" i="10"/>
  <c r="AF34" i="10" s="1"/>
  <c r="AQ34" i="10" s="1"/>
  <c r="J66" i="10"/>
  <c r="AF66" i="10" s="1"/>
  <c r="AQ66" i="10" s="1"/>
  <c r="J97" i="10"/>
  <c r="AF97" i="10" s="1"/>
  <c r="AQ97" i="10" s="1"/>
  <c r="J32" i="10"/>
  <c r="AF32" i="10" s="1"/>
  <c r="AQ32" i="10" s="1"/>
  <c r="J72" i="10"/>
  <c r="AF72" i="10" s="1"/>
  <c r="AQ72" i="10" s="1"/>
  <c r="J111" i="10"/>
  <c r="AF111" i="10" s="1"/>
  <c r="AQ111" i="10" s="1"/>
  <c r="J47" i="10"/>
  <c r="AF47" i="10" s="1"/>
  <c r="AQ47" i="10" s="1"/>
  <c r="J78" i="10"/>
  <c r="AF78" i="10" s="1"/>
  <c r="AQ78" i="10" s="1"/>
  <c r="J109" i="10"/>
  <c r="AF109" i="10" s="1"/>
  <c r="AQ109" i="10" s="1"/>
  <c r="J45" i="10"/>
  <c r="AF45" i="10" s="1"/>
  <c r="AQ45" i="10" s="1"/>
  <c r="E99" i="9"/>
  <c r="AA99" i="9" s="1"/>
  <c r="AL99" i="9" s="1"/>
  <c r="E70" i="9"/>
  <c r="AA70" i="9" s="1"/>
  <c r="AL70" i="9" s="1"/>
  <c r="AA61" i="9"/>
  <c r="AL61" i="9" s="1"/>
  <c r="AA54" i="9"/>
  <c r="AL54" i="9" s="1"/>
  <c r="E92" i="9"/>
  <c r="AA92" i="9" s="1"/>
  <c r="AL92" i="9" s="1"/>
  <c r="E88" i="9"/>
  <c r="AA88" i="9" s="1"/>
  <c r="AL88" i="9" s="1"/>
  <c r="E95" i="9"/>
  <c r="AA95" i="9" s="1"/>
  <c r="AL95" i="9" s="1"/>
  <c r="E94" i="9"/>
  <c r="AA94" i="9" s="1"/>
  <c r="AL94" i="9" s="1"/>
  <c r="E75" i="9"/>
  <c r="AA75" i="9" s="1"/>
  <c r="AL75" i="9" s="1"/>
  <c r="E82" i="9"/>
  <c r="AA82" i="9" s="1"/>
  <c r="AL82" i="9" s="1"/>
  <c r="AA18" i="9"/>
  <c r="AL18" i="9" s="1"/>
  <c r="AA24" i="9"/>
  <c r="AL24" i="9" s="1"/>
  <c r="AA39" i="9"/>
  <c r="AL39" i="9" s="1"/>
  <c r="I139" i="2"/>
  <c r="I118" i="2"/>
  <c r="H36" i="10"/>
  <c r="AD36" i="10" s="1"/>
  <c r="AO36" i="10" s="1"/>
  <c r="H76" i="10"/>
  <c r="AD76" i="10" s="1"/>
  <c r="AO76" i="10" s="1"/>
  <c r="H95" i="10"/>
  <c r="AD95" i="10" s="1"/>
  <c r="AO95" i="10" s="1"/>
  <c r="H27" i="10"/>
  <c r="AD27" i="10" s="1"/>
  <c r="AO27" i="10" s="1"/>
  <c r="H58" i="10"/>
  <c r="AD58" i="10" s="1"/>
  <c r="AO58" i="10" s="1"/>
  <c r="H81" i="10"/>
  <c r="AD81" i="10" s="1"/>
  <c r="AO81" i="10" s="1"/>
  <c r="H17" i="10"/>
  <c r="AD17" i="10" s="1"/>
  <c r="AO17" i="10" s="1"/>
  <c r="H32" i="10"/>
  <c r="AD32" i="10" s="1"/>
  <c r="AO32" i="10" s="1"/>
  <c r="H47" i="10"/>
  <c r="AD47" i="10" s="1"/>
  <c r="AO47" i="10" s="1"/>
  <c r="H86" i="10"/>
  <c r="AD86" i="10" s="1"/>
  <c r="AO86" i="10" s="1"/>
  <c r="H22" i="10"/>
  <c r="AD22" i="10" s="1"/>
  <c r="AO22" i="10" s="1"/>
  <c r="H53" i="10"/>
  <c r="AD53" i="10" s="1"/>
  <c r="AO53" i="10" s="1"/>
  <c r="U110" i="2"/>
  <c r="U162" i="2"/>
  <c r="U125" i="2"/>
  <c r="U175" i="2"/>
  <c r="U154" i="2"/>
  <c r="U134" i="2"/>
  <c r="U101" i="2"/>
  <c r="U132" i="2"/>
  <c r="U171" i="2"/>
  <c r="U107" i="2"/>
  <c r="U145" i="2"/>
  <c r="U176" i="2"/>
  <c r="U112" i="2"/>
  <c r="S166" i="2"/>
  <c r="S154" i="2"/>
  <c r="S117" i="2"/>
  <c r="S183" i="2"/>
  <c r="S146" i="2"/>
  <c r="S110" i="2"/>
  <c r="S93" i="2"/>
  <c r="S132" i="2"/>
  <c r="S171" i="2"/>
  <c r="S107" i="2"/>
  <c r="S145" i="2"/>
  <c r="S176" i="2"/>
  <c r="S112" i="2"/>
  <c r="C76" i="10"/>
  <c r="Y76" i="10" s="1"/>
  <c r="AJ76" i="10" s="1"/>
  <c r="C75" i="10"/>
  <c r="Y75" i="10" s="1"/>
  <c r="AJ75" i="10" s="1"/>
  <c r="C72" i="10"/>
  <c r="Y72" i="10" s="1"/>
  <c r="AJ72" i="10" s="1"/>
  <c r="C20" i="10"/>
  <c r="Y20" i="10" s="1"/>
  <c r="AJ20" i="10" s="1"/>
  <c r="C55" i="10"/>
  <c r="Y55" i="10" s="1"/>
  <c r="AJ55" i="10" s="1"/>
  <c r="C40" i="10"/>
  <c r="Y40" i="10" s="1"/>
  <c r="AJ40" i="10" s="1"/>
  <c r="C80" i="10"/>
  <c r="Y80" i="10" s="1"/>
  <c r="AJ80" i="10" s="1"/>
  <c r="C27" i="10"/>
  <c r="Y27" i="10" s="1"/>
  <c r="AJ27" i="10" s="1"/>
  <c r="C62" i="10"/>
  <c r="Y62" i="10" s="1"/>
  <c r="AJ62" i="10" s="1"/>
  <c r="C98" i="10"/>
  <c r="Y98" i="10" s="1"/>
  <c r="AJ98" i="10" s="1"/>
  <c r="C34" i="10"/>
  <c r="Y34" i="10" s="1"/>
  <c r="AJ34" i="10" s="1"/>
  <c r="C73" i="10"/>
  <c r="Y73" i="10" s="1"/>
  <c r="AJ73" i="10" s="1"/>
  <c r="G100" i="10"/>
  <c r="AC100" i="10" s="1"/>
  <c r="AN100" i="10" s="1"/>
  <c r="G21" i="10"/>
  <c r="AC21" i="10" s="1"/>
  <c r="AN21" i="10" s="1"/>
  <c r="G101" i="10"/>
  <c r="AC101" i="10" s="1"/>
  <c r="AN101" i="10" s="1"/>
  <c r="G87" i="10"/>
  <c r="AC87" i="10" s="1"/>
  <c r="AN87" i="10" s="1"/>
  <c r="G60" i="10"/>
  <c r="AC60" i="10" s="1"/>
  <c r="AN60" i="10" s="1"/>
  <c r="G44" i="10"/>
  <c r="AC44" i="10" s="1"/>
  <c r="AN44" i="10" s="1"/>
  <c r="G43" i="10"/>
  <c r="AC43" i="10" s="1"/>
  <c r="AN43" i="10" s="1"/>
  <c r="G41" i="10"/>
  <c r="AC41" i="10" s="1"/>
  <c r="AN41" i="10" s="1"/>
  <c r="G62" i="10"/>
  <c r="AC62" i="10" s="1"/>
  <c r="AN62" i="10" s="1"/>
  <c r="G90" i="10"/>
  <c r="AC90" i="10" s="1"/>
  <c r="AN90" i="10" s="1"/>
  <c r="G19" i="10"/>
  <c r="AC19" i="10" s="1"/>
  <c r="AN19" i="10" s="1"/>
  <c r="G49" i="10"/>
  <c r="AC49" i="10" s="1"/>
  <c r="AN49" i="10" s="1"/>
  <c r="G14" i="10"/>
  <c r="AC14" i="10" s="1"/>
  <c r="AN14" i="10" s="1"/>
  <c r="D79" i="9"/>
  <c r="Z79" i="9" s="1"/>
  <c r="AK79" i="9" s="1"/>
  <c r="D94" i="9"/>
  <c r="Z94" i="9" s="1"/>
  <c r="AK94" i="9" s="1"/>
  <c r="D76" i="9"/>
  <c r="Z76" i="9" s="1"/>
  <c r="AK76" i="9" s="1"/>
  <c r="Z41" i="9"/>
  <c r="AK41" i="9" s="1"/>
  <c r="D102" i="9"/>
  <c r="Z102" i="9" s="1"/>
  <c r="AK102" i="9" s="1"/>
  <c r="D84" i="9"/>
  <c r="Z84" i="9" s="1"/>
  <c r="AK84" i="9" s="1"/>
  <c r="Z49" i="9"/>
  <c r="AK49" i="9" s="1"/>
  <c r="D72" i="9"/>
  <c r="Z72" i="9" s="1"/>
  <c r="AK72" i="9" s="1"/>
  <c r="D109" i="9"/>
  <c r="Z109" i="9" s="1"/>
  <c r="AK109" i="9" s="1"/>
  <c r="Z45" i="9"/>
  <c r="AK45" i="9" s="1"/>
  <c r="D83" i="9"/>
  <c r="Z83" i="9" s="1"/>
  <c r="AK83" i="9" s="1"/>
  <c r="Z19" i="9"/>
  <c r="AK19" i="9" s="1"/>
  <c r="Z50" i="9"/>
  <c r="AK50" i="9" s="1"/>
  <c r="F112" i="9"/>
  <c r="F69" i="9"/>
  <c r="F90" i="9"/>
  <c r="F82" i="9"/>
  <c r="F111" i="9"/>
  <c r="F86" i="9"/>
  <c r="F91" i="9"/>
  <c r="D164" i="2"/>
  <c r="D161" i="2"/>
  <c r="D160" i="2"/>
  <c r="D108" i="2"/>
  <c r="D168" i="2"/>
  <c r="D153" i="2"/>
  <c r="D93" i="2"/>
  <c r="D101" i="2"/>
  <c r="D127" i="2"/>
  <c r="D163" i="2"/>
  <c r="D99" i="2"/>
  <c r="D138" i="2"/>
  <c r="K59" i="10"/>
  <c r="AG59" i="10" s="1"/>
  <c r="AR59" i="10" s="1"/>
  <c r="K106" i="10"/>
  <c r="AG106" i="10" s="1"/>
  <c r="AR106" i="10" s="1"/>
  <c r="K105" i="10"/>
  <c r="AG105" i="10" s="1"/>
  <c r="AR105" i="10" s="1"/>
  <c r="K104" i="10"/>
  <c r="AG104" i="10" s="1"/>
  <c r="AR104" i="10" s="1"/>
  <c r="K102" i="10"/>
  <c r="AG102" i="10" s="1"/>
  <c r="AR102" i="10" s="1"/>
  <c r="K112" i="10"/>
  <c r="K13" i="10"/>
  <c r="AG13" i="10" s="1"/>
  <c r="AR13" i="10" s="1"/>
  <c r="K24" i="10"/>
  <c r="AG24" i="10" s="1"/>
  <c r="AR24" i="10" s="1"/>
  <c r="K22" i="10"/>
  <c r="AG22" i="10" s="1"/>
  <c r="AR22" i="10" s="1"/>
  <c r="K55" i="10"/>
  <c r="AG55" i="10" s="1"/>
  <c r="AR55" i="10" s="1"/>
  <c r="K92" i="10"/>
  <c r="AG92" i="10" s="1"/>
  <c r="AR92" i="10" s="1"/>
  <c r="K28" i="10"/>
  <c r="AG28" i="10" s="1"/>
  <c r="AR28" i="10" s="1"/>
  <c r="K42" i="10"/>
  <c r="AG42" i="10" s="1"/>
  <c r="AR42" i="10" s="1"/>
  <c r="E96" i="10"/>
  <c r="AA96" i="10" s="1"/>
  <c r="AL96" i="10" s="1"/>
  <c r="E95" i="10"/>
  <c r="AA95" i="10" s="1"/>
  <c r="AL95" i="10" s="1"/>
  <c r="E93" i="10"/>
  <c r="AA93" i="10" s="1"/>
  <c r="AL93" i="10" s="1"/>
  <c r="E79" i="10"/>
  <c r="AA79" i="10" s="1"/>
  <c r="AL79" i="10" s="1"/>
  <c r="E13" i="10"/>
  <c r="AA13" i="10" s="1"/>
  <c r="AL13" i="10" s="1"/>
  <c r="E24" i="10"/>
  <c r="AA24" i="10" s="1"/>
  <c r="AL24" i="10" s="1"/>
  <c r="E23" i="10"/>
  <c r="AA23" i="10" s="1"/>
  <c r="AL23" i="10" s="1"/>
  <c r="E60" i="10"/>
  <c r="AA60" i="10" s="1"/>
  <c r="AL60" i="10" s="1"/>
  <c r="E78" i="10"/>
  <c r="AA78" i="10" s="1"/>
  <c r="AL78" i="10" s="1"/>
  <c r="E14" i="10"/>
  <c r="AA14" i="10" s="1"/>
  <c r="AL14" i="10" s="1"/>
  <c r="E50" i="10"/>
  <c r="AA50" i="10" s="1"/>
  <c r="AL50" i="10" s="1"/>
  <c r="E81" i="10"/>
  <c r="AA81" i="10" s="1"/>
  <c r="AL81" i="10" s="1"/>
  <c r="E17" i="10"/>
  <c r="AA17" i="10" s="1"/>
  <c r="AL17" i="10" s="1"/>
  <c r="C109" i="9"/>
  <c r="Y109" i="9" s="1"/>
  <c r="Y31" i="9"/>
  <c r="AJ31" i="9" s="1"/>
  <c r="AG59" i="9"/>
  <c r="AR59" i="9" s="1"/>
  <c r="AG21" i="9"/>
  <c r="AR21" i="9" s="1"/>
  <c r="G92" i="9"/>
  <c r="AC92" i="9" s="1"/>
  <c r="AN92" i="9" s="1"/>
  <c r="AC24" i="9"/>
  <c r="AN24" i="9" s="1"/>
  <c r="J42" i="10"/>
  <c r="AF42" i="10" s="1"/>
  <c r="AQ42" i="10" s="1"/>
  <c r="J18" i="10"/>
  <c r="AF18" i="10" s="1"/>
  <c r="AQ18" i="10" s="1"/>
  <c r="AA41" i="9"/>
  <c r="AL41" i="9" s="1"/>
  <c r="AA64" i="9"/>
  <c r="AL64" i="9" s="1"/>
  <c r="H98" i="10"/>
  <c r="AD98" i="10" s="1"/>
  <c r="AO98" i="10" s="1"/>
  <c r="H62" i="10"/>
  <c r="AD62" i="10" s="1"/>
  <c r="AO62" i="10" s="1"/>
  <c r="J74" i="9"/>
  <c r="AF74" i="9" s="1"/>
  <c r="AQ74" i="9" s="1"/>
  <c r="J70" i="9"/>
  <c r="AF70" i="9" s="1"/>
  <c r="AQ70" i="9" s="1"/>
  <c r="H105" i="9"/>
  <c r="AD105" i="9" s="1"/>
  <c r="AO105" i="9" s="1"/>
  <c r="H70" i="9"/>
  <c r="AD70" i="9" s="1"/>
  <c r="AO70" i="9" s="1"/>
  <c r="C35" i="10"/>
  <c r="Y35" i="10" s="1"/>
  <c r="AJ35" i="10" s="1"/>
  <c r="C38" i="10"/>
  <c r="Y38" i="10" s="1"/>
  <c r="AJ38" i="10" s="1"/>
  <c r="G63" i="10"/>
  <c r="AC63" i="10" s="1"/>
  <c r="AN63" i="10" s="1"/>
  <c r="G102" i="10"/>
  <c r="AC102" i="10" s="1"/>
  <c r="AN102" i="10" s="1"/>
  <c r="Z63" i="9"/>
  <c r="AK63" i="9" s="1"/>
  <c r="Z48" i="9"/>
  <c r="AK48" i="9" s="1"/>
  <c r="AB16" i="9"/>
  <c r="F87" i="9"/>
  <c r="D48" i="10"/>
  <c r="Z48" i="10" s="1"/>
  <c r="AK48" i="10" s="1"/>
  <c r="D62" i="10"/>
  <c r="Z62" i="10" s="1"/>
  <c r="AK62" i="10" s="1"/>
  <c r="K69" i="10"/>
  <c r="AG69" i="10" s="1"/>
  <c r="AR69" i="10" s="1"/>
  <c r="K31" i="10"/>
  <c r="AG31" i="10" s="1"/>
  <c r="AR31" i="10" s="1"/>
  <c r="E55" i="10"/>
  <c r="AA55" i="10" s="1"/>
  <c r="AL55" i="10" s="1"/>
  <c r="E21" i="10"/>
  <c r="AA21" i="10" s="1"/>
  <c r="AL21" i="10" s="1"/>
  <c r="Y24" i="9"/>
  <c r="C80" i="9"/>
  <c r="Y80" i="9" s="1"/>
  <c r="C87" i="9"/>
  <c r="Y87" i="9" s="1"/>
  <c r="K110" i="9"/>
  <c r="AG110" i="9" s="1"/>
  <c r="AR110" i="9" s="1"/>
  <c r="K82" i="9"/>
  <c r="AG82" i="9" s="1"/>
  <c r="AR82" i="9" s="1"/>
  <c r="K87" i="9"/>
  <c r="AG87" i="9" s="1"/>
  <c r="AR87" i="9" s="1"/>
  <c r="G110" i="9"/>
  <c r="AC110" i="9" s="1"/>
  <c r="AN110" i="9" s="1"/>
  <c r="G75" i="9"/>
  <c r="AC75" i="9" s="1"/>
  <c r="AN75" i="9" s="1"/>
  <c r="AC16" i="9"/>
  <c r="AN16" i="9" s="1"/>
  <c r="J17" i="10"/>
  <c r="AF17" i="10" s="1"/>
  <c r="AQ17" i="10" s="1"/>
  <c r="J104" i="10"/>
  <c r="AF104" i="10" s="1"/>
  <c r="AQ104" i="10" s="1"/>
  <c r="J46" i="10"/>
  <c r="AF46" i="10" s="1"/>
  <c r="AQ46" i="10" s="1"/>
  <c r="E76" i="9"/>
  <c r="AA76" i="9" s="1"/>
  <c r="AL76" i="9" s="1"/>
  <c r="AA49" i="9"/>
  <c r="AL49" i="9" s="1"/>
  <c r="AA36" i="9"/>
  <c r="AL36" i="9" s="1"/>
  <c r="AA56" i="9"/>
  <c r="AL56" i="9" s="1"/>
  <c r="H59" i="10"/>
  <c r="AD59" i="10" s="1"/>
  <c r="AO59" i="10" s="1"/>
  <c r="H26" i="10"/>
  <c r="AD26" i="10" s="1"/>
  <c r="AO26" i="10" s="1"/>
  <c r="H79" i="10"/>
  <c r="AD79" i="10" s="1"/>
  <c r="AO79" i="10" s="1"/>
  <c r="H85" i="10"/>
  <c r="AD85" i="10" s="1"/>
  <c r="AO85" i="10" s="1"/>
  <c r="AF49" i="9"/>
  <c r="AQ49" i="9" s="1"/>
  <c r="J88" i="9"/>
  <c r="AF88" i="9" s="1"/>
  <c r="AQ88" i="9" s="1"/>
  <c r="AF62" i="9"/>
  <c r="AQ62" i="9" s="1"/>
  <c r="I69" i="9"/>
  <c r="AE69" i="9" s="1"/>
  <c r="AP69" i="9" s="1"/>
  <c r="S170" i="2"/>
  <c r="S157" i="2"/>
  <c r="S100" i="2"/>
  <c r="S113" i="2"/>
  <c r="C24" i="10"/>
  <c r="Y24" i="10" s="1"/>
  <c r="AJ24" i="10" s="1"/>
  <c r="C19" i="10"/>
  <c r="Y19" i="10" s="1"/>
  <c r="AJ19" i="10" s="1"/>
  <c r="C77" i="10"/>
  <c r="Y77" i="10" s="1"/>
  <c r="AJ77" i="10" s="1"/>
  <c r="C66" i="10"/>
  <c r="Y66" i="10" s="1"/>
  <c r="AJ66" i="10" s="1"/>
  <c r="G64" i="10"/>
  <c r="AC64" i="10" s="1"/>
  <c r="AN64" i="10" s="1"/>
  <c r="G96" i="10"/>
  <c r="AC96" i="10" s="1"/>
  <c r="AN96" i="10" s="1"/>
  <c r="G93" i="10"/>
  <c r="AC93" i="10" s="1"/>
  <c r="AN93" i="10" s="1"/>
  <c r="G58" i="10"/>
  <c r="AC58" i="10" s="1"/>
  <c r="AN58" i="10" s="1"/>
  <c r="G18" i="10"/>
  <c r="AC18" i="10" s="1"/>
  <c r="AN18" i="10" s="1"/>
  <c r="Z38" i="9"/>
  <c r="AK38" i="9" s="1"/>
  <c r="Z40" i="9"/>
  <c r="AK40" i="9" s="1"/>
  <c r="D82" i="9"/>
  <c r="Z82" i="9" s="1"/>
  <c r="AK82" i="9" s="1"/>
  <c r="F106" i="9"/>
  <c r="F105" i="9"/>
  <c r="F79" i="9"/>
  <c r="F92" i="9"/>
  <c r="D35" i="10"/>
  <c r="Z35" i="10" s="1"/>
  <c r="AK35" i="10" s="1"/>
  <c r="D67" i="10"/>
  <c r="Z67" i="10" s="1"/>
  <c r="AK67" i="10" s="1"/>
  <c r="D75" i="10"/>
  <c r="Z75" i="10" s="1"/>
  <c r="AK75" i="10" s="1"/>
  <c r="D93" i="10"/>
  <c r="Z93" i="10" s="1"/>
  <c r="AK93" i="10" s="1"/>
  <c r="K33" i="10"/>
  <c r="AG33" i="10" s="1"/>
  <c r="AR33" i="10" s="1"/>
  <c r="K53" i="10"/>
  <c r="AG53" i="10" s="1"/>
  <c r="AR53" i="10" s="1"/>
  <c r="K23" i="10"/>
  <c r="AG23" i="10" s="1"/>
  <c r="AR23" i="10" s="1"/>
  <c r="E44" i="10"/>
  <c r="AA44" i="10" s="1"/>
  <c r="AL44" i="10" s="1"/>
  <c r="C75" i="9"/>
  <c r="Y75" i="9" s="1"/>
  <c r="C85" i="9"/>
  <c r="Y85" i="9" s="1"/>
  <c r="Y50" i="9"/>
  <c r="Y13" i="9"/>
  <c r="AJ13" i="9" s="1"/>
  <c r="C89" i="9"/>
  <c r="Y89" i="9" s="1"/>
  <c r="Y63" i="9"/>
  <c r="AJ63" i="9" s="1"/>
  <c r="C78" i="9"/>
  <c r="Y78" i="9" s="1"/>
  <c r="K105" i="9"/>
  <c r="AG105" i="9" s="1"/>
  <c r="AR105" i="9" s="1"/>
  <c r="AG58" i="9"/>
  <c r="AR58" i="9" s="1"/>
  <c r="E103" i="9"/>
  <c r="AA103" i="9" s="1"/>
  <c r="AL103" i="9" s="1"/>
  <c r="D99" i="10"/>
  <c r="Z99" i="10" s="1"/>
  <c r="AK99" i="10" s="1"/>
  <c r="D68" i="10"/>
  <c r="Z68" i="10" s="1"/>
  <c r="AK68" i="10" s="1"/>
  <c r="D36" i="10"/>
  <c r="Z36" i="10" s="1"/>
  <c r="AK36" i="10" s="1"/>
  <c r="D30" i="10"/>
  <c r="Z30" i="10" s="1"/>
  <c r="AK30" i="10" s="1"/>
  <c r="K107" i="10"/>
  <c r="AG107" i="10" s="1"/>
  <c r="AR107" i="10" s="1"/>
  <c r="K16" i="10"/>
  <c r="AG16" i="10" s="1"/>
  <c r="AR16" i="10" s="1"/>
  <c r="K35" i="10"/>
  <c r="AG35" i="10" s="1"/>
  <c r="AR35" i="10" s="1"/>
  <c r="K36" i="10"/>
  <c r="AG36" i="10" s="1"/>
  <c r="AR36" i="10" s="1"/>
  <c r="E107" i="10"/>
  <c r="AA107" i="10" s="1"/>
  <c r="AL107" i="10" s="1"/>
  <c r="E36" i="10"/>
  <c r="AA36" i="10" s="1"/>
  <c r="AL36" i="10" s="1"/>
  <c r="E58" i="10"/>
  <c r="AA58" i="10" s="1"/>
  <c r="AL58" i="10" s="1"/>
  <c r="C88" i="9"/>
  <c r="Y88" i="9" s="1"/>
  <c r="AJ88" i="9" s="1"/>
  <c r="Y51" i="9"/>
  <c r="Y16" i="9"/>
  <c r="Y44" i="9"/>
  <c r="AJ44" i="9" s="1"/>
  <c r="Y55" i="9"/>
  <c r="V162" i="2"/>
  <c r="V185" i="2"/>
  <c r="V96" i="2"/>
  <c r="V157" i="2"/>
  <c r="V132" i="2"/>
  <c r="R182" i="2"/>
  <c r="R125" i="2"/>
  <c r="C102" i="9"/>
  <c r="Y102" i="9" s="1"/>
  <c r="Y53" i="9"/>
  <c r="Y18" i="9"/>
  <c r="AJ18" i="9" s="1"/>
  <c r="C100" i="9"/>
  <c r="Y100" i="9" s="1"/>
  <c r="Y36" i="9"/>
  <c r="AJ36" i="9" s="1"/>
  <c r="C111" i="9"/>
  <c r="Y111" i="9" s="1"/>
  <c r="Y47" i="9"/>
  <c r="Y62" i="9"/>
  <c r="V146" i="2"/>
  <c r="V115" i="2"/>
  <c r="V91" i="2"/>
  <c r="V139" i="2"/>
  <c r="V169" i="2"/>
  <c r="V152" i="2"/>
  <c r="V183" i="2"/>
  <c r="V119" i="2"/>
  <c r="V110" i="2"/>
  <c r="V149" i="2"/>
  <c r="V188" i="2"/>
  <c r="V124" i="2"/>
  <c r="V114" i="2"/>
  <c r="R161" i="2"/>
  <c r="R150" i="2"/>
  <c r="R171" i="2"/>
  <c r="R147" i="2"/>
  <c r="R110" i="2"/>
  <c r="R90" i="2"/>
  <c r="R176" i="2"/>
  <c r="R112" i="2"/>
  <c r="R143" i="2"/>
  <c r="R181" i="2"/>
  <c r="R117" i="2"/>
  <c r="R156" i="2"/>
  <c r="R92" i="2"/>
  <c r="J92" i="10"/>
  <c r="AF92" i="10" s="1"/>
  <c r="AQ92" i="10" s="1"/>
  <c r="J91" i="10"/>
  <c r="AF91" i="10" s="1"/>
  <c r="AQ91" i="10" s="1"/>
  <c r="J25" i="10"/>
  <c r="AF25" i="10" s="1"/>
  <c r="AQ25" i="10" s="1"/>
  <c r="J58" i="10"/>
  <c r="AF58" i="10" s="1"/>
  <c r="AQ58" i="10" s="1"/>
  <c r="J89" i="10"/>
  <c r="AF89" i="10" s="1"/>
  <c r="AQ89" i="10" s="1"/>
  <c r="J23" i="10"/>
  <c r="AF23" i="10" s="1"/>
  <c r="AQ23" i="10" s="1"/>
  <c r="J64" i="10"/>
  <c r="AF64" i="10" s="1"/>
  <c r="AQ64" i="10" s="1"/>
  <c r="J103" i="10"/>
  <c r="AF103" i="10" s="1"/>
  <c r="AQ103" i="10" s="1"/>
  <c r="J39" i="10"/>
  <c r="AF39" i="10" s="1"/>
  <c r="AQ39" i="10" s="1"/>
  <c r="J70" i="10"/>
  <c r="AF70" i="10" s="1"/>
  <c r="AQ70" i="10" s="1"/>
  <c r="J101" i="10"/>
  <c r="AF101" i="10" s="1"/>
  <c r="AQ101" i="10" s="1"/>
  <c r="J37" i="10"/>
  <c r="AF37" i="10" s="1"/>
  <c r="AQ37" i="10" s="1"/>
  <c r="E77" i="9"/>
  <c r="AA77" i="9" s="1"/>
  <c r="AL77" i="9" s="1"/>
  <c r="AA38" i="9"/>
  <c r="AL38" i="9" s="1"/>
  <c r="AA29" i="9"/>
  <c r="AL29" i="9" s="1"/>
  <c r="AA22" i="9"/>
  <c r="AL22" i="9" s="1"/>
  <c r="E78" i="9"/>
  <c r="AA78" i="9" s="1"/>
  <c r="AL78" i="9" s="1"/>
  <c r="E73" i="9"/>
  <c r="AA73" i="9" s="1"/>
  <c r="AL73" i="9" s="1"/>
  <c r="E85" i="9"/>
  <c r="AA85" i="9" s="1"/>
  <c r="AL85" i="9" s="1"/>
  <c r="E84" i="9"/>
  <c r="AA84" i="9" s="1"/>
  <c r="AL84" i="9" s="1"/>
  <c r="E67" i="9"/>
  <c r="AA67" i="9" s="1"/>
  <c r="AL67" i="9" s="1"/>
  <c r="E74" i="9"/>
  <c r="AA74" i="9" s="1"/>
  <c r="AL74" i="9" s="1"/>
  <c r="E80" i="9"/>
  <c r="AA80" i="9" s="1"/>
  <c r="AL80" i="9" s="1"/>
  <c r="AA16" i="9"/>
  <c r="AL16" i="9" s="1"/>
  <c r="AA31" i="9"/>
  <c r="AL31" i="9" s="1"/>
  <c r="I178" i="2"/>
  <c r="H104" i="10"/>
  <c r="AD104" i="10" s="1"/>
  <c r="AO104" i="10" s="1"/>
  <c r="H112" i="10"/>
  <c r="H12" i="10"/>
  <c r="H67" i="10"/>
  <c r="AD67" i="10" s="1"/>
  <c r="AO67" i="10" s="1"/>
  <c r="H19" i="10"/>
  <c r="AD19" i="10" s="1"/>
  <c r="AO19" i="10" s="1"/>
  <c r="H50" i="10"/>
  <c r="AD50" i="10" s="1"/>
  <c r="AO50" i="10" s="1"/>
  <c r="H73" i="10"/>
  <c r="AD73" i="10" s="1"/>
  <c r="AO73" i="10" s="1"/>
  <c r="H88" i="10"/>
  <c r="AD88" i="10" s="1"/>
  <c r="AO88" i="10" s="1"/>
  <c r="H24" i="10"/>
  <c r="AD24" i="10" s="1"/>
  <c r="AO24" i="10" s="1"/>
  <c r="H39" i="10"/>
  <c r="AD39" i="10" s="1"/>
  <c r="AO39" i="10" s="1"/>
  <c r="H78" i="10"/>
  <c r="AD78" i="10" s="1"/>
  <c r="AO78" i="10" s="1"/>
  <c r="H14" i="10"/>
  <c r="AD14" i="10" s="1"/>
  <c r="AO14" i="10" s="1"/>
  <c r="H45" i="10"/>
  <c r="AD45" i="10" s="1"/>
  <c r="AO45" i="10" s="1"/>
  <c r="U173" i="2"/>
  <c r="U130" i="2"/>
  <c r="U93" i="2"/>
  <c r="U159" i="2"/>
  <c r="U138" i="2"/>
  <c r="U118" i="2"/>
  <c r="U188" i="2"/>
  <c r="U124" i="2"/>
  <c r="U163" i="2"/>
  <c r="U99" i="2"/>
  <c r="U137" i="2"/>
  <c r="U168" i="2"/>
  <c r="U104" i="2"/>
  <c r="S165" i="2"/>
  <c r="S122" i="2"/>
  <c r="S175" i="2"/>
  <c r="S167" i="2"/>
  <c r="S130" i="2"/>
  <c r="S94" i="2"/>
  <c r="S188" i="2"/>
  <c r="S124" i="2"/>
  <c r="S163" i="2"/>
  <c r="S99" i="2"/>
  <c r="S137" i="2"/>
  <c r="S168" i="2"/>
  <c r="S104" i="2"/>
  <c r="C63" i="10"/>
  <c r="Y63" i="10" s="1"/>
  <c r="AJ63" i="10" s="1"/>
  <c r="C61" i="10"/>
  <c r="Y61" i="10" s="1"/>
  <c r="AJ61" i="10" s="1"/>
  <c r="C60" i="10"/>
  <c r="Y60" i="10" s="1"/>
  <c r="AJ60" i="10" s="1"/>
  <c r="C95" i="10"/>
  <c r="Y95" i="10" s="1"/>
  <c r="AJ95" i="10" s="1"/>
  <c r="C43" i="10"/>
  <c r="Y43" i="10" s="1"/>
  <c r="AJ43" i="10" s="1"/>
  <c r="C28" i="10"/>
  <c r="Y28" i="10" s="1"/>
  <c r="AJ28" i="10" s="1"/>
  <c r="C16" i="10"/>
  <c r="Y16" i="10" s="1"/>
  <c r="AJ16" i="10" s="1"/>
  <c r="C13" i="10"/>
  <c r="Y13" i="10" s="1"/>
  <c r="AJ13" i="10" s="1"/>
  <c r="C54" i="10"/>
  <c r="Y54" i="10" s="1"/>
  <c r="AJ54" i="10" s="1"/>
  <c r="C90" i="10"/>
  <c r="Y90" i="10" s="1"/>
  <c r="AJ90" i="10" s="1"/>
  <c r="C26" i="10"/>
  <c r="Y26" i="10" s="1"/>
  <c r="AJ26" i="10" s="1"/>
  <c r="C65" i="10"/>
  <c r="Y65" i="10" s="1"/>
  <c r="AJ65" i="10" s="1"/>
  <c r="G61" i="10"/>
  <c r="AC61" i="10" s="1"/>
  <c r="AN61" i="10" s="1"/>
  <c r="G103" i="10"/>
  <c r="AC103" i="10" s="1"/>
  <c r="AN103" i="10" s="1"/>
  <c r="G88" i="10"/>
  <c r="AC88" i="10" s="1"/>
  <c r="AN88" i="10" s="1"/>
  <c r="G75" i="10"/>
  <c r="AC75" i="10" s="1"/>
  <c r="AN75" i="10" s="1"/>
  <c r="G47" i="10"/>
  <c r="AC47" i="10" s="1"/>
  <c r="AN47" i="10" s="1"/>
  <c r="G27" i="10"/>
  <c r="AC27" i="10" s="1"/>
  <c r="AN27" i="10" s="1"/>
  <c r="G25" i="10"/>
  <c r="AC25" i="10" s="1"/>
  <c r="AN25" i="10" s="1"/>
  <c r="G23" i="10"/>
  <c r="AC23" i="10" s="1"/>
  <c r="AN23" i="10" s="1"/>
  <c r="G54" i="10"/>
  <c r="AC54" i="10" s="1"/>
  <c r="AN54" i="10" s="1"/>
  <c r="G82" i="10"/>
  <c r="AC82" i="10" s="1"/>
  <c r="AN82" i="10" s="1"/>
  <c r="G105" i="10"/>
  <c r="AC105" i="10" s="1"/>
  <c r="AN105" i="10" s="1"/>
  <c r="G39" i="10"/>
  <c r="AC39" i="10" s="1"/>
  <c r="AN39" i="10" s="1"/>
  <c r="G42" i="10"/>
  <c r="AC42" i="10" s="1"/>
  <c r="AN42" i="10" s="1"/>
  <c r="Z31" i="9"/>
  <c r="AK31" i="9" s="1"/>
  <c r="D78" i="9"/>
  <c r="Z78" i="9" s="1"/>
  <c r="AK78" i="9" s="1"/>
  <c r="Z60" i="9"/>
  <c r="AK60" i="9" s="1"/>
  <c r="Z25" i="9"/>
  <c r="AK25" i="9" s="1"/>
  <c r="D86" i="9"/>
  <c r="Z86" i="9" s="1"/>
  <c r="AK86" i="9" s="1"/>
  <c r="D68" i="9"/>
  <c r="Z68" i="9" s="1"/>
  <c r="AK68" i="9" s="1"/>
  <c r="Z33" i="9"/>
  <c r="AK33" i="9" s="1"/>
  <c r="Z64" i="9"/>
  <c r="AK64" i="9" s="1"/>
  <c r="D101" i="9"/>
  <c r="Z101" i="9" s="1"/>
  <c r="AK101" i="9" s="1"/>
  <c r="Z37" i="9"/>
  <c r="AK37" i="9" s="1"/>
  <c r="D75" i="9"/>
  <c r="Z75" i="9" s="1"/>
  <c r="AK75" i="9" s="1"/>
  <c r="D106" i="9"/>
  <c r="Z106" i="9" s="1"/>
  <c r="AK106" i="9" s="1"/>
  <c r="Z42" i="9"/>
  <c r="AK42" i="9" s="1"/>
  <c r="F80" i="9"/>
  <c r="F66" i="9"/>
  <c r="F103" i="9"/>
  <c r="F78" i="9"/>
  <c r="AB14" i="9"/>
  <c r="F83" i="9"/>
  <c r="D150" i="2"/>
  <c r="D149" i="2"/>
  <c r="D148" i="2"/>
  <c r="D89" i="2"/>
  <c r="D156" i="2"/>
  <c r="D141" i="2"/>
  <c r="D117" i="2"/>
  <c r="D183" i="2"/>
  <c r="D119" i="2"/>
  <c r="D155" i="2"/>
  <c r="D91" i="2"/>
  <c r="D130" i="2"/>
  <c r="K46" i="10"/>
  <c r="AG46" i="10" s="1"/>
  <c r="AR46" i="10" s="1"/>
  <c r="K96" i="10"/>
  <c r="AG96" i="10" s="1"/>
  <c r="AR96" i="10" s="1"/>
  <c r="K94" i="10"/>
  <c r="AG94" i="10" s="1"/>
  <c r="AR94" i="10" s="1"/>
  <c r="K93" i="10"/>
  <c r="AG93" i="10" s="1"/>
  <c r="AR93" i="10" s="1"/>
  <c r="K91" i="10"/>
  <c r="AG91" i="10" s="1"/>
  <c r="AR91" i="10" s="1"/>
  <c r="K101" i="10"/>
  <c r="AG101" i="10" s="1"/>
  <c r="AR101" i="10" s="1"/>
  <c r="K110" i="10"/>
  <c r="AG110" i="10" s="1"/>
  <c r="AR110" i="10" s="1"/>
  <c r="K109" i="10"/>
  <c r="AG109" i="10" s="1"/>
  <c r="AR109" i="10" s="1"/>
  <c r="K111" i="10"/>
  <c r="AG111" i="10" s="1"/>
  <c r="AR111" i="10" s="1"/>
  <c r="K47" i="10"/>
  <c r="AG47" i="10" s="1"/>
  <c r="AR47" i="10" s="1"/>
  <c r="K84" i="10"/>
  <c r="AG84" i="10" s="1"/>
  <c r="AR84" i="10" s="1"/>
  <c r="K20" i="10"/>
  <c r="AG20" i="10" s="1"/>
  <c r="AR20" i="10" s="1"/>
  <c r="K34" i="10"/>
  <c r="AG34" i="10" s="1"/>
  <c r="AR34" i="10" s="1"/>
  <c r="E84" i="10"/>
  <c r="AA84" i="10" s="1"/>
  <c r="AL84" i="10" s="1"/>
  <c r="E83" i="10"/>
  <c r="AA83" i="10" s="1"/>
  <c r="AL83" i="10" s="1"/>
  <c r="E80" i="10"/>
  <c r="AA80" i="10" s="1"/>
  <c r="AL80" i="10" s="1"/>
  <c r="E53" i="10"/>
  <c r="AA53" i="10" s="1"/>
  <c r="AL53" i="10" s="1"/>
  <c r="E12" i="10"/>
  <c r="E112" i="10"/>
  <c r="E40" i="10"/>
  <c r="AA40" i="10" s="1"/>
  <c r="AL40" i="10" s="1"/>
  <c r="E47" i="10"/>
  <c r="AA47" i="10" s="1"/>
  <c r="AL47" i="10" s="1"/>
  <c r="E70" i="10"/>
  <c r="AA70" i="10" s="1"/>
  <c r="AL70" i="10" s="1"/>
  <c r="E106" i="10"/>
  <c r="AA106" i="10" s="1"/>
  <c r="AL106" i="10" s="1"/>
  <c r="E42" i="10"/>
  <c r="AA42" i="10" s="1"/>
  <c r="AL42" i="10" s="1"/>
  <c r="E73" i="10"/>
  <c r="AA73" i="10" s="1"/>
  <c r="AL73" i="10" s="1"/>
  <c r="C74" i="9"/>
  <c r="Y74" i="9" s="1"/>
  <c r="AJ74" i="9" s="1"/>
  <c r="C84" i="9"/>
  <c r="Y84" i="9" s="1"/>
  <c r="Y46" i="9"/>
  <c r="AG52" i="9"/>
  <c r="AR52" i="9" s="1"/>
  <c r="AG56" i="9"/>
  <c r="AR56" i="9" s="1"/>
  <c r="AC30" i="9"/>
  <c r="AN30" i="9" s="1"/>
  <c r="G83" i="9"/>
  <c r="AC83" i="9" s="1"/>
  <c r="AN83" i="9" s="1"/>
  <c r="J36" i="10"/>
  <c r="AF36" i="10" s="1"/>
  <c r="AQ36" i="10" s="1"/>
  <c r="J73" i="10"/>
  <c r="AF73" i="10" s="1"/>
  <c r="AQ73" i="10" s="1"/>
  <c r="J54" i="10"/>
  <c r="AF54" i="10" s="1"/>
  <c r="AQ54" i="10" s="1"/>
  <c r="E98" i="9"/>
  <c r="AA98" i="9" s="1"/>
  <c r="AL98" i="9" s="1"/>
  <c r="AA53" i="9"/>
  <c r="AL53" i="9" s="1"/>
  <c r="AA15" i="9"/>
  <c r="AL15" i="9" s="1"/>
  <c r="H75" i="10"/>
  <c r="AD75" i="10" s="1"/>
  <c r="AO75" i="10" s="1"/>
  <c r="H72" i="10"/>
  <c r="AD72" i="10" s="1"/>
  <c r="AO72" i="10" s="1"/>
  <c r="AF32" i="9"/>
  <c r="AQ32" i="9" s="1"/>
  <c r="J95" i="9"/>
  <c r="AF95" i="9" s="1"/>
  <c r="AQ95" i="9" s="1"/>
  <c r="J75" i="9"/>
  <c r="AF75" i="9" s="1"/>
  <c r="AQ75" i="9" s="1"/>
  <c r="AD21" i="9"/>
  <c r="AO21" i="9" s="1"/>
  <c r="H108" i="9"/>
  <c r="AD108" i="9" s="1"/>
  <c r="AO108" i="9" s="1"/>
  <c r="C36" i="10"/>
  <c r="Y36" i="10" s="1"/>
  <c r="AJ36" i="10" s="1"/>
  <c r="C91" i="10"/>
  <c r="Y91" i="10" s="1"/>
  <c r="AJ91" i="10" s="1"/>
  <c r="G92" i="10"/>
  <c r="AC92" i="10" s="1"/>
  <c r="AN92" i="10" s="1"/>
  <c r="G108" i="10"/>
  <c r="AC108" i="10" s="1"/>
  <c r="AN108" i="10" s="1"/>
  <c r="G17" i="10"/>
  <c r="AC17" i="10" s="1"/>
  <c r="AN17" i="10" s="1"/>
  <c r="D87" i="9"/>
  <c r="Z87" i="9" s="1"/>
  <c r="AK87" i="9" s="1"/>
  <c r="D85" i="9"/>
  <c r="Z85" i="9" s="1"/>
  <c r="AK85" i="9" s="1"/>
  <c r="F12" i="9"/>
  <c r="F67" i="9"/>
  <c r="D52" i="10"/>
  <c r="Z52" i="10" s="1"/>
  <c r="AK52" i="10" s="1"/>
  <c r="D88" i="10"/>
  <c r="Z88" i="10" s="1"/>
  <c r="AK88" i="10" s="1"/>
  <c r="D101" i="10"/>
  <c r="Z101" i="10" s="1"/>
  <c r="AK101" i="10" s="1"/>
  <c r="K67" i="10"/>
  <c r="AG67" i="10" s="1"/>
  <c r="AR67" i="10" s="1"/>
  <c r="K95" i="10"/>
  <c r="AG95" i="10" s="1"/>
  <c r="AR95" i="10" s="1"/>
  <c r="E59" i="10"/>
  <c r="AA59" i="10" s="1"/>
  <c r="AL59" i="10" s="1"/>
  <c r="E87" i="10"/>
  <c r="AA87" i="10" s="1"/>
  <c r="AL87" i="10" s="1"/>
  <c r="E26" i="10"/>
  <c r="AA26" i="10" s="1"/>
  <c r="AL26" i="10" s="1"/>
  <c r="AC51" i="9"/>
  <c r="AN51" i="9" s="1"/>
  <c r="J74" i="10"/>
  <c r="AF74" i="10" s="1"/>
  <c r="AQ74" i="10" s="1"/>
  <c r="AA32" i="9"/>
  <c r="AL32" i="9" s="1"/>
  <c r="I105" i="10"/>
  <c r="AE105" i="10" s="1"/>
  <c r="AP105" i="10" s="1"/>
  <c r="H108" i="10"/>
  <c r="AD108" i="10" s="1"/>
  <c r="AO108" i="10" s="1"/>
  <c r="H66" i="10"/>
  <c r="AD66" i="10" s="1"/>
  <c r="AO66" i="10" s="1"/>
  <c r="H40" i="10"/>
  <c r="AD40" i="10" s="1"/>
  <c r="AO40" i="10" s="1"/>
  <c r="H94" i="10"/>
  <c r="AD94" i="10" s="1"/>
  <c r="AO94" i="10" s="1"/>
  <c r="H61" i="10"/>
  <c r="AD61" i="10" s="1"/>
  <c r="AO61" i="10" s="1"/>
  <c r="AF26" i="9"/>
  <c r="AQ26" i="9" s="1"/>
  <c r="AF37" i="9"/>
  <c r="AQ37" i="9" s="1"/>
  <c r="AF40" i="9"/>
  <c r="AQ40" i="9" s="1"/>
  <c r="J102" i="9"/>
  <c r="AF102" i="9" s="1"/>
  <c r="AQ102" i="9" s="1"/>
  <c r="J107" i="9"/>
  <c r="AF107" i="9" s="1"/>
  <c r="AQ107" i="9" s="1"/>
  <c r="S102" i="2"/>
  <c r="S149" i="2"/>
  <c r="S162" i="2"/>
  <c r="S140" i="2"/>
  <c r="S153" i="2"/>
  <c r="C88" i="10"/>
  <c r="Y88" i="10" s="1"/>
  <c r="AJ88" i="10" s="1"/>
  <c r="C59" i="10"/>
  <c r="Y59" i="10" s="1"/>
  <c r="AJ59" i="10" s="1"/>
  <c r="C39" i="10"/>
  <c r="Y39" i="10" s="1"/>
  <c r="AJ39" i="10" s="1"/>
  <c r="C106" i="10"/>
  <c r="Y106" i="10" s="1"/>
  <c r="AJ106" i="10" s="1"/>
  <c r="C81" i="10"/>
  <c r="Y81" i="10" s="1"/>
  <c r="AJ81" i="10" s="1"/>
  <c r="G37" i="10"/>
  <c r="AC37" i="10" s="1"/>
  <c r="AN37" i="10" s="1"/>
  <c r="G112" i="10"/>
  <c r="G59" i="10"/>
  <c r="AC59" i="10" s="1"/>
  <c r="AN59" i="10" s="1"/>
  <c r="G70" i="10"/>
  <c r="AC70" i="10" s="1"/>
  <c r="AN70" i="10" s="1"/>
  <c r="G29" i="10"/>
  <c r="AC29" i="10" s="1"/>
  <c r="AN29" i="10" s="1"/>
  <c r="G22" i="10"/>
  <c r="AC22" i="10" s="1"/>
  <c r="AN22" i="10" s="1"/>
  <c r="D110" i="9"/>
  <c r="Z110" i="9" s="1"/>
  <c r="AK110" i="9" s="1"/>
  <c r="Z57" i="9"/>
  <c r="AK57" i="9" s="1"/>
  <c r="D65" i="9"/>
  <c r="Z65" i="9" s="1"/>
  <c r="AK65" i="9" s="1"/>
  <c r="Z16" i="9"/>
  <c r="AK16" i="9" s="1"/>
  <c r="D91" i="9"/>
  <c r="Z91" i="9" s="1"/>
  <c r="AK91" i="9" s="1"/>
  <c r="Z58" i="9"/>
  <c r="AK58" i="9" s="1"/>
  <c r="F101" i="9"/>
  <c r="F98" i="9"/>
  <c r="F77" i="9"/>
  <c r="F68" i="9"/>
  <c r="D96" i="10"/>
  <c r="Z96" i="10" s="1"/>
  <c r="AK96" i="10" s="1"/>
  <c r="D104" i="10"/>
  <c r="Z104" i="10" s="1"/>
  <c r="AK104" i="10" s="1"/>
  <c r="D55" i="10"/>
  <c r="Z55" i="10" s="1"/>
  <c r="AK55" i="10" s="1"/>
  <c r="D58" i="10"/>
  <c r="Z58" i="10" s="1"/>
  <c r="AK58" i="10" s="1"/>
  <c r="D69" i="10"/>
  <c r="Z69" i="10" s="1"/>
  <c r="AK69" i="10" s="1"/>
  <c r="K97" i="10"/>
  <c r="AG97" i="10" s="1"/>
  <c r="AR97" i="10" s="1"/>
  <c r="K17" i="10"/>
  <c r="AG17" i="10" s="1"/>
  <c r="AR17" i="10" s="1"/>
  <c r="K14" i="10"/>
  <c r="AG14" i="10" s="1"/>
  <c r="AR14" i="10" s="1"/>
  <c r="K37" i="10"/>
  <c r="AG37" i="10" s="1"/>
  <c r="AR37" i="10" s="1"/>
  <c r="K100" i="10"/>
  <c r="AG100" i="10" s="1"/>
  <c r="AR100" i="10" s="1"/>
  <c r="K50" i="10"/>
  <c r="AG50" i="10" s="1"/>
  <c r="AR50" i="10" s="1"/>
  <c r="E108" i="10"/>
  <c r="AA108" i="10" s="1"/>
  <c r="AL108" i="10" s="1"/>
  <c r="E104" i="10"/>
  <c r="AA104" i="10" s="1"/>
  <c r="AL104" i="10" s="1"/>
  <c r="E37" i="10"/>
  <c r="AA37" i="10" s="1"/>
  <c r="AL37" i="10" s="1"/>
  <c r="E72" i="10"/>
  <c r="AA72" i="10" s="1"/>
  <c r="AL72" i="10" s="1"/>
  <c r="E22" i="10"/>
  <c r="AA22" i="10" s="1"/>
  <c r="AL22" i="10" s="1"/>
  <c r="E89" i="10"/>
  <c r="AA89" i="10" s="1"/>
  <c r="AL89" i="10" s="1"/>
  <c r="Y27" i="9"/>
  <c r="C69" i="9"/>
  <c r="Y69" i="9" s="1"/>
  <c r="C108" i="9"/>
  <c r="Y108" i="9" s="1"/>
  <c r="C81" i="9"/>
  <c r="Y81" i="9" s="1"/>
  <c r="C70" i="9"/>
  <c r="Y70" i="9" s="1"/>
  <c r="AJ70" i="9" s="1"/>
  <c r="V178" i="2"/>
  <c r="V158" i="2"/>
  <c r="V160" i="2"/>
  <c r="V127" i="2"/>
  <c r="V93" i="2"/>
  <c r="R89" i="2"/>
  <c r="R113" i="2"/>
  <c r="R126" i="2"/>
  <c r="R184" i="2"/>
  <c r="R151" i="2"/>
  <c r="R100" i="2"/>
  <c r="C72" i="9"/>
  <c r="Y72" i="9" s="1"/>
  <c r="Y35" i="9"/>
  <c r="C106" i="9"/>
  <c r="Y106" i="9" s="1"/>
  <c r="C73" i="9"/>
  <c r="Y73" i="9" s="1"/>
  <c r="C90" i="9"/>
  <c r="Y90" i="9" s="1"/>
  <c r="AJ90" i="9" s="1"/>
  <c r="Y56" i="9"/>
  <c r="AJ56" i="9" s="1"/>
  <c r="Y37" i="9"/>
  <c r="Y19" i="9"/>
  <c r="C107" i="9"/>
  <c r="Y107" i="9" s="1"/>
  <c r="AJ107" i="9" s="1"/>
  <c r="C93" i="9"/>
  <c r="Y93" i="9" s="1"/>
  <c r="AJ93" i="9" s="1"/>
  <c r="C92" i="9"/>
  <c r="Y92" i="9" s="1"/>
  <c r="Y28" i="9"/>
  <c r="C65" i="9"/>
  <c r="Y65" i="9" s="1"/>
  <c r="AJ65" i="9" s="1"/>
  <c r="C103" i="9"/>
  <c r="Y103" i="9" s="1"/>
  <c r="Y39" i="9"/>
  <c r="Y54" i="9"/>
  <c r="V177" i="2"/>
  <c r="V161" i="2"/>
  <c r="V179" i="2"/>
  <c r="V107" i="2"/>
  <c r="V153" i="2"/>
  <c r="V144" i="2"/>
  <c r="V175" i="2"/>
  <c r="V111" i="2"/>
  <c r="V102" i="2"/>
  <c r="V141" i="2"/>
  <c r="V180" i="2"/>
  <c r="V116" i="2"/>
  <c r="R129" i="2"/>
  <c r="R118" i="2"/>
  <c r="R139" i="2"/>
  <c r="R131" i="2"/>
  <c r="R94" i="2"/>
  <c r="R185" i="2"/>
  <c r="R168" i="2"/>
  <c r="R104" i="2"/>
  <c r="R135" i="2"/>
  <c r="R173" i="2"/>
  <c r="R109" i="2"/>
  <c r="J44" i="10"/>
  <c r="AF44" i="10" s="1"/>
  <c r="AQ44" i="10" s="1"/>
  <c r="J12" i="10"/>
  <c r="J83" i="10"/>
  <c r="AF83" i="10" s="1"/>
  <c r="AQ83" i="10" s="1"/>
  <c r="J16" i="10"/>
  <c r="AF16" i="10" s="1"/>
  <c r="AQ16" i="10" s="1"/>
  <c r="J50" i="10"/>
  <c r="AF50" i="10" s="1"/>
  <c r="AQ50" i="10" s="1"/>
  <c r="J81" i="10"/>
  <c r="AF81" i="10" s="1"/>
  <c r="AQ81" i="10" s="1"/>
  <c r="J14" i="10"/>
  <c r="AF14" i="10" s="1"/>
  <c r="AQ14" i="10" s="1"/>
  <c r="J56" i="10"/>
  <c r="AF56" i="10" s="1"/>
  <c r="AQ56" i="10" s="1"/>
  <c r="J95" i="10"/>
  <c r="AF95" i="10" s="1"/>
  <c r="AQ95" i="10" s="1"/>
  <c r="J30" i="10"/>
  <c r="AF30" i="10" s="1"/>
  <c r="AQ30" i="10" s="1"/>
  <c r="J62" i="10"/>
  <c r="AF62" i="10" s="1"/>
  <c r="AQ62" i="10" s="1"/>
  <c r="J93" i="10"/>
  <c r="AF93" i="10" s="1"/>
  <c r="AQ93" i="10" s="1"/>
  <c r="J28" i="10"/>
  <c r="AF28" i="10" s="1"/>
  <c r="AQ28" i="10" s="1"/>
  <c r="AA45" i="9"/>
  <c r="AL45" i="9" s="1"/>
  <c r="E109" i="9"/>
  <c r="AA109" i="9" s="1"/>
  <c r="AL109" i="9" s="1"/>
  <c r="E106" i="9"/>
  <c r="AA106" i="9" s="1"/>
  <c r="AL106" i="9" s="1"/>
  <c r="E101" i="9"/>
  <c r="AA101" i="9" s="1"/>
  <c r="AL101" i="9" s="1"/>
  <c r="AA62" i="9"/>
  <c r="AL62" i="9" s="1"/>
  <c r="AA57" i="9"/>
  <c r="AL57" i="9" s="1"/>
  <c r="E69" i="9"/>
  <c r="AA69" i="9" s="1"/>
  <c r="AL69" i="9" s="1"/>
  <c r="E68" i="9"/>
  <c r="AA68" i="9" s="1"/>
  <c r="AL68" i="9" s="1"/>
  <c r="AA59" i="9"/>
  <c r="AL59" i="9" s="1"/>
  <c r="E66" i="9"/>
  <c r="AA66" i="9" s="1"/>
  <c r="AL66" i="9" s="1"/>
  <c r="E72" i="9"/>
  <c r="AA72" i="9" s="1"/>
  <c r="AL72" i="9" s="1"/>
  <c r="E87" i="9"/>
  <c r="AA87" i="9" s="1"/>
  <c r="AL87" i="9" s="1"/>
  <c r="AA23" i="9"/>
  <c r="AL23" i="9" s="1"/>
  <c r="I114" i="2"/>
  <c r="H68" i="10"/>
  <c r="AD68" i="10" s="1"/>
  <c r="AO68" i="10" s="1"/>
  <c r="H91" i="10"/>
  <c r="AD91" i="10" s="1"/>
  <c r="AO91" i="10" s="1"/>
  <c r="H105" i="10"/>
  <c r="AD105" i="10" s="1"/>
  <c r="AO105" i="10" s="1"/>
  <c r="H107" i="10"/>
  <c r="AD107" i="10" s="1"/>
  <c r="AO107" i="10" s="1"/>
  <c r="H106" i="10"/>
  <c r="AD106" i="10" s="1"/>
  <c r="AO106" i="10" s="1"/>
  <c r="H42" i="10"/>
  <c r="AD42" i="10" s="1"/>
  <c r="AO42" i="10" s="1"/>
  <c r="H65" i="10"/>
  <c r="AD65" i="10" s="1"/>
  <c r="AO65" i="10" s="1"/>
  <c r="H80" i="10"/>
  <c r="AD80" i="10" s="1"/>
  <c r="AO80" i="10" s="1"/>
  <c r="H16" i="10"/>
  <c r="AD16" i="10" s="1"/>
  <c r="AO16" i="10" s="1"/>
  <c r="H31" i="10"/>
  <c r="AD31" i="10" s="1"/>
  <c r="AO31" i="10" s="1"/>
  <c r="H70" i="10"/>
  <c r="AD70" i="10" s="1"/>
  <c r="AO70" i="10" s="1"/>
  <c r="H101" i="10"/>
  <c r="AD101" i="10" s="1"/>
  <c r="AO101" i="10" s="1"/>
  <c r="H37" i="10"/>
  <c r="AD37" i="10" s="1"/>
  <c r="AO37" i="10" s="1"/>
  <c r="U141" i="2"/>
  <c r="U98" i="2"/>
  <c r="U183" i="2"/>
  <c r="U143" i="2"/>
  <c r="U122" i="2"/>
  <c r="U102" i="2"/>
  <c r="U180" i="2"/>
  <c r="U116" i="2"/>
  <c r="U155" i="2"/>
  <c r="U91" i="2"/>
  <c r="U129" i="2"/>
  <c r="U160" i="2"/>
  <c r="S133" i="2"/>
  <c r="S90" i="2"/>
  <c r="S143" i="2"/>
  <c r="S151" i="2"/>
  <c r="S114" i="2"/>
  <c r="S189" i="2"/>
  <c r="S180" i="2"/>
  <c r="S116" i="2"/>
  <c r="S155" i="2"/>
  <c r="S91" i="2"/>
  <c r="S129" i="2"/>
  <c r="S160" i="2"/>
  <c r="C51" i="10"/>
  <c r="Y51" i="10" s="1"/>
  <c r="AJ51" i="10" s="1"/>
  <c r="C48" i="10"/>
  <c r="Y48" i="10" s="1"/>
  <c r="AJ48" i="10" s="1"/>
  <c r="C47" i="10"/>
  <c r="Y47" i="10" s="1"/>
  <c r="AJ47" i="10" s="1"/>
  <c r="C69" i="10"/>
  <c r="Y69" i="10" s="1"/>
  <c r="AJ69" i="10" s="1"/>
  <c r="C29" i="10"/>
  <c r="Y29" i="10" s="1"/>
  <c r="AJ29" i="10" s="1"/>
  <c r="C15" i="10"/>
  <c r="Y15" i="10" s="1"/>
  <c r="AJ15" i="10" s="1"/>
  <c r="C103" i="10"/>
  <c r="Y103" i="10" s="1"/>
  <c r="AJ103" i="10" s="1"/>
  <c r="C110" i="10"/>
  <c r="Y110" i="10" s="1"/>
  <c r="AJ110" i="10" s="1"/>
  <c r="C46" i="10"/>
  <c r="Y46" i="10" s="1"/>
  <c r="AJ46" i="10" s="1"/>
  <c r="C82" i="10"/>
  <c r="Y82" i="10" s="1"/>
  <c r="AJ82" i="10" s="1"/>
  <c r="C18" i="10"/>
  <c r="Y18" i="10" s="1"/>
  <c r="AJ18" i="10" s="1"/>
  <c r="C57" i="10"/>
  <c r="Y57" i="10" s="1"/>
  <c r="AJ57" i="10" s="1"/>
  <c r="G104" i="10"/>
  <c r="AC104" i="10" s="1"/>
  <c r="AN104" i="10" s="1"/>
  <c r="G91" i="10"/>
  <c r="AC91" i="10" s="1"/>
  <c r="AN91" i="10" s="1"/>
  <c r="G76" i="10"/>
  <c r="AC76" i="10" s="1"/>
  <c r="AN76" i="10" s="1"/>
  <c r="G48" i="10"/>
  <c r="AC48" i="10" s="1"/>
  <c r="AN48" i="10" s="1"/>
  <c r="G31" i="10"/>
  <c r="AC31" i="10" s="1"/>
  <c r="AN31" i="10" s="1"/>
  <c r="G12" i="10"/>
  <c r="G72" i="10"/>
  <c r="AC72" i="10" s="1"/>
  <c r="AN72" i="10" s="1"/>
  <c r="G110" i="10"/>
  <c r="AC110" i="10" s="1"/>
  <c r="AN110" i="10" s="1"/>
  <c r="G45" i="10"/>
  <c r="AC45" i="10" s="1"/>
  <c r="AN45" i="10" s="1"/>
  <c r="G74" i="10"/>
  <c r="AC74" i="10" s="1"/>
  <c r="AN74" i="10" s="1"/>
  <c r="G97" i="10"/>
  <c r="AC97" i="10" s="1"/>
  <c r="AN97" i="10" s="1"/>
  <c r="G28" i="10"/>
  <c r="AC28" i="10" s="1"/>
  <c r="AN28" i="10" s="1"/>
  <c r="G34" i="10"/>
  <c r="AC34" i="10" s="1"/>
  <c r="AN34" i="10" s="1"/>
  <c r="Z15" i="9"/>
  <c r="AK15" i="9" s="1"/>
  <c r="Z62" i="9"/>
  <c r="AK62" i="9" s="1"/>
  <c r="Z44" i="9"/>
  <c r="AK44" i="9" s="1"/>
  <c r="D103" i="9"/>
  <c r="Z103" i="9" s="1"/>
  <c r="AK103" i="9" s="1"/>
  <c r="D70" i="9"/>
  <c r="Z70" i="9" s="1"/>
  <c r="AK70" i="9" s="1"/>
  <c r="Z52" i="9"/>
  <c r="AK52" i="9" s="1"/>
  <c r="Z17" i="9"/>
  <c r="AK17" i="9" s="1"/>
  <c r="Z56" i="9"/>
  <c r="AK56" i="9" s="1"/>
  <c r="D93" i="9"/>
  <c r="Z93" i="9" s="1"/>
  <c r="AK93" i="9" s="1"/>
  <c r="Z29" i="9"/>
  <c r="AK29" i="9" s="1"/>
  <c r="D67" i="9"/>
  <c r="Z67" i="9" s="1"/>
  <c r="AK67" i="9" s="1"/>
  <c r="D98" i="9"/>
  <c r="Z98" i="9" s="1"/>
  <c r="AK98" i="9" s="1"/>
  <c r="Z34" i="9"/>
  <c r="AK34" i="9" s="1"/>
  <c r="F97" i="9"/>
  <c r="F104" i="9"/>
  <c r="F95" i="9"/>
  <c r="F70" i="9"/>
  <c r="F108" i="9"/>
  <c r="F75" i="9"/>
  <c r="D184" i="2"/>
  <c r="D137" i="2"/>
  <c r="D136" i="2"/>
  <c r="D134" i="2"/>
  <c r="D182" i="2"/>
  <c r="D142" i="2"/>
  <c r="D128" i="2"/>
  <c r="D177" i="2"/>
  <c r="D175" i="2"/>
  <c r="D111" i="2"/>
  <c r="D147" i="2"/>
  <c r="D186" i="2"/>
  <c r="K85" i="10"/>
  <c r="AG85" i="10" s="1"/>
  <c r="AR85" i="10" s="1"/>
  <c r="K83" i="10"/>
  <c r="AG83" i="10" s="1"/>
  <c r="AR83" i="10" s="1"/>
  <c r="K81" i="10"/>
  <c r="AG81" i="10" s="1"/>
  <c r="AR81" i="10" s="1"/>
  <c r="K80" i="10"/>
  <c r="AG80" i="10" s="1"/>
  <c r="AR80" i="10" s="1"/>
  <c r="K78" i="10"/>
  <c r="AG78" i="10" s="1"/>
  <c r="AR78" i="10" s="1"/>
  <c r="K89" i="10"/>
  <c r="AG89" i="10" s="1"/>
  <c r="AR89" i="10" s="1"/>
  <c r="K99" i="10"/>
  <c r="AG99" i="10" s="1"/>
  <c r="AR99" i="10" s="1"/>
  <c r="K98" i="10"/>
  <c r="AG98" i="10" s="1"/>
  <c r="AR98" i="10" s="1"/>
  <c r="K103" i="10"/>
  <c r="AG103" i="10" s="1"/>
  <c r="AR103" i="10" s="1"/>
  <c r="K39" i="10"/>
  <c r="AG39" i="10" s="1"/>
  <c r="AR39" i="10" s="1"/>
  <c r="K76" i="10"/>
  <c r="AG76" i="10" s="1"/>
  <c r="AR76" i="10" s="1"/>
  <c r="K90" i="10"/>
  <c r="AG90" i="10" s="1"/>
  <c r="AR90" i="10" s="1"/>
  <c r="K26" i="10"/>
  <c r="AG26" i="10" s="1"/>
  <c r="AR26" i="10" s="1"/>
  <c r="E71" i="10"/>
  <c r="AA71" i="10" s="1"/>
  <c r="AL71" i="10" s="1"/>
  <c r="E69" i="10"/>
  <c r="AA69" i="10" s="1"/>
  <c r="AL69" i="10" s="1"/>
  <c r="E68" i="10"/>
  <c r="AA68" i="10" s="1"/>
  <c r="AL68" i="10" s="1"/>
  <c r="E28" i="10"/>
  <c r="AA28" i="10" s="1"/>
  <c r="AL28" i="10" s="1"/>
  <c r="E101" i="10"/>
  <c r="AA101" i="10" s="1"/>
  <c r="AL101" i="10" s="1"/>
  <c r="E100" i="10"/>
  <c r="AA100" i="10" s="1"/>
  <c r="AL100" i="10" s="1"/>
  <c r="E77" i="10"/>
  <c r="AA77" i="10" s="1"/>
  <c r="AL77" i="10" s="1"/>
  <c r="E35" i="10"/>
  <c r="AA35" i="10" s="1"/>
  <c r="AL35" i="10" s="1"/>
  <c r="E62" i="10"/>
  <c r="AA62" i="10" s="1"/>
  <c r="AL62" i="10" s="1"/>
  <c r="E98" i="10"/>
  <c r="AA98" i="10" s="1"/>
  <c r="AL98" i="10" s="1"/>
  <c r="E34" i="10"/>
  <c r="AA34" i="10" s="1"/>
  <c r="AL34" i="10" s="1"/>
  <c r="E65" i="10"/>
  <c r="AA65" i="10" s="1"/>
  <c r="AL65" i="10" s="1"/>
  <c r="F103" i="2"/>
  <c r="F94" i="2"/>
  <c r="F188" i="2"/>
  <c r="F95" i="2"/>
  <c r="F93" i="2"/>
  <c r="F104" i="2"/>
  <c r="F148" i="2"/>
  <c r="F178" i="2"/>
  <c r="F92" i="2"/>
  <c r="F134" i="2"/>
  <c r="F170" i="2"/>
  <c r="F122" i="2"/>
  <c r="F141" i="2"/>
  <c r="F126" i="2"/>
  <c r="F167" i="2"/>
  <c r="F114" i="2"/>
  <c r="F102" i="2"/>
  <c r="F116" i="2"/>
  <c r="F101" i="2"/>
  <c r="F159" i="2"/>
  <c r="F106" i="2"/>
  <c r="F131" i="2"/>
  <c r="F108" i="2"/>
  <c r="F100" i="2"/>
  <c r="I141" i="2"/>
  <c r="I133" i="2"/>
  <c r="I148" i="2"/>
  <c r="I187" i="2"/>
  <c r="I123" i="2"/>
  <c r="I162" i="2"/>
  <c r="I98" i="2"/>
  <c r="I137" i="2"/>
  <c r="I168" i="2"/>
  <c r="I104" i="2"/>
  <c r="I135" i="2"/>
  <c r="I166" i="2"/>
  <c r="I102" i="2"/>
  <c r="T185" i="2"/>
  <c r="T113" i="2"/>
  <c r="T141" i="2"/>
  <c r="F184" i="2"/>
  <c r="F182" i="2"/>
  <c r="F181" i="2"/>
  <c r="F180" i="2"/>
  <c r="F176" i="2"/>
  <c r="F174" i="2"/>
  <c r="F165" i="2"/>
  <c r="F121" i="2"/>
  <c r="F151" i="2"/>
  <c r="F187" i="2"/>
  <c r="F123" i="2"/>
  <c r="F162" i="2"/>
  <c r="F98" i="2"/>
  <c r="I125" i="2"/>
  <c r="I110" i="2"/>
  <c r="I109" i="2"/>
  <c r="I181" i="2"/>
  <c r="I140" i="2"/>
  <c r="I179" i="2"/>
  <c r="I115" i="2"/>
  <c r="I154" i="2"/>
  <c r="I90" i="2"/>
  <c r="I129" i="2"/>
  <c r="I160" i="2"/>
  <c r="I96" i="2"/>
  <c r="I127" i="2"/>
  <c r="I158" i="2"/>
  <c r="I94" i="2"/>
  <c r="T121" i="2"/>
  <c r="T184" i="2"/>
  <c r="T125" i="2"/>
  <c r="F172" i="2"/>
  <c r="F169" i="2"/>
  <c r="F168" i="2"/>
  <c r="F153" i="2"/>
  <c r="F164" i="2"/>
  <c r="F161" i="2"/>
  <c r="F113" i="2"/>
  <c r="F109" i="2"/>
  <c r="F143" i="2"/>
  <c r="F179" i="2"/>
  <c r="F115" i="2"/>
  <c r="F154" i="2"/>
  <c r="F90" i="2"/>
  <c r="I149" i="2"/>
  <c r="I92" i="2"/>
  <c r="I170" i="2"/>
  <c r="I176" i="2"/>
  <c r="I174" i="2"/>
  <c r="T126" i="2"/>
  <c r="I173" i="2"/>
  <c r="I117" i="2"/>
  <c r="I132" i="2"/>
  <c r="I171" i="2"/>
  <c r="I107" i="2"/>
  <c r="I146" i="2"/>
  <c r="I185" i="2"/>
  <c r="I121" i="2"/>
  <c r="I152" i="2"/>
  <c r="I183" i="2"/>
  <c r="I119" i="2"/>
  <c r="I150" i="2"/>
  <c r="T110" i="2"/>
  <c r="T136" i="2"/>
  <c r="T180" i="2"/>
  <c r="F158" i="2"/>
  <c r="F157" i="2"/>
  <c r="F156" i="2"/>
  <c r="F128" i="2"/>
  <c r="F150" i="2"/>
  <c r="F149" i="2"/>
  <c r="F189" i="2"/>
  <c r="F96" i="2"/>
  <c r="F135" i="2"/>
  <c r="F171" i="2"/>
  <c r="F107" i="2"/>
  <c r="F146" i="2"/>
  <c r="I106" i="2"/>
  <c r="T114" i="2"/>
  <c r="I165" i="2"/>
  <c r="I188" i="2"/>
  <c r="I124" i="2"/>
  <c r="I163" i="2"/>
  <c r="I99" i="2"/>
  <c r="I138" i="2"/>
  <c r="I177" i="2"/>
  <c r="I113" i="2"/>
  <c r="I144" i="2"/>
  <c r="I175" i="2"/>
  <c r="I111" i="2"/>
  <c r="I142" i="2"/>
  <c r="T171" i="2"/>
  <c r="T120" i="2"/>
  <c r="T164" i="2"/>
  <c r="F145" i="2"/>
  <c r="F144" i="2"/>
  <c r="F142" i="2"/>
  <c r="F177" i="2"/>
  <c r="F137" i="2"/>
  <c r="F136" i="2"/>
  <c r="F185" i="2"/>
  <c r="F89" i="2"/>
  <c r="F127" i="2"/>
  <c r="F163" i="2"/>
  <c r="F99" i="2"/>
  <c r="F138" i="2"/>
  <c r="I112" i="2"/>
  <c r="I157" i="2"/>
  <c r="I116" i="2"/>
  <c r="I130" i="2"/>
  <c r="I167" i="2"/>
  <c r="T138" i="2"/>
  <c r="T182" i="2"/>
  <c r="T167" i="2"/>
  <c r="T116" i="2"/>
  <c r="F133" i="2"/>
  <c r="F132" i="2"/>
  <c r="F129" i="2"/>
  <c r="F152" i="2"/>
  <c r="F125" i="2"/>
  <c r="F124" i="2"/>
  <c r="F173" i="2"/>
  <c r="F183" i="2"/>
  <c r="F119" i="2"/>
  <c r="F155" i="2"/>
  <c r="F91" i="2"/>
  <c r="F130" i="2"/>
  <c r="T124" i="2"/>
  <c r="I156" i="2"/>
  <c r="I131" i="2"/>
  <c r="I145" i="2"/>
  <c r="I143" i="2"/>
  <c r="T189" i="2"/>
  <c r="I180" i="2"/>
  <c r="I155" i="2"/>
  <c r="I91" i="2"/>
  <c r="I169" i="2"/>
  <c r="I105" i="2"/>
  <c r="I136" i="2"/>
  <c r="I103" i="2"/>
  <c r="I134" i="2"/>
  <c r="I101" i="2"/>
  <c r="I93" i="2"/>
  <c r="I172" i="2"/>
  <c r="I108" i="2"/>
  <c r="I147" i="2"/>
  <c r="I186" i="2"/>
  <c r="I122" i="2"/>
  <c r="I161" i="2"/>
  <c r="I97" i="2"/>
  <c r="I128" i="2"/>
  <c r="I159" i="2"/>
  <c r="I95" i="2"/>
  <c r="T89" i="2"/>
  <c r="T150" i="2"/>
  <c r="T151" i="2"/>
  <c r="F166" i="2"/>
  <c r="F120" i="2"/>
  <c r="F118" i="2"/>
  <c r="F117" i="2"/>
  <c r="F140" i="2"/>
  <c r="F112" i="2"/>
  <c r="F110" i="2"/>
  <c r="F160" i="2"/>
  <c r="F175" i="2"/>
  <c r="F111" i="2"/>
  <c r="F147" i="2"/>
  <c r="F186" i="2"/>
  <c r="T170" i="2"/>
  <c r="T158" i="2"/>
  <c r="T153" i="2"/>
  <c r="T187" i="2"/>
  <c r="T166" i="2"/>
  <c r="T130" i="2"/>
  <c r="T97" i="2"/>
  <c r="T128" i="2"/>
  <c r="T159" i="2"/>
  <c r="T95" i="2"/>
  <c r="T133" i="2"/>
  <c r="T172" i="2"/>
  <c r="T108" i="2"/>
  <c r="T169" i="2"/>
  <c r="T94" i="2"/>
  <c r="T179" i="2"/>
  <c r="T155" i="2"/>
  <c r="T134" i="2"/>
  <c r="T98" i="2"/>
  <c r="T176" i="2"/>
  <c r="T112" i="2"/>
  <c r="T143" i="2"/>
  <c r="T181" i="2"/>
  <c r="T117" i="2"/>
  <c r="T156" i="2"/>
  <c r="T92" i="2"/>
  <c r="T137" i="2"/>
  <c r="T186" i="2"/>
  <c r="T147" i="2"/>
  <c r="T139" i="2"/>
  <c r="T118" i="2"/>
  <c r="T177" i="2"/>
  <c r="T168" i="2"/>
  <c r="T104" i="2"/>
  <c r="T135" i="2"/>
  <c r="T173" i="2"/>
  <c r="T109" i="2"/>
  <c r="T148" i="2"/>
  <c r="T163" i="2"/>
  <c r="T122" i="2"/>
  <c r="T174" i="2"/>
  <c r="T107" i="2"/>
  <c r="T178" i="2"/>
  <c r="T145" i="2"/>
  <c r="T152" i="2"/>
  <c r="T183" i="2"/>
  <c r="T119" i="2"/>
  <c r="T157" i="2"/>
  <c r="T93" i="2"/>
  <c r="T132" i="2"/>
  <c r="T105" i="2"/>
  <c r="T154" i="2"/>
  <c r="T115" i="2"/>
  <c r="T123" i="2"/>
  <c r="T102" i="2"/>
  <c r="T161" i="2"/>
  <c r="T160" i="2"/>
  <c r="T96" i="2"/>
  <c r="T127" i="2"/>
  <c r="T165" i="2"/>
  <c r="T101" i="2"/>
  <c r="T140" i="2"/>
  <c r="T106" i="2"/>
  <c r="T131" i="2"/>
  <c r="T90" i="2"/>
  <c r="T142" i="2"/>
  <c r="T91" i="2"/>
  <c r="T162" i="2"/>
  <c r="T129" i="2"/>
  <c r="T144" i="2"/>
  <c r="T175" i="2"/>
  <c r="T111" i="2"/>
  <c r="T149" i="2"/>
  <c r="T188" i="2"/>
  <c r="Q175" i="21" l="1"/>
  <c r="Q83" i="12"/>
  <c r="AM69" i="16"/>
  <c r="Q177" i="21" s="1"/>
  <c r="Q71" i="21"/>
  <c r="AM71" i="16"/>
  <c r="Q179" i="21" s="1"/>
  <c r="AM72" i="16"/>
  <c r="AM70" i="16"/>
  <c r="Q178" i="21" s="1"/>
  <c r="AM73" i="15"/>
  <c r="F181" i="21" s="1"/>
  <c r="AM80" i="15"/>
  <c r="F188" i="21" s="1"/>
  <c r="AM70" i="15"/>
  <c r="F178" i="21" s="1"/>
  <c r="AJ51" i="9"/>
  <c r="AJ78" i="9"/>
  <c r="AJ24" i="9"/>
  <c r="AJ52" i="9"/>
  <c r="AJ87" i="9"/>
  <c r="I75" i="9"/>
  <c r="AE75" i="9" s="1"/>
  <c r="AP75" i="9" s="1"/>
  <c r="AE35" i="9"/>
  <c r="AP35" i="9" s="1"/>
  <c r="F89" i="10"/>
  <c r="F78" i="10"/>
  <c r="I61" i="10"/>
  <c r="AE61" i="10" s="1"/>
  <c r="AP61" i="10" s="1"/>
  <c r="I72" i="10"/>
  <c r="AE72" i="10" s="1"/>
  <c r="AP72" i="10" s="1"/>
  <c r="F99" i="10"/>
  <c r="F64" i="10"/>
  <c r="D59" i="10"/>
  <c r="Z59" i="10" s="1"/>
  <c r="AK59" i="10" s="1"/>
  <c r="K76" i="9"/>
  <c r="AG76" i="9" s="1"/>
  <c r="AR76" i="9" s="1"/>
  <c r="J96" i="9"/>
  <c r="AF96" i="9" s="1"/>
  <c r="AQ96" i="9" s="1"/>
  <c r="D83" i="10"/>
  <c r="Z83" i="10" s="1"/>
  <c r="AK83" i="10" s="1"/>
  <c r="AD33" i="9"/>
  <c r="AO33" i="9" s="1"/>
  <c r="J68" i="9"/>
  <c r="AF68" i="9" s="1"/>
  <c r="AQ68" i="9" s="1"/>
  <c r="AF48" i="9"/>
  <c r="AQ48" i="9" s="1"/>
  <c r="AE28" i="9"/>
  <c r="AP28" i="9" s="1"/>
  <c r="AE21" i="9"/>
  <c r="AP21" i="9" s="1"/>
  <c r="I73" i="9"/>
  <c r="AE73" i="9" s="1"/>
  <c r="AP73" i="9" s="1"/>
  <c r="F106" i="10"/>
  <c r="F60" i="10"/>
  <c r="F80" i="10"/>
  <c r="F77" i="10"/>
  <c r="F46" i="10"/>
  <c r="I71" i="10"/>
  <c r="AE71" i="10" s="1"/>
  <c r="AP71" i="10" s="1"/>
  <c r="G91" i="9"/>
  <c r="AC91" i="9" s="1"/>
  <c r="AN91" i="9" s="1"/>
  <c r="K103" i="9"/>
  <c r="AG103" i="9" s="1"/>
  <c r="AR103" i="9" s="1"/>
  <c r="K102" i="9"/>
  <c r="AG102" i="9" s="1"/>
  <c r="AR102" i="9" s="1"/>
  <c r="G12" i="9"/>
  <c r="AD25" i="9"/>
  <c r="AO25" i="9" s="1"/>
  <c r="AD22" i="9"/>
  <c r="AO22" i="9" s="1"/>
  <c r="H106" i="9"/>
  <c r="AD106" i="9" s="1"/>
  <c r="AO106" i="9" s="1"/>
  <c r="AD46" i="9"/>
  <c r="AO46" i="9" s="1"/>
  <c r="AF56" i="9"/>
  <c r="AQ56" i="9" s="1"/>
  <c r="H81" i="9"/>
  <c r="AD81" i="9" s="1"/>
  <c r="AO81" i="9" s="1"/>
  <c r="D43" i="10"/>
  <c r="Z43" i="10" s="1"/>
  <c r="AK43" i="10" s="1"/>
  <c r="I111" i="9"/>
  <c r="AE111" i="9" s="1"/>
  <c r="AP111" i="9" s="1"/>
  <c r="AE19" i="9"/>
  <c r="AP19" i="9" s="1"/>
  <c r="AE27" i="9"/>
  <c r="AP27" i="9" s="1"/>
  <c r="AE57" i="9"/>
  <c r="AP57" i="9" s="1"/>
  <c r="F35" i="10"/>
  <c r="I70" i="10"/>
  <c r="AE70" i="10" s="1"/>
  <c r="AP70" i="10" s="1"/>
  <c r="F96" i="10"/>
  <c r="F61" i="10"/>
  <c r="I47" i="10"/>
  <c r="AE47" i="10" s="1"/>
  <c r="AP47" i="10" s="1"/>
  <c r="F81" i="10"/>
  <c r="F38" i="10"/>
  <c r="I50" i="10"/>
  <c r="AE50" i="10" s="1"/>
  <c r="AP50" i="10" s="1"/>
  <c r="F110" i="10"/>
  <c r="F105" i="10"/>
  <c r="I56" i="10"/>
  <c r="AE56" i="10" s="1"/>
  <c r="AP56" i="10" s="1"/>
  <c r="F57" i="10"/>
  <c r="F17" i="10"/>
  <c r="D100" i="10"/>
  <c r="Z100" i="10" s="1"/>
  <c r="AK100" i="10" s="1"/>
  <c r="AD39" i="9"/>
  <c r="AO39" i="9" s="1"/>
  <c r="J83" i="9"/>
  <c r="AF83" i="9" s="1"/>
  <c r="AQ83" i="9" s="1"/>
  <c r="J66" i="9"/>
  <c r="AF66" i="9" s="1"/>
  <c r="AQ66" i="9" s="1"/>
  <c r="G108" i="9"/>
  <c r="AC108" i="9" s="1"/>
  <c r="AN108" i="9" s="1"/>
  <c r="AG64" i="9"/>
  <c r="AR64" i="9" s="1"/>
  <c r="K84" i="9"/>
  <c r="AG84" i="9" s="1"/>
  <c r="AR84" i="9" s="1"/>
  <c r="AG16" i="9"/>
  <c r="AR16" i="9" s="1"/>
  <c r="D64" i="10"/>
  <c r="Z64" i="10" s="1"/>
  <c r="AK64" i="10" s="1"/>
  <c r="H86" i="9"/>
  <c r="AD86" i="9" s="1"/>
  <c r="AO86" i="9" s="1"/>
  <c r="H88" i="9"/>
  <c r="AD88" i="9" s="1"/>
  <c r="AO88" i="9" s="1"/>
  <c r="AF41" i="9"/>
  <c r="AQ41" i="9" s="1"/>
  <c r="I101" i="10"/>
  <c r="AE101" i="10" s="1"/>
  <c r="AP101" i="10" s="1"/>
  <c r="AC35" i="9"/>
  <c r="AN35" i="9" s="1"/>
  <c r="AG37" i="9"/>
  <c r="AR37" i="9" s="1"/>
  <c r="K92" i="9"/>
  <c r="AG92" i="9" s="1"/>
  <c r="AR92" i="9" s="1"/>
  <c r="K80" i="9"/>
  <c r="AG80" i="9" s="1"/>
  <c r="AR80" i="9" s="1"/>
  <c r="AD36" i="9"/>
  <c r="AO36" i="9" s="1"/>
  <c r="D24" i="10"/>
  <c r="Z24" i="10" s="1"/>
  <c r="AK24" i="10" s="1"/>
  <c r="H68" i="9"/>
  <c r="AD68" i="9" s="1"/>
  <c r="AO68" i="9" s="1"/>
  <c r="AD40" i="9"/>
  <c r="AO40" i="9" s="1"/>
  <c r="AF55" i="9"/>
  <c r="AQ55" i="9" s="1"/>
  <c r="I41" i="10"/>
  <c r="AE41" i="10" s="1"/>
  <c r="AP41" i="10" s="1"/>
  <c r="G86" i="9"/>
  <c r="AC86" i="9" s="1"/>
  <c r="AN86" i="9" s="1"/>
  <c r="AD43" i="9"/>
  <c r="AO43" i="9" s="1"/>
  <c r="AJ21" i="9"/>
  <c r="D103" i="10"/>
  <c r="Z103" i="10" s="1"/>
  <c r="AK103" i="10" s="1"/>
  <c r="H110" i="9"/>
  <c r="AD110" i="9" s="1"/>
  <c r="AO110" i="9" s="1"/>
  <c r="AD57" i="9"/>
  <c r="AO57" i="9" s="1"/>
  <c r="J89" i="9"/>
  <c r="AF89" i="9" s="1"/>
  <c r="AQ89" i="9" s="1"/>
  <c r="AC44" i="9"/>
  <c r="AN44" i="9" s="1"/>
  <c r="K71" i="9"/>
  <c r="AG71" i="9" s="1"/>
  <c r="AR71" i="9" s="1"/>
  <c r="K12" i="9"/>
  <c r="AD26" i="9"/>
  <c r="AO26" i="9" s="1"/>
  <c r="J79" i="9"/>
  <c r="AF79" i="9" s="1"/>
  <c r="AQ79" i="9" s="1"/>
  <c r="D15" i="10"/>
  <c r="Z15" i="10" s="1"/>
  <c r="AK15" i="10" s="1"/>
  <c r="AD54" i="9"/>
  <c r="AO54" i="9" s="1"/>
  <c r="H100" i="9"/>
  <c r="AD100" i="9" s="1"/>
  <c r="AO100" i="9" s="1"/>
  <c r="AE38" i="9"/>
  <c r="AP38" i="9" s="1"/>
  <c r="AE31" i="9"/>
  <c r="AP31" i="9" s="1"/>
  <c r="I112" i="9"/>
  <c r="AE43" i="9"/>
  <c r="AP43" i="9" s="1"/>
  <c r="I55" i="10"/>
  <c r="AE55" i="10" s="1"/>
  <c r="AP55" i="10" s="1"/>
  <c r="F21" i="10"/>
  <c r="F29" i="10"/>
  <c r="H85" i="9"/>
  <c r="AD85" i="9" s="1"/>
  <c r="AO85" i="9" s="1"/>
  <c r="D73" i="10"/>
  <c r="Z73" i="10" s="1"/>
  <c r="AK73" i="10" s="1"/>
  <c r="AE58" i="9"/>
  <c r="AP58" i="9" s="1"/>
  <c r="I76" i="9"/>
  <c r="AE76" i="9" s="1"/>
  <c r="AP76" i="9" s="1"/>
  <c r="I68" i="10"/>
  <c r="AE68" i="10" s="1"/>
  <c r="AP68" i="10" s="1"/>
  <c r="I65" i="10"/>
  <c r="AE65" i="10" s="1"/>
  <c r="AP65" i="10" s="1"/>
  <c r="I96" i="10"/>
  <c r="AE96" i="10" s="1"/>
  <c r="AP96" i="10" s="1"/>
  <c r="I102" i="10"/>
  <c r="AE102" i="10" s="1"/>
  <c r="AP102" i="10" s="1"/>
  <c r="I58" i="10"/>
  <c r="AE58" i="10" s="1"/>
  <c r="AP58" i="10" s="1"/>
  <c r="F24" i="10"/>
  <c r="F111" i="10"/>
  <c r="D98" i="10"/>
  <c r="Z98" i="10" s="1"/>
  <c r="AK98" i="10" s="1"/>
  <c r="D50" i="10"/>
  <c r="Z50" i="10" s="1"/>
  <c r="AK50" i="10" s="1"/>
  <c r="AG61" i="9"/>
  <c r="AR61" i="9" s="1"/>
  <c r="AG54" i="9"/>
  <c r="AR54" i="9" s="1"/>
  <c r="AE30" i="9"/>
  <c r="AP30" i="9" s="1"/>
  <c r="I81" i="9"/>
  <c r="AE81" i="9" s="1"/>
  <c r="AP81" i="9" s="1"/>
  <c r="I54" i="10"/>
  <c r="AE54" i="10" s="1"/>
  <c r="AP54" i="10" s="1"/>
  <c r="F100" i="10"/>
  <c r="F58" i="10"/>
  <c r="AE49" i="9"/>
  <c r="AP49" i="9" s="1"/>
  <c r="F91" i="10"/>
  <c r="I63" i="10"/>
  <c r="AE63" i="10" s="1"/>
  <c r="AP63" i="10" s="1"/>
  <c r="I27" i="10"/>
  <c r="AE27" i="10" s="1"/>
  <c r="AP27" i="10" s="1"/>
  <c r="F39" i="10"/>
  <c r="I72" i="9"/>
  <c r="AE72" i="9" s="1"/>
  <c r="AP72" i="9" s="1"/>
  <c r="AE13" i="9"/>
  <c r="AP13" i="9" s="1"/>
  <c r="I83" i="9"/>
  <c r="AE83" i="9" s="1"/>
  <c r="AP83" i="9" s="1"/>
  <c r="AE16" i="9"/>
  <c r="AP16" i="9" s="1"/>
  <c r="I97" i="9"/>
  <c r="AE97" i="9" s="1"/>
  <c r="AP97" i="9" s="1"/>
  <c r="I91" i="9"/>
  <c r="AE91" i="9" s="1"/>
  <c r="AP91" i="9" s="1"/>
  <c r="I79" i="9"/>
  <c r="AE79" i="9" s="1"/>
  <c r="AP79" i="9" s="1"/>
  <c r="I78" i="9"/>
  <c r="AE78" i="9" s="1"/>
  <c r="AP78" i="9" s="1"/>
  <c r="I82" i="9"/>
  <c r="AE82" i="9" s="1"/>
  <c r="AP82" i="9" s="1"/>
  <c r="I93" i="9"/>
  <c r="AE93" i="9" s="1"/>
  <c r="AP93" i="9" s="1"/>
  <c r="F63" i="10"/>
  <c r="I18" i="10"/>
  <c r="AE18" i="10" s="1"/>
  <c r="AP18" i="10" s="1"/>
  <c r="I31" i="10"/>
  <c r="AE31" i="10" s="1"/>
  <c r="AP31" i="10" s="1"/>
  <c r="I92" i="10"/>
  <c r="AE92" i="10" s="1"/>
  <c r="AP92" i="10" s="1"/>
  <c r="I79" i="10"/>
  <c r="AE79" i="10" s="1"/>
  <c r="AP79" i="10" s="1"/>
  <c r="F47" i="10"/>
  <c r="I105" i="9"/>
  <c r="AE105" i="9" s="1"/>
  <c r="AP105" i="9" s="1"/>
  <c r="F22" i="10"/>
  <c r="F65" i="10"/>
  <c r="I98" i="10"/>
  <c r="AE98" i="10" s="1"/>
  <c r="AP98" i="10" s="1"/>
  <c r="I111" i="10"/>
  <c r="AE111" i="10" s="1"/>
  <c r="AP111" i="10" s="1"/>
  <c r="F19" i="10"/>
  <c r="I103" i="9"/>
  <c r="AE103" i="9" s="1"/>
  <c r="AP103" i="9" s="1"/>
  <c r="I108" i="10"/>
  <c r="AE108" i="10" s="1"/>
  <c r="AP108" i="10" s="1"/>
  <c r="I97" i="10"/>
  <c r="AE97" i="10" s="1"/>
  <c r="AP97" i="10" s="1"/>
  <c r="F102" i="10"/>
  <c r="F92" i="10"/>
  <c r="I19" i="10"/>
  <c r="AE19" i="10" s="1"/>
  <c r="AP19" i="10" s="1"/>
  <c r="I104" i="10"/>
  <c r="AE104" i="10" s="1"/>
  <c r="AP104" i="10" s="1"/>
  <c r="F74" i="10"/>
  <c r="F107" i="10"/>
  <c r="I91" i="10"/>
  <c r="AE91" i="10" s="1"/>
  <c r="AP91" i="10" s="1"/>
  <c r="I64" i="10"/>
  <c r="AE64" i="10" s="1"/>
  <c r="AP64" i="10" s="1"/>
  <c r="F25" i="10"/>
  <c r="F15" i="10"/>
  <c r="AB15" i="10" s="1"/>
  <c r="F26" i="10"/>
  <c r="D51" i="10"/>
  <c r="Z51" i="10" s="1"/>
  <c r="AK51" i="10" s="1"/>
  <c r="H103" i="9"/>
  <c r="AD103" i="9" s="1"/>
  <c r="AO103" i="9" s="1"/>
  <c r="AF52" i="9"/>
  <c r="AQ52" i="9" s="1"/>
  <c r="J106" i="9"/>
  <c r="AF106" i="9" s="1"/>
  <c r="AQ106" i="9" s="1"/>
  <c r="AC17" i="9"/>
  <c r="AN17" i="9" s="1"/>
  <c r="AG25" i="9"/>
  <c r="AR25" i="9" s="1"/>
  <c r="K100" i="9"/>
  <c r="AG100" i="9" s="1"/>
  <c r="AR100" i="9" s="1"/>
  <c r="AG50" i="9"/>
  <c r="AR50" i="9" s="1"/>
  <c r="D79" i="10"/>
  <c r="Z79" i="10" s="1"/>
  <c r="AK79" i="10" s="1"/>
  <c r="AD47" i="9"/>
  <c r="AO47" i="9" s="1"/>
  <c r="AF27" i="9"/>
  <c r="AQ27" i="9" s="1"/>
  <c r="AF61" i="9"/>
  <c r="AQ61" i="9" s="1"/>
  <c r="G99" i="9"/>
  <c r="AC99" i="9" s="1"/>
  <c r="AN99" i="9" s="1"/>
  <c r="AG47" i="9"/>
  <c r="AR47" i="9" s="1"/>
  <c r="AG62" i="9"/>
  <c r="AR62" i="9" s="1"/>
  <c r="AG19" i="9"/>
  <c r="AR19" i="9" s="1"/>
  <c r="AJ16" i="9"/>
  <c r="AD23" i="9"/>
  <c r="AO23" i="9" s="1"/>
  <c r="D16" i="10"/>
  <c r="Z16" i="10" s="1"/>
  <c r="AK16" i="10" s="1"/>
  <c r="AD30" i="9"/>
  <c r="AO30" i="9" s="1"/>
  <c r="H77" i="9"/>
  <c r="AD77" i="9" s="1"/>
  <c r="AO77" i="9" s="1"/>
  <c r="AF24" i="9"/>
  <c r="AQ24" i="9" s="1"/>
  <c r="I62" i="10"/>
  <c r="AE62" i="10" s="1"/>
  <c r="AP62" i="10" s="1"/>
  <c r="AG45" i="9"/>
  <c r="AR45" i="9" s="1"/>
  <c r="H107" i="9"/>
  <c r="AD107" i="9" s="1"/>
  <c r="AO107" i="9" s="1"/>
  <c r="D13" i="10"/>
  <c r="Z13" i="10" s="1"/>
  <c r="AK13" i="10" s="1"/>
  <c r="D28" i="10"/>
  <c r="Z28" i="10" s="1"/>
  <c r="AK28" i="10" s="1"/>
  <c r="H71" i="9"/>
  <c r="AD71" i="9" s="1"/>
  <c r="AO71" i="9" s="1"/>
  <c r="AF51" i="9"/>
  <c r="AQ51" i="9" s="1"/>
  <c r="J109" i="9"/>
  <c r="AF109" i="9" s="1"/>
  <c r="AQ109" i="9" s="1"/>
  <c r="AC61" i="9"/>
  <c r="AN61" i="9" s="1"/>
  <c r="AG32" i="9"/>
  <c r="AR32" i="9" s="1"/>
  <c r="AG28" i="9"/>
  <c r="AR28" i="9" s="1"/>
  <c r="AD59" i="9"/>
  <c r="AO59" i="9" s="1"/>
  <c r="AD41" i="9"/>
  <c r="AO41" i="9" s="1"/>
  <c r="J72" i="9"/>
  <c r="AF72" i="9" s="1"/>
  <c r="AQ72" i="9" s="1"/>
  <c r="AJ105" i="9"/>
  <c r="D21" i="10"/>
  <c r="Z21" i="10" s="1"/>
  <c r="AK21" i="10" s="1"/>
  <c r="D41" i="10"/>
  <c r="Z41" i="10" s="1"/>
  <c r="AK41" i="10" s="1"/>
  <c r="AD61" i="9"/>
  <c r="AO61" i="9" s="1"/>
  <c r="AJ79" i="9"/>
  <c r="AD42" i="9"/>
  <c r="AO42" i="9" s="1"/>
  <c r="AE32" i="9"/>
  <c r="AP32" i="9" s="1"/>
  <c r="I89" i="9"/>
  <c r="AE89" i="9" s="1"/>
  <c r="AP89" i="9" s="1"/>
  <c r="I57" i="10"/>
  <c r="AE57" i="10" s="1"/>
  <c r="AP57" i="10" s="1"/>
  <c r="F55" i="10"/>
  <c r="F51" i="10"/>
  <c r="F84" i="10"/>
  <c r="I25" i="10"/>
  <c r="AE25" i="10" s="1"/>
  <c r="AP25" i="10" s="1"/>
  <c r="F16" i="10"/>
  <c r="AB16" i="10" s="1"/>
  <c r="D70" i="10"/>
  <c r="Z70" i="10" s="1"/>
  <c r="AK70" i="10" s="1"/>
  <c r="AJ92" i="9"/>
  <c r="H90" i="9"/>
  <c r="AD90" i="9" s="1"/>
  <c r="AO90" i="9" s="1"/>
  <c r="G94" i="9"/>
  <c r="AC94" i="9" s="1"/>
  <c r="AN94" i="9" s="1"/>
  <c r="G112" i="9"/>
  <c r="AE14" i="9"/>
  <c r="AP14" i="9" s="1"/>
  <c r="I101" i="9"/>
  <c r="AE101" i="9" s="1"/>
  <c r="AP101" i="9" s="1"/>
  <c r="AE56" i="9"/>
  <c r="AP56" i="9" s="1"/>
  <c r="I109" i="10"/>
  <c r="AE109" i="10" s="1"/>
  <c r="AP109" i="10" s="1"/>
  <c r="I35" i="10"/>
  <c r="AE35" i="10" s="1"/>
  <c r="AP35" i="10" s="1"/>
  <c r="I86" i="10"/>
  <c r="AE86" i="10" s="1"/>
  <c r="AP86" i="10" s="1"/>
  <c r="I75" i="10"/>
  <c r="AE75" i="10" s="1"/>
  <c r="AP75" i="10" s="1"/>
  <c r="F76" i="10"/>
  <c r="F104" i="10"/>
  <c r="F93" i="10"/>
  <c r="AJ103" i="9"/>
  <c r="D40" i="10"/>
  <c r="Z40" i="10" s="1"/>
  <c r="AK40" i="10" s="1"/>
  <c r="AD45" i="9"/>
  <c r="AO45" i="9" s="1"/>
  <c r="G84" i="9"/>
  <c r="AC84" i="9" s="1"/>
  <c r="AN84" i="9" s="1"/>
  <c r="D87" i="10"/>
  <c r="Z87" i="10" s="1"/>
  <c r="AK87" i="10" s="1"/>
  <c r="J94" i="9"/>
  <c r="AF94" i="9" s="1"/>
  <c r="AQ94" i="9" s="1"/>
  <c r="AC29" i="9"/>
  <c r="AN29" i="9" s="1"/>
  <c r="D92" i="10"/>
  <c r="Z92" i="10" s="1"/>
  <c r="AK92" i="10" s="1"/>
  <c r="AD18" i="9"/>
  <c r="AO18" i="9" s="1"/>
  <c r="I87" i="10"/>
  <c r="AE87" i="10" s="1"/>
  <c r="AP87" i="10" s="1"/>
  <c r="AF15" i="9"/>
  <c r="AQ15" i="9" s="1"/>
  <c r="I65" i="9"/>
  <c r="AE65" i="9" s="1"/>
  <c r="AP65" i="9" s="1"/>
  <c r="AE55" i="9"/>
  <c r="AP55" i="9" s="1"/>
  <c r="AE15" i="9"/>
  <c r="AP15" i="9" s="1"/>
  <c r="AE18" i="9"/>
  <c r="AP18" i="9" s="1"/>
  <c r="I12" i="9"/>
  <c r="I28" i="10"/>
  <c r="AE28" i="10" s="1"/>
  <c r="AP28" i="10" s="1"/>
  <c r="I90" i="9"/>
  <c r="AE90" i="9" s="1"/>
  <c r="AP90" i="9" s="1"/>
  <c r="I34" i="10"/>
  <c r="AE34" i="10" s="1"/>
  <c r="AP34" i="10" s="1"/>
  <c r="I44" i="10"/>
  <c r="AE44" i="10" s="1"/>
  <c r="AP44" i="10" s="1"/>
  <c r="AE34" i="9"/>
  <c r="AP34" i="9" s="1"/>
  <c r="AE54" i="9"/>
  <c r="AP54" i="9" s="1"/>
  <c r="I84" i="9"/>
  <c r="AE84" i="9" s="1"/>
  <c r="AP84" i="9" s="1"/>
  <c r="I80" i="9"/>
  <c r="AE80" i="9" s="1"/>
  <c r="AP80" i="9" s="1"/>
  <c r="AE45" i="9"/>
  <c r="AP45" i="9" s="1"/>
  <c r="I100" i="9"/>
  <c r="AE100" i="9" s="1"/>
  <c r="AP100" i="9" s="1"/>
  <c r="AE40" i="9"/>
  <c r="AP40" i="9" s="1"/>
  <c r="I102" i="9"/>
  <c r="AE102" i="9" s="1"/>
  <c r="AP102" i="9" s="1"/>
  <c r="AE51" i="9"/>
  <c r="AP51" i="9" s="1"/>
  <c r="F109" i="10"/>
  <c r="F40" i="10"/>
  <c r="I82" i="10"/>
  <c r="AE82" i="10" s="1"/>
  <c r="AP82" i="10" s="1"/>
  <c r="I95" i="10"/>
  <c r="AE95" i="10" s="1"/>
  <c r="AP95" i="10" s="1"/>
  <c r="I14" i="10"/>
  <c r="AE14" i="10" s="1"/>
  <c r="AP14" i="10" s="1"/>
  <c r="AE47" i="9"/>
  <c r="AP47" i="9" s="1"/>
  <c r="F48" i="10"/>
  <c r="AE61" i="9"/>
  <c r="AP61" i="9" s="1"/>
  <c r="F86" i="10"/>
  <c r="F67" i="10"/>
  <c r="I67" i="10"/>
  <c r="AE67" i="10" s="1"/>
  <c r="AP67" i="10" s="1"/>
  <c r="I88" i="10"/>
  <c r="AE88" i="10" s="1"/>
  <c r="AP88" i="10" s="1"/>
  <c r="F112" i="10"/>
  <c r="AE59" i="9"/>
  <c r="AP59" i="9" s="1"/>
  <c r="I69" i="10"/>
  <c r="AE69" i="10" s="1"/>
  <c r="AP69" i="10" s="1"/>
  <c r="I99" i="10"/>
  <c r="AE99" i="10" s="1"/>
  <c r="AP99" i="10" s="1"/>
  <c r="F66" i="10"/>
  <c r="F95" i="10"/>
  <c r="I83" i="10"/>
  <c r="AE83" i="10" s="1"/>
  <c r="AP83" i="10" s="1"/>
  <c r="I32" i="10"/>
  <c r="AE32" i="10" s="1"/>
  <c r="AP32" i="10" s="1"/>
  <c r="F44" i="10"/>
  <c r="AE64" i="9"/>
  <c r="AP64" i="9" s="1"/>
  <c r="I60" i="10"/>
  <c r="AE60" i="10" s="1"/>
  <c r="AP60" i="10" s="1"/>
  <c r="F23" i="10"/>
  <c r="F37" i="10"/>
  <c r="F101" i="10"/>
  <c r="D65" i="10"/>
  <c r="Z65" i="10" s="1"/>
  <c r="AK65" i="10" s="1"/>
  <c r="H112" i="9"/>
  <c r="AF14" i="9"/>
  <c r="AQ14" i="9" s="1"/>
  <c r="AF21" i="9"/>
  <c r="AQ21" i="9" s="1"/>
  <c r="AC54" i="9"/>
  <c r="AN54" i="9" s="1"/>
  <c r="AG34" i="9"/>
  <c r="AR34" i="9" s="1"/>
  <c r="AC23" i="9"/>
  <c r="AN23" i="9" s="1"/>
  <c r="K83" i="9"/>
  <c r="AG83" i="9" s="1"/>
  <c r="AR83" i="9" s="1"/>
  <c r="D53" i="10"/>
  <c r="Z53" i="10" s="1"/>
  <c r="AK53" i="10" s="1"/>
  <c r="D12" i="10"/>
  <c r="H111" i="9"/>
  <c r="AD111" i="9" s="1"/>
  <c r="AO111" i="9" s="1"/>
  <c r="J91" i="9"/>
  <c r="AF91" i="9" s="1"/>
  <c r="AQ91" i="9" s="1"/>
  <c r="J82" i="9"/>
  <c r="AF82" i="9" s="1"/>
  <c r="AQ82" i="9" s="1"/>
  <c r="AC13" i="9"/>
  <c r="AN13" i="9" s="1"/>
  <c r="K111" i="9"/>
  <c r="AG111" i="9" s="1"/>
  <c r="AR111" i="9" s="1"/>
  <c r="AG14" i="9"/>
  <c r="AR14" i="9" s="1"/>
  <c r="AJ53" i="9"/>
  <c r="K108" i="9"/>
  <c r="AG108" i="9" s="1"/>
  <c r="AR108" i="9" s="1"/>
  <c r="H80" i="9"/>
  <c r="AD80" i="9" s="1"/>
  <c r="AO80" i="9" s="1"/>
  <c r="D76" i="10"/>
  <c r="Z76" i="10" s="1"/>
  <c r="AK76" i="10" s="1"/>
  <c r="H94" i="9"/>
  <c r="AD94" i="9" s="1"/>
  <c r="AO94" i="9" s="1"/>
  <c r="H89" i="9"/>
  <c r="AD89" i="9" s="1"/>
  <c r="AO89" i="9" s="1"/>
  <c r="AF57" i="9"/>
  <c r="AQ57" i="9" s="1"/>
  <c r="AG41" i="9"/>
  <c r="AR41" i="9" s="1"/>
  <c r="AD38" i="9"/>
  <c r="AO38" i="9" s="1"/>
  <c r="AJ58" i="9"/>
  <c r="D77" i="10"/>
  <c r="Z77" i="10" s="1"/>
  <c r="AK77" i="10" s="1"/>
  <c r="D95" i="10"/>
  <c r="Z95" i="10" s="1"/>
  <c r="AK95" i="10" s="1"/>
  <c r="AD48" i="9"/>
  <c r="AO48" i="9" s="1"/>
  <c r="AF20" i="9"/>
  <c r="AQ20" i="9" s="1"/>
  <c r="J69" i="9"/>
  <c r="AF69" i="9" s="1"/>
  <c r="AQ69" i="9" s="1"/>
  <c r="AC39" i="9"/>
  <c r="AN39" i="9" s="1"/>
  <c r="G81" i="9"/>
  <c r="AC81" i="9" s="1"/>
  <c r="AN81" i="9" s="1"/>
  <c r="K96" i="9"/>
  <c r="AG96" i="9" s="1"/>
  <c r="AR96" i="9" s="1"/>
  <c r="K89" i="9"/>
  <c r="AG89" i="9" s="1"/>
  <c r="AR89" i="9" s="1"/>
  <c r="AJ26" i="9"/>
  <c r="AD28" i="9"/>
  <c r="AO28" i="9" s="1"/>
  <c r="AD50" i="9"/>
  <c r="AO50" i="9" s="1"/>
  <c r="AF18" i="9"/>
  <c r="AQ18" i="9" s="1"/>
  <c r="H67" i="9"/>
  <c r="AD67" i="9" s="1"/>
  <c r="AO67" i="9" s="1"/>
  <c r="AJ49" i="9"/>
  <c r="AJ95" i="9"/>
  <c r="D85" i="10"/>
  <c r="Z85" i="10" s="1"/>
  <c r="AK85" i="10" s="1"/>
  <c r="D19" i="10"/>
  <c r="Z19" i="10" s="1"/>
  <c r="AK19" i="10" s="1"/>
  <c r="AF28" i="9"/>
  <c r="AQ28" i="9" s="1"/>
  <c r="AE24" i="9"/>
  <c r="AP24" i="9" s="1"/>
  <c r="F69" i="10"/>
  <c r="D42" i="10"/>
  <c r="Z42" i="10" s="1"/>
  <c r="AK42" i="10" s="1"/>
  <c r="H91" i="9"/>
  <c r="AD91" i="9" s="1"/>
  <c r="AO91" i="9" s="1"/>
  <c r="AC40" i="9"/>
  <c r="AN40" i="9" s="1"/>
  <c r="AC48" i="9"/>
  <c r="AN48" i="9" s="1"/>
  <c r="AE50" i="9"/>
  <c r="AP50" i="9" s="1"/>
  <c r="I59" i="10"/>
  <c r="AE59" i="10" s="1"/>
  <c r="AP59" i="10" s="1"/>
  <c r="I81" i="10"/>
  <c r="AE81" i="10" s="1"/>
  <c r="AP81" i="10" s="1"/>
  <c r="H78" i="9"/>
  <c r="AD78" i="9" s="1"/>
  <c r="AO78" i="9" s="1"/>
  <c r="J111" i="9"/>
  <c r="AF111" i="9" s="1"/>
  <c r="AQ111" i="9" s="1"/>
  <c r="AC59" i="9"/>
  <c r="AN59" i="9" s="1"/>
  <c r="AE25" i="9"/>
  <c r="AP25" i="9" s="1"/>
  <c r="I104" i="9"/>
  <c r="AE104" i="9" s="1"/>
  <c r="AP104" i="9" s="1"/>
  <c r="F70" i="10"/>
  <c r="I16" i="10"/>
  <c r="AE16" i="10" s="1"/>
  <c r="AP16" i="10" s="1"/>
  <c r="F75" i="10"/>
  <c r="F68" i="10"/>
  <c r="F72" i="10"/>
  <c r="I93" i="10"/>
  <c r="AE93" i="10" s="1"/>
  <c r="AP93" i="10" s="1"/>
  <c r="F88" i="10"/>
  <c r="AD37" i="9"/>
  <c r="AO37" i="9" s="1"/>
  <c r="AJ54" i="9"/>
  <c r="K81" i="9"/>
  <c r="AG81" i="9" s="1"/>
  <c r="AR81" i="9" s="1"/>
  <c r="AJ46" i="9"/>
  <c r="D14" i="10"/>
  <c r="Z14" i="10" s="1"/>
  <c r="AK14" i="10" s="1"/>
  <c r="D71" i="10"/>
  <c r="Z71" i="10" s="1"/>
  <c r="AK71" i="10" s="1"/>
  <c r="AD17" i="9"/>
  <c r="AO17" i="9" s="1"/>
  <c r="AF60" i="9"/>
  <c r="AQ60" i="9" s="1"/>
  <c r="AF16" i="9"/>
  <c r="AQ16" i="9" s="1"/>
  <c r="AC15" i="9"/>
  <c r="AN15" i="9" s="1"/>
  <c r="AC33" i="9"/>
  <c r="AN33" i="9" s="1"/>
  <c r="K72" i="9"/>
  <c r="AG72" i="9" s="1"/>
  <c r="AR72" i="9" s="1"/>
  <c r="AG38" i="9"/>
  <c r="AR38" i="9" s="1"/>
  <c r="K85" i="9"/>
  <c r="AG85" i="9" s="1"/>
  <c r="AR85" i="9" s="1"/>
  <c r="AJ50" i="9"/>
  <c r="H93" i="9"/>
  <c r="AD93" i="9" s="1"/>
  <c r="AO93" i="9" s="1"/>
  <c r="AM16" i="9"/>
  <c r="AB20" i="9"/>
  <c r="D91" i="10"/>
  <c r="Z91" i="10" s="1"/>
  <c r="AK91" i="10" s="1"/>
  <c r="AD55" i="9"/>
  <c r="AO55" i="9" s="1"/>
  <c r="AF35" i="9"/>
  <c r="AQ35" i="9" s="1"/>
  <c r="J77" i="9"/>
  <c r="AF77" i="9" s="1"/>
  <c r="AQ77" i="9" s="1"/>
  <c r="K73" i="9"/>
  <c r="AG73" i="9" s="1"/>
  <c r="AR73" i="9" s="1"/>
  <c r="H102" i="9"/>
  <c r="AD102" i="9" s="1"/>
  <c r="AO102" i="9" s="1"/>
  <c r="AJ25" i="9"/>
  <c r="D38" i="10"/>
  <c r="Z38" i="10" s="1"/>
  <c r="AK38" i="10" s="1"/>
  <c r="D108" i="10"/>
  <c r="Z108" i="10" s="1"/>
  <c r="AK108" i="10" s="1"/>
  <c r="H65" i="9"/>
  <c r="AD65" i="9" s="1"/>
  <c r="AO65" i="9" s="1"/>
  <c r="J84" i="9"/>
  <c r="AF84" i="9" s="1"/>
  <c r="AQ84" i="9" s="1"/>
  <c r="J112" i="9"/>
  <c r="G103" i="9"/>
  <c r="AC103" i="9" s="1"/>
  <c r="AN103" i="9" s="1"/>
  <c r="AC25" i="9"/>
  <c r="AN25" i="9" s="1"/>
  <c r="AG57" i="9"/>
  <c r="AR57" i="9" s="1"/>
  <c r="H92" i="9"/>
  <c r="AD92" i="9" s="1"/>
  <c r="AO92" i="9" s="1"/>
  <c r="AE26" i="9"/>
  <c r="AP26" i="9" s="1"/>
  <c r="J101" i="9"/>
  <c r="AF101" i="9" s="1"/>
  <c r="AQ101" i="9" s="1"/>
  <c r="H87" i="9"/>
  <c r="AD87" i="9" s="1"/>
  <c r="AO87" i="9" s="1"/>
  <c r="D46" i="10"/>
  <c r="Z46" i="10" s="1"/>
  <c r="AK46" i="10" s="1"/>
  <c r="D20" i="10"/>
  <c r="Z20" i="10" s="1"/>
  <c r="AK20" i="10" s="1"/>
  <c r="J105" i="9"/>
  <c r="AF105" i="9" s="1"/>
  <c r="AQ105" i="9" s="1"/>
  <c r="AJ68" i="9"/>
  <c r="AE52" i="9"/>
  <c r="AP52" i="9" s="1"/>
  <c r="I70" i="9"/>
  <c r="AE70" i="9" s="1"/>
  <c r="AP70" i="9" s="1"/>
  <c r="I84" i="10"/>
  <c r="AE84" i="10" s="1"/>
  <c r="AP84" i="10" s="1"/>
  <c r="I39" i="10"/>
  <c r="AE39" i="10" s="1"/>
  <c r="AP39" i="10" s="1"/>
  <c r="I42" i="10"/>
  <c r="AE42" i="10" s="1"/>
  <c r="AP42" i="10" s="1"/>
  <c r="I77" i="10"/>
  <c r="AE77" i="10" s="1"/>
  <c r="AP77" i="10" s="1"/>
  <c r="I46" i="10"/>
  <c r="AE46" i="10" s="1"/>
  <c r="AP46" i="10" s="1"/>
  <c r="H66" i="9"/>
  <c r="AD66" i="9" s="1"/>
  <c r="AO66" i="9" s="1"/>
  <c r="AC58" i="9"/>
  <c r="AN58" i="9" s="1"/>
  <c r="AJ37" i="9"/>
  <c r="AM14" i="9"/>
  <c r="AB18" i="9"/>
  <c r="AE60" i="9"/>
  <c r="AP60" i="9" s="1"/>
  <c r="F33" i="10"/>
  <c r="AE39" i="9"/>
  <c r="AP39" i="9" s="1"/>
  <c r="F94" i="10"/>
  <c r="D107" i="10"/>
  <c r="Z107" i="10" s="1"/>
  <c r="AK107" i="10" s="1"/>
  <c r="AD56" i="9"/>
  <c r="AO56" i="9" s="1"/>
  <c r="AF45" i="9"/>
  <c r="AQ45" i="9" s="1"/>
  <c r="G66" i="9"/>
  <c r="AC66" i="9" s="1"/>
  <c r="AN66" i="9" s="1"/>
  <c r="K75" i="9"/>
  <c r="AG75" i="9" s="1"/>
  <c r="AR75" i="9" s="1"/>
  <c r="AG55" i="9"/>
  <c r="AR55" i="9" s="1"/>
  <c r="H99" i="9"/>
  <c r="AD99" i="9" s="1"/>
  <c r="AO99" i="9" s="1"/>
  <c r="AF33" i="9"/>
  <c r="AQ33" i="9" s="1"/>
  <c r="H109" i="9"/>
  <c r="AD109" i="9" s="1"/>
  <c r="AO109" i="9" s="1"/>
  <c r="I98" i="9"/>
  <c r="AE98" i="9" s="1"/>
  <c r="AP98" i="9" s="1"/>
  <c r="AE29" i="9"/>
  <c r="AP29" i="9" s="1"/>
  <c r="AE42" i="9"/>
  <c r="AP42" i="9" s="1"/>
  <c r="I86" i="9"/>
  <c r="AE86" i="9" s="1"/>
  <c r="AP86" i="9" s="1"/>
  <c r="AE41" i="9"/>
  <c r="AP41" i="9" s="1"/>
  <c r="AE17" i="9"/>
  <c r="AP17" i="9" s="1"/>
  <c r="AE20" i="9"/>
  <c r="AP20" i="9" s="1"/>
  <c r="F41" i="10"/>
  <c r="I51" i="10"/>
  <c r="AE51" i="10" s="1"/>
  <c r="AP51" i="10" s="1"/>
  <c r="I78" i="10"/>
  <c r="AE78" i="10" s="1"/>
  <c r="AP78" i="10" s="1"/>
  <c r="F53" i="10"/>
  <c r="I90" i="10"/>
  <c r="AE90" i="10" s="1"/>
  <c r="AP90" i="10" s="1"/>
  <c r="F50" i="10"/>
  <c r="I36" i="10"/>
  <c r="AE36" i="10" s="1"/>
  <c r="AP36" i="10" s="1"/>
  <c r="AE37" i="9"/>
  <c r="AP37" i="9" s="1"/>
  <c r="AE33" i="9"/>
  <c r="AP33" i="9" s="1"/>
  <c r="I30" i="10"/>
  <c r="AE30" i="10" s="1"/>
  <c r="AP30" i="10" s="1"/>
  <c r="F32" i="10"/>
  <c r="AE48" i="9"/>
  <c r="AP48" i="9" s="1"/>
  <c r="I52" i="10"/>
  <c r="AE52" i="10" s="1"/>
  <c r="AP52" i="10" s="1"/>
  <c r="I33" i="10"/>
  <c r="AE33" i="10" s="1"/>
  <c r="AP33" i="10" s="1"/>
  <c r="AE36" i="9"/>
  <c r="AP36" i="9" s="1"/>
  <c r="I21" i="10"/>
  <c r="AE21" i="10" s="1"/>
  <c r="AP21" i="10" s="1"/>
  <c r="F31" i="10"/>
  <c r="F90" i="10"/>
  <c r="F71" i="10"/>
  <c r="D105" i="10"/>
  <c r="Z105" i="10" s="1"/>
  <c r="AK105" i="10" s="1"/>
  <c r="J78" i="9"/>
  <c r="AF78" i="9" s="1"/>
  <c r="AQ78" i="9" s="1"/>
  <c r="AF64" i="9"/>
  <c r="AQ64" i="9" s="1"/>
  <c r="AC32" i="9"/>
  <c r="AN32" i="9" s="1"/>
  <c r="AC62" i="9"/>
  <c r="AN62" i="9" s="1"/>
  <c r="K98" i="9"/>
  <c r="AG98" i="9" s="1"/>
  <c r="AR98" i="9" s="1"/>
  <c r="AJ28" i="9"/>
  <c r="AJ19" i="9"/>
  <c r="G74" i="9"/>
  <c r="AC74" i="9" s="1"/>
  <c r="AN74" i="9" s="1"/>
  <c r="H76" i="9"/>
  <c r="AD76" i="9" s="1"/>
  <c r="AO76" i="9" s="1"/>
  <c r="I67" i="9"/>
  <c r="AE67" i="9" s="1"/>
  <c r="AP67" i="9" s="1"/>
  <c r="AE63" i="9"/>
  <c r="AP63" i="9" s="1"/>
  <c r="AE46" i="9"/>
  <c r="AP46" i="9" s="1"/>
  <c r="I106" i="9"/>
  <c r="AE106" i="9" s="1"/>
  <c r="AP106" i="9" s="1"/>
  <c r="I71" i="9"/>
  <c r="AE71" i="9" s="1"/>
  <c r="AP71" i="9" s="1"/>
  <c r="AE62" i="9"/>
  <c r="AP62" i="9" s="1"/>
  <c r="I66" i="9"/>
  <c r="AE66" i="9" s="1"/>
  <c r="AP66" i="9" s="1"/>
  <c r="I92" i="9"/>
  <c r="AE92" i="9" s="1"/>
  <c r="AP92" i="9" s="1"/>
  <c r="AE53" i="9"/>
  <c r="AP53" i="9" s="1"/>
  <c r="F34" i="10"/>
  <c r="F43" i="10"/>
  <c r="I20" i="10"/>
  <c r="AE20" i="10" s="1"/>
  <c r="AP20" i="10" s="1"/>
  <c r="I24" i="10"/>
  <c r="AE24" i="10" s="1"/>
  <c r="AP24" i="10" s="1"/>
  <c r="I103" i="10"/>
  <c r="AE103" i="10" s="1"/>
  <c r="AP103" i="10" s="1"/>
  <c r="F14" i="10"/>
  <c r="AB14" i="10" s="1"/>
  <c r="F52" i="10"/>
  <c r="I53" i="10"/>
  <c r="AE53" i="10" s="1"/>
  <c r="AP53" i="10" s="1"/>
  <c r="F12" i="10"/>
  <c r="I87" i="9"/>
  <c r="AE87" i="9" s="1"/>
  <c r="AP87" i="9" s="1"/>
  <c r="I100" i="10"/>
  <c r="AE100" i="10" s="1"/>
  <c r="AP100" i="10" s="1"/>
  <c r="I29" i="10"/>
  <c r="AE29" i="10" s="1"/>
  <c r="AP29" i="10" s="1"/>
  <c r="F73" i="10"/>
  <c r="I73" i="10"/>
  <c r="AE73" i="10" s="1"/>
  <c r="AP73" i="10" s="1"/>
  <c r="I94" i="10"/>
  <c r="AE94" i="10" s="1"/>
  <c r="AP94" i="10" s="1"/>
  <c r="I15" i="10"/>
  <c r="AE15" i="10" s="1"/>
  <c r="AP15" i="10" s="1"/>
  <c r="F36" i="10"/>
  <c r="I107" i="9"/>
  <c r="AE107" i="9" s="1"/>
  <c r="AP107" i="9" s="1"/>
  <c r="I13" i="10"/>
  <c r="AE13" i="10" s="1"/>
  <c r="AP13" i="10" s="1"/>
  <c r="I48" i="10"/>
  <c r="AE48" i="10" s="1"/>
  <c r="AP48" i="10" s="1"/>
  <c r="F97" i="10"/>
  <c r="I108" i="9"/>
  <c r="AE108" i="9" s="1"/>
  <c r="AP108" i="9" s="1"/>
  <c r="I85" i="10"/>
  <c r="AE85" i="10" s="1"/>
  <c r="AP85" i="10" s="1"/>
  <c r="F54" i="10"/>
  <c r="F49" i="10"/>
  <c r="F27" i="10"/>
  <c r="D109" i="10"/>
  <c r="Z109" i="10" s="1"/>
  <c r="AK109" i="10" s="1"/>
  <c r="D57" i="10"/>
  <c r="Z57" i="10" s="1"/>
  <c r="AK57" i="10" s="1"/>
  <c r="H83" i="9"/>
  <c r="AD83" i="9" s="1"/>
  <c r="AO83" i="9" s="1"/>
  <c r="H74" i="9"/>
  <c r="AD74" i="9" s="1"/>
  <c r="AO74" i="9" s="1"/>
  <c r="AF39" i="9"/>
  <c r="AQ39" i="9" s="1"/>
  <c r="G96" i="9"/>
  <c r="AC96" i="9" s="1"/>
  <c r="AN96" i="9" s="1"/>
  <c r="AC41" i="9"/>
  <c r="AN41" i="9" s="1"/>
  <c r="K67" i="9"/>
  <c r="AG67" i="9" s="1"/>
  <c r="AR67" i="9" s="1"/>
  <c r="G107" i="9"/>
  <c r="AC107" i="9" s="1"/>
  <c r="AN107" i="9" s="1"/>
  <c r="K101" i="9"/>
  <c r="AG101" i="9" s="1"/>
  <c r="AR101" i="9" s="1"/>
  <c r="AD63" i="9"/>
  <c r="AO63" i="9" s="1"/>
  <c r="D78" i="10"/>
  <c r="Z78" i="10" s="1"/>
  <c r="AK78" i="10" s="1"/>
  <c r="D72" i="10"/>
  <c r="Z72" i="10" s="1"/>
  <c r="AK72" i="10" s="1"/>
  <c r="AD27" i="9"/>
  <c r="AO27" i="9" s="1"/>
  <c r="AD53" i="9"/>
  <c r="AO53" i="9" s="1"/>
  <c r="AF22" i="9"/>
  <c r="AQ22" i="9" s="1"/>
  <c r="AF53" i="9"/>
  <c r="AQ53" i="9" s="1"/>
  <c r="G79" i="9"/>
  <c r="AC79" i="9" s="1"/>
  <c r="AN79" i="9" s="1"/>
  <c r="G70" i="9"/>
  <c r="AC70" i="9" s="1"/>
  <c r="AN70" i="9" s="1"/>
  <c r="AG33" i="9"/>
  <c r="AR33" i="9" s="1"/>
  <c r="K69" i="9"/>
  <c r="AG69" i="9" s="1"/>
  <c r="AR69" i="9" s="1"/>
  <c r="AJ102" i="9"/>
  <c r="D61" i="10"/>
  <c r="Z61" i="10" s="1"/>
  <c r="AK61" i="10" s="1"/>
  <c r="D31" i="10"/>
  <c r="Z31" i="10" s="1"/>
  <c r="AK31" i="10" s="1"/>
  <c r="AD16" i="9"/>
  <c r="AO16" i="9" s="1"/>
  <c r="J99" i="9"/>
  <c r="AF99" i="9" s="1"/>
  <c r="AQ99" i="9" s="1"/>
  <c r="J98" i="9"/>
  <c r="AF98" i="9" s="1"/>
  <c r="AQ98" i="9" s="1"/>
  <c r="G87" i="9"/>
  <c r="AC87" i="9" s="1"/>
  <c r="AN87" i="9" s="1"/>
  <c r="AD32" i="9"/>
  <c r="AO32" i="9" s="1"/>
  <c r="AD62" i="9"/>
  <c r="AO62" i="9" s="1"/>
  <c r="AM13" i="9"/>
  <c r="AB17" i="9"/>
  <c r="AJ20" i="9"/>
  <c r="D102" i="10"/>
  <c r="Z102" i="10" s="1"/>
  <c r="AK102" i="10" s="1"/>
  <c r="D111" i="10"/>
  <c r="Z111" i="10" s="1"/>
  <c r="AK111" i="10" s="1"/>
  <c r="AD51" i="9"/>
  <c r="AO51" i="9" s="1"/>
  <c r="H101" i="9"/>
  <c r="AD101" i="9" s="1"/>
  <c r="AO101" i="9" s="1"/>
  <c r="AF46" i="9"/>
  <c r="AQ46" i="9" s="1"/>
  <c r="AF58" i="9"/>
  <c r="AQ58" i="9" s="1"/>
  <c r="AC64" i="9"/>
  <c r="AN64" i="9" s="1"/>
  <c r="G100" i="9"/>
  <c r="AC100" i="9" s="1"/>
  <c r="AN100" i="9" s="1"/>
  <c r="K66" i="9"/>
  <c r="AG66" i="9" s="1"/>
  <c r="AR66" i="9" s="1"/>
  <c r="AJ22" i="9"/>
  <c r="AJ97" i="9"/>
  <c r="AJ91" i="9"/>
  <c r="AD15" i="9"/>
  <c r="AO15" i="9" s="1"/>
  <c r="AF59" i="9"/>
  <c r="AQ59" i="9" s="1"/>
  <c r="AF17" i="9"/>
  <c r="AQ17" i="9" s="1"/>
  <c r="H73" i="9"/>
  <c r="AD73" i="9" s="1"/>
  <c r="AO73" i="9" s="1"/>
  <c r="AJ77" i="9"/>
  <c r="D110" i="10"/>
  <c r="Z110" i="10" s="1"/>
  <c r="AK110" i="10" s="1"/>
  <c r="D23" i="10"/>
  <c r="Z23" i="10" s="1"/>
  <c r="AK23" i="10" s="1"/>
  <c r="AJ15" i="9"/>
  <c r="AJ64" i="9"/>
  <c r="D74" i="10"/>
  <c r="Z74" i="10" s="1"/>
  <c r="AK74" i="10" s="1"/>
  <c r="D17" i="10"/>
  <c r="Z17" i="10" s="1"/>
  <c r="AK17" i="10" s="1"/>
  <c r="AJ82" i="9"/>
  <c r="AJ61" i="9"/>
  <c r="AJ94" i="9"/>
  <c r="F98" i="10"/>
  <c r="F108" i="10"/>
  <c r="AE44" i="9"/>
  <c r="AP44" i="9" s="1"/>
  <c r="AD52" i="9"/>
  <c r="AO52" i="9" s="1"/>
  <c r="J103" i="9"/>
  <c r="AF103" i="9" s="1"/>
  <c r="AQ103" i="9" s="1"/>
  <c r="AC52" i="9"/>
  <c r="AN52" i="9" s="1"/>
  <c r="AC49" i="9"/>
  <c r="AN49" i="9" s="1"/>
  <c r="J86" i="9"/>
  <c r="AF86" i="9" s="1"/>
  <c r="AQ86" i="9" s="1"/>
  <c r="AG42" i="9"/>
  <c r="AR42" i="9" s="1"/>
  <c r="D22" i="10"/>
  <c r="Z22" i="10" s="1"/>
  <c r="AK22" i="10" s="1"/>
  <c r="AD49" i="9"/>
  <c r="AO49" i="9" s="1"/>
  <c r="H97" i="9"/>
  <c r="AD97" i="9" s="1"/>
  <c r="AO97" i="9" s="1"/>
  <c r="D66" i="10"/>
  <c r="Z66" i="10" s="1"/>
  <c r="AK66" i="10" s="1"/>
  <c r="D112" i="10"/>
  <c r="AD20" i="9"/>
  <c r="AO20" i="9" s="1"/>
  <c r="AD29" i="9"/>
  <c r="AO29" i="9" s="1"/>
  <c r="J110" i="9"/>
  <c r="AF110" i="9" s="1"/>
  <c r="AQ110" i="9" s="1"/>
  <c r="J97" i="9"/>
  <c r="AF97" i="9" s="1"/>
  <c r="AQ97" i="9" s="1"/>
  <c r="AC26" i="9"/>
  <c r="AN26" i="9" s="1"/>
  <c r="AC46" i="9"/>
  <c r="AN46" i="9" s="1"/>
  <c r="AG35" i="9"/>
  <c r="AR35" i="9" s="1"/>
  <c r="H79" i="9"/>
  <c r="AD79" i="9" s="1"/>
  <c r="AO79" i="9" s="1"/>
  <c r="J92" i="9"/>
  <c r="AF92" i="9" s="1"/>
  <c r="AQ92" i="9" s="1"/>
  <c r="J90" i="9"/>
  <c r="AF90" i="9" s="1"/>
  <c r="AQ90" i="9" s="1"/>
  <c r="I85" i="9"/>
  <c r="AE85" i="9" s="1"/>
  <c r="AP85" i="9" s="1"/>
  <c r="I88" i="9"/>
  <c r="AE88" i="9" s="1"/>
  <c r="AP88" i="9" s="1"/>
  <c r="I77" i="9"/>
  <c r="AE77" i="9" s="1"/>
  <c r="AP77" i="9" s="1"/>
  <c r="I68" i="9"/>
  <c r="AE68" i="9" s="1"/>
  <c r="AP68" i="9" s="1"/>
  <c r="I96" i="9"/>
  <c r="AE96" i="9" s="1"/>
  <c r="AP96" i="9" s="1"/>
  <c r="I109" i="9"/>
  <c r="AE109" i="9" s="1"/>
  <c r="AP109" i="9" s="1"/>
  <c r="I99" i="9"/>
  <c r="AE99" i="9" s="1"/>
  <c r="AP99" i="9" s="1"/>
  <c r="I95" i="9"/>
  <c r="AE95" i="9" s="1"/>
  <c r="AP95" i="9" s="1"/>
  <c r="I110" i="9"/>
  <c r="AE110" i="9" s="1"/>
  <c r="AP110" i="9" s="1"/>
  <c r="F83" i="10"/>
  <c r="I74" i="9"/>
  <c r="AE74" i="9" s="1"/>
  <c r="AP74" i="9" s="1"/>
  <c r="I45" i="10"/>
  <c r="AE45" i="10" s="1"/>
  <c r="AP45" i="10" s="1"/>
  <c r="I26" i="10"/>
  <c r="AE26" i="10" s="1"/>
  <c r="AP26" i="10" s="1"/>
  <c r="I66" i="10"/>
  <c r="AE66" i="10" s="1"/>
  <c r="AP66" i="10" s="1"/>
  <c r="F42" i="10"/>
  <c r="F56" i="10"/>
  <c r="I80" i="10"/>
  <c r="AE80" i="10" s="1"/>
  <c r="AP80" i="10" s="1"/>
  <c r="F59" i="10"/>
  <c r="I94" i="9"/>
  <c r="AE94" i="9" s="1"/>
  <c r="AP94" i="9" s="1"/>
  <c r="I22" i="10"/>
  <c r="AE22" i="10" s="1"/>
  <c r="AP22" i="10" s="1"/>
  <c r="F30" i="10"/>
  <c r="F79" i="10"/>
  <c r="I106" i="10"/>
  <c r="AE106" i="10" s="1"/>
  <c r="AP106" i="10" s="1"/>
  <c r="I40" i="10"/>
  <c r="AE40" i="10" s="1"/>
  <c r="AP40" i="10" s="1"/>
  <c r="F13" i="10"/>
  <c r="AB13" i="10" s="1"/>
  <c r="F87" i="10"/>
  <c r="I17" i="10"/>
  <c r="AE17" i="10" s="1"/>
  <c r="AP17" i="10" s="1"/>
  <c r="I38" i="10"/>
  <c r="AE38" i="10" s="1"/>
  <c r="AP38" i="10" s="1"/>
  <c r="F85" i="10"/>
  <c r="F103" i="10"/>
  <c r="I89" i="10"/>
  <c r="AE89" i="10" s="1"/>
  <c r="AP89" i="10" s="1"/>
  <c r="I110" i="10"/>
  <c r="AE110" i="10" s="1"/>
  <c r="AP110" i="10" s="1"/>
  <c r="F82" i="10"/>
  <c r="F45" i="10"/>
  <c r="F18" i="10"/>
  <c r="D34" i="10"/>
  <c r="Z34" i="10" s="1"/>
  <c r="AK34" i="10" s="1"/>
  <c r="D60" i="10"/>
  <c r="Z60" i="10" s="1"/>
  <c r="AK60" i="10" s="1"/>
  <c r="AD14" i="9"/>
  <c r="AO14" i="9" s="1"/>
  <c r="AD13" i="9"/>
  <c r="AO13" i="9" s="1"/>
  <c r="AF25" i="9"/>
  <c r="AQ25" i="9" s="1"/>
  <c r="I37" i="10"/>
  <c r="AE37" i="10" s="1"/>
  <c r="AP37" i="10" s="1"/>
  <c r="AC27" i="9"/>
  <c r="AN27" i="9" s="1"/>
  <c r="AG39" i="9"/>
  <c r="AR39" i="9" s="1"/>
  <c r="AG30" i="9"/>
  <c r="AR30" i="9" s="1"/>
  <c r="AC36" i="9"/>
  <c r="AN36" i="9" s="1"/>
  <c r="AJ27" i="9"/>
  <c r="H72" i="9"/>
  <c r="AD72" i="9" s="1"/>
  <c r="AO72" i="9" s="1"/>
  <c r="D106" i="10"/>
  <c r="Z106" i="10" s="1"/>
  <c r="AK106" i="10" s="1"/>
  <c r="AD60" i="9"/>
  <c r="AO60" i="9" s="1"/>
  <c r="H98" i="9"/>
  <c r="AD98" i="9" s="1"/>
  <c r="AO98" i="9" s="1"/>
  <c r="AF47" i="9"/>
  <c r="AQ47" i="9" s="1"/>
  <c r="G104" i="9"/>
  <c r="AC104" i="9" s="1"/>
  <c r="AN104" i="9" s="1"/>
  <c r="G73" i="9"/>
  <c r="AC73" i="9" s="1"/>
  <c r="AN73" i="9" s="1"/>
  <c r="K106" i="9"/>
  <c r="AG106" i="9" s="1"/>
  <c r="AR106" i="9" s="1"/>
  <c r="AJ62" i="9"/>
  <c r="G105" i="9"/>
  <c r="AC105" i="9" s="1"/>
  <c r="AN105" i="9" s="1"/>
  <c r="D86" i="10"/>
  <c r="Z86" i="10" s="1"/>
  <c r="AK86" i="10" s="1"/>
  <c r="D84" i="10"/>
  <c r="Z84" i="10" s="1"/>
  <c r="AK84" i="10" s="1"/>
  <c r="AD35" i="9"/>
  <c r="AO35" i="9" s="1"/>
  <c r="H69" i="9"/>
  <c r="AD69" i="9" s="1"/>
  <c r="AO69" i="9" s="1"/>
  <c r="AF30" i="9"/>
  <c r="AQ30" i="9" s="1"/>
  <c r="J85" i="9"/>
  <c r="AF85" i="9" s="1"/>
  <c r="AQ85" i="9" s="1"/>
  <c r="AC43" i="9"/>
  <c r="AN43" i="9" s="1"/>
  <c r="H12" i="9"/>
  <c r="H82" i="9"/>
  <c r="AD82" i="9" s="1"/>
  <c r="AO82" i="9" s="1"/>
  <c r="AJ57" i="9"/>
  <c r="AJ110" i="9"/>
  <c r="AJ40" i="9"/>
  <c r="D49" i="10"/>
  <c r="Z49" i="10" s="1"/>
  <c r="AK49" i="10" s="1"/>
  <c r="H84" i="9"/>
  <c r="AD84" i="9" s="1"/>
  <c r="AO84" i="9" s="1"/>
  <c r="H104" i="9"/>
  <c r="AD104" i="9" s="1"/>
  <c r="AO104" i="9" s="1"/>
  <c r="J71" i="9"/>
  <c r="AF71" i="9" s="1"/>
  <c r="AQ71" i="9" s="1"/>
  <c r="I74" i="10"/>
  <c r="AE74" i="10" s="1"/>
  <c r="AP74" i="10" s="1"/>
  <c r="G90" i="9"/>
  <c r="AC90" i="9" s="1"/>
  <c r="AN90" i="9" s="1"/>
  <c r="AC21" i="9"/>
  <c r="AN21" i="9" s="1"/>
  <c r="K99" i="9"/>
  <c r="AG99" i="9" s="1"/>
  <c r="AR99" i="9" s="1"/>
  <c r="AJ83" i="9"/>
  <c r="AD64" i="9"/>
  <c r="AO64" i="9" s="1"/>
  <c r="AF54" i="9"/>
  <c r="AQ54" i="9" s="1"/>
  <c r="AJ59" i="9"/>
  <c r="D63" i="10"/>
  <c r="Z63" i="10" s="1"/>
  <c r="AK63" i="10" s="1"/>
  <c r="I43" i="10"/>
  <c r="AE43" i="10" s="1"/>
  <c r="AP43" i="10" s="1"/>
  <c r="I112" i="10"/>
  <c r="AJ42" i="9"/>
  <c r="AB19" i="9"/>
  <c r="AM15" i="9"/>
  <c r="Q180" i="21" l="1"/>
  <c r="Q84" i="12"/>
  <c r="F75" i="21"/>
  <c r="F54" i="12"/>
  <c r="AM74" i="16"/>
  <c r="Q182" i="21" s="1"/>
  <c r="AM76" i="16"/>
  <c r="Q184" i="21" s="1"/>
  <c r="AM75" i="16"/>
  <c r="Q183" i="21" s="1"/>
  <c r="AM73" i="16"/>
  <c r="Q181" i="21" s="1"/>
  <c r="AM74" i="15"/>
  <c r="F182" i="21" s="1"/>
  <c r="AM84" i="15"/>
  <c r="F192" i="21" s="1"/>
  <c r="F79" i="21"/>
  <c r="AM77" i="15"/>
  <c r="F185" i="21" s="1"/>
  <c r="AJ71" i="9"/>
  <c r="AJ76" i="9"/>
  <c r="AJ84" i="9"/>
  <c r="AJ32" i="9"/>
  <c r="AJ80" i="9"/>
  <c r="AJ45" i="9"/>
  <c r="AJ100" i="9"/>
  <c r="AJ14" i="9"/>
  <c r="AJ73" i="9"/>
  <c r="AJ41" i="9"/>
  <c r="AJ55" i="9"/>
  <c r="AJ98" i="9"/>
  <c r="AJ69" i="9"/>
  <c r="AJ101" i="9"/>
  <c r="AJ66" i="9"/>
  <c r="AJ85" i="9"/>
  <c r="AJ33" i="9"/>
  <c r="AJ67" i="9"/>
  <c r="AB17" i="10"/>
  <c r="AM13" i="10"/>
  <c r="AJ39" i="9"/>
  <c r="AB21" i="9"/>
  <c r="AM17" i="9"/>
  <c r="AB18" i="10"/>
  <c r="AB20" i="10"/>
  <c r="AM16" i="10"/>
  <c r="AJ38" i="9"/>
  <c r="AJ75" i="9"/>
  <c r="AJ111" i="9"/>
  <c r="AJ34" i="9"/>
  <c r="AJ99" i="9"/>
  <c r="AJ47" i="9"/>
  <c r="AJ72" i="9"/>
  <c r="AB19" i="10"/>
  <c r="AJ81" i="9"/>
  <c r="AB24" i="9"/>
  <c r="AM20" i="9"/>
  <c r="AB23" i="9"/>
  <c r="AM19" i="9"/>
  <c r="AB22" i="9"/>
  <c r="AM18" i="9"/>
  <c r="AJ30" i="9"/>
  <c r="AJ89" i="9"/>
  <c r="AJ96" i="9"/>
  <c r="AJ35" i="9"/>
  <c r="Q75" i="21" l="1"/>
  <c r="F85" i="12"/>
  <c r="AM79" i="16"/>
  <c r="Q187" i="21" s="1"/>
  <c r="AM77" i="16"/>
  <c r="Q79" i="21"/>
  <c r="AM80" i="16"/>
  <c r="Q188" i="21" s="1"/>
  <c r="AM78" i="16"/>
  <c r="Q186" i="21" s="1"/>
  <c r="AM88" i="15"/>
  <c r="F196" i="21" s="1"/>
  <c r="F83" i="21"/>
  <c r="AM81" i="15"/>
  <c r="F189" i="21" s="1"/>
  <c r="AM78" i="15"/>
  <c r="F186" i="21" s="1"/>
  <c r="AB22" i="10"/>
  <c r="AM18" i="10"/>
  <c r="AB26" i="9"/>
  <c r="AM22" i="9"/>
  <c r="AB27" i="9"/>
  <c r="AM23" i="9"/>
  <c r="AB25" i="9"/>
  <c r="AM21" i="9"/>
  <c r="AB28" i="9"/>
  <c r="AM24" i="9"/>
  <c r="AM20" i="10"/>
  <c r="AB24" i="10"/>
  <c r="AB23" i="10"/>
  <c r="AM19" i="10"/>
  <c r="AB21" i="10"/>
  <c r="AM17" i="10"/>
  <c r="Q185" i="21" l="1"/>
  <c r="Q85" i="12"/>
  <c r="AM82" i="16"/>
  <c r="AM84" i="16"/>
  <c r="Q192" i="21" s="1"/>
  <c r="AM81" i="16"/>
  <c r="Q189" i="21" s="1"/>
  <c r="Q83" i="21"/>
  <c r="AM83" i="16"/>
  <c r="Q191" i="21" s="1"/>
  <c r="AM82" i="15"/>
  <c r="F190" i="21" s="1"/>
  <c r="F87" i="21"/>
  <c r="AM85" i="15"/>
  <c r="F193" i="21" s="1"/>
  <c r="AM92" i="15"/>
  <c r="F200" i="21" s="1"/>
  <c r="AB32" i="9"/>
  <c r="AM28" i="9"/>
  <c r="AB25" i="10"/>
  <c r="AM21" i="10"/>
  <c r="AB29" i="9"/>
  <c r="AM25" i="9"/>
  <c r="AB27" i="10"/>
  <c r="AM23" i="10"/>
  <c r="AB28" i="10"/>
  <c r="AM24" i="10"/>
  <c r="AB26" i="10"/>
  <c r="AM22" i="10"/>
  <c r="AB31" i="9"/>
  <c r="AM27" i="9"/>
  <c r="AB30" i="9"/>
  <c r="AM26" i="9"/>
  <c r="Q190" i="21" l="1"/>
  <c r="Q86" i="12"/>
  <c r="AM87" i="16"/>
  <c r="Q87" i="21"/>
  <c r="AM85" i="16"/>
  <c r="Q193" i="21" s="1"/>
  <c r="AM88" i="16"/>
  <c r="Q196" i="21" s="1"/>
  <c r="AM86" i="16"/>
  <c r="Q194" i="21" s="1"/>
  <c r="AM96" i="15"/>
  <c r="F204" i="21" s="1"/>
  <c r="F91" i="21"/>
  <c r="AM89" i="15"/>
  <c r="F197" i="21" s="1"/>
  <c r="AM86" i="15"/>
  <c r="F194" i="21" s="1"/>
  <c r="AB36" i="9"/>
  <c r="AM32" i="9"/>
  <c r="AB34" i="9"/>
  <c r="AM30" i="9"/>
  <c r="AB31" i="10"/>
  <c r="AM27" i="10"/>
  <c r="AB32" i="10"/>
  <c r="AM28" i="10"/>
  <c r="AB33" i="9"/>
  <c r="AM29" i="9"/>
  <c r="AB35" i="9"/>
  <c r="AM31" i="9"/>
  <c r="AB30" i="10"/>
  <c r="AM26" i="10"/>
  <c r="AB29" i="10"/>
  <c r="AM25" i="10"/>
  <c r="Q195" i="21" l="1"/>
  <c r="Q87" i="12"/>
  <c r="AM90" i="16"/>
  <c r="Q198" i="21" s="1"/>
  <c r="AM92" i="16"/>
  <c r="AM89" i="16"/>
  <c r="Q197" i="21" s="1"/>
  <c r="Q91" i="21"/>
  <c r="AM91" i="16"/>
  <c r="Q199" i="21" s="1"/>
  <c r="AM90" i="15"/>
  <c r="F198" i="21" s="1"/>
  <c r="AM93" i="15"/>
  <c r="F201" i="21" s="1"/>
  <c r="AM100" i="15"/>
  <c r="F208" i="21" s="1"/>
  <c r="AB37" i="9"/>
  <c r="AM33" i="9"/>
  <c r="AB33" i="10"/>
  <c r="AM29" i="10"/>
  <c r="AB36" i="10"/>
  <c r="AM32" i="10"/>
  <c r="AB40" i="9"/>
  <c r="AM36" i="9"/>
  <c r="AB35" i="10"/>
  <c r="AM31" i="10"/>
  <c r="AB39" i="9"/>
  <c r="AM35" i="9"/>
  <c r="AB38" i="9"/>
  <c r="AM34" i="9"/>
  <c r="AB34" i="10"/>
  <c r="AM30" i="10"/>
  <c r="Q200" i="21" l="1"/>
  <c r="Q88" i="12"/>
  <c r="F95" i="21"/>
  <c r="F58" i="12"/>
  <c r="AM95" i="16"/>
  <c r="Q203" i="21" s="1"/>
  <c r="AM96" i="16"/>
  <c r="Q204" i="21" s="1"/>
  <c r="AM93" i="16"/>
  <c r="Q201" i="21" s="1"/>
  <c r="AM94" i="16"/>
  <c r="Q202" i="21" s="1"/>
  <c r="AM108" i="15"/>
  <c r="F216" i="21" s="1"/>
  <c r="AM104" i="15"/>
  <c r="F212" i="21" s="1"/>
  <c r="F99" i="21"/>
  <c r="AM97" i="15"/>
  <c r="F205" i="21" s="1"/>
  <c r="AM94" i="15"/>
  <c r="F202" i="21" s="1"/>
  <c r="AB41" i="9"/>
  <c r="AM37" i="9"/>
  <c r="AB38" i="10"/>
  <c r="AM34" i="10"/>
  <c r="AB44" i="9"/>
  <c r="AM40" i="9"/>
  <c r="AB42" i="9"/>
  <c r="AM38" i="9"/>
  <c r="AB40" i="10"/>
  <c r="AM36" i="10"/>
  <c r="AB39" i="10"/>
  <c r="AM35" i="10"/>
  <c r="AB43" i="9"/>
  <c r="AM39" i="9"/>
  <c r="AB37" i="10"/>
  <c r="AM33" i="10"/>
  <c r="Q95" i="21" l="1"/>
  <c r="F89" i="12"/>
  <c r="AM98" i="16"/>
  <c r="Q206" i="21" s="1"/>
  <c r="AM97" i="16"/>
  <c r="Q99" i="21"/>
  <c r="AM100" i="16"/>
  <c r="Q208" i="21" s="1"/>
  <c r="AM99" i="16"/>
  <c r="Q207" i="21" s="1"/>
  <c r="AM98" i="15"/>
  <c r="F206" i="21" s="1"/>
  <c r="F103" i="21"/>
  <c r="AM101" i="15"/>
  <c r="F209" i="21" s="1"/>
  <c r="AB45" i="9"/>
  <c r="AM41" i="9"/>
  <c r="AB41" i="10"/>
  <c r="AM37" i="10"/>
  <c r="AB46" i="9"/>
  <c r="AM42" i="9"/>
  <c r="AB47" i="9"/>
  <c r="AM43" i="9"/>
  <c r="AB48" i="9"/>
  <c r="AM44" i="9"/>
  <c r="AB44" i="10"/>
  <c r="AM40" i="10"/>
  <c r="AB43" i="10"/>
  <c r="AM39" i="10"/>
  <c r="AB42" i="10"/>
  <c r="AM38" i="10"/>
  <c r="Q205" i="21" l="1"/>
  <c r="Q89" i="12"/>
  <c r="AM104" i="16"/>
  <c r="Q212" i="21" s="1"/>
  <c r="AM108" i="16"/>
  <c r="Q216" i="21" s="1"/>
  <c r="AM103" i="16"/>
  <c r="Q211" i="21" s="1"/>
  <c r="AM101" i="16"/>
  <c r="Q209" i="21" s="1"/>
  <c r="Q103" i="21"/>
  <c r="AM102" i="16"/>
  <c r="AM102" i="15"/>
  <c r="F210" i="21" s="1"/>
  <c r="AM105" i="15"/>
  <c r="F213" i="21" s="1"/>
  <c r="AB52" i="9"/>
  <c r="AM48" i="9"/>
  <c r="AB46" i="10"/>
  <c r="AM42" i="10"/>
  <c r="AB51" i="9"/>
  <c r="AM47" i="9"/>
  <c r="AB49" i="9"/>
  <c r="AM45" i="9"/>
  <c r="AB50" i="9"/>
  <c r="AM46" i="9"/>
  <c r="AB48" i="10"/>
  <c r="AM44" i="10"/>
  <c r="AB45" i="10"/>
  <c r="AM41" i="10"/>
  <c r="AB47" i="10"/>
  <c r="AM43" i="10"/>
  <c r="Q210" i="21" l="1"/>
  <c r="Q90" i="12"/>
  <c r="AM109" i="15"/>
  <c r="F217" i="21" s="1"/>
  <c r="F107" i="21"/>
  <c r="AM106" i="16"/>
  <c r="Q214" i="21" s="1"/>
  <c r="AM110" i="16"/>
  <c r="Q218" i="21" s="1"/>
  <c r="AM105" i="16"/>
  <c r="Q213" i="21" s="1"/>
  <c r="AM107" i="16"/>
  <c r="AM111" i="16"/>
  <c r="AM110" i="15"/>
  <c r="F218" i="21" s="1"/>
  <c r="AM106" i="15"/>
  <c r="F214" i="21" s="1"/>
  <c r="AB56" i="9"/>
  <c r="AM52" i="9"/>
  <c r="AB51" i="10"/>
  <c r="AM47" i="10"/>
  <c r="AB53" i="9"/>
  <c r="AM49" i="9"/>
  <c r="AB49" i="10"/>
  <c r="AM45" i="10"/>
  <c r="AB55" i="9"/>
  <c r="AM51" i="9"/>
  <c r="AB54" i="9"/>
  <c r="AM50" i="9"/>
  <c r="AB52" i="10"/>
  <c r="AM48" i="10"/>
  <c r="AB50" i="10"/>
  <c r="AM46" i="10"/>
  <c r="Q215" i="21" l="1"/>
  <c r="Q91" i="12"/>
  <c r="Q219" i="21"/>
  <c r="Q92" i="12"/>
  <c r="AM109" i="16"/>
  <c r="Q217" i="21" s="1"/>
  <c r="Q107" i="21"/>
  <c r="AB59" i="9"/>
  <c r="AM55" i="9"/>
  <c r="AB54" i="10"/>
  <c r="AM50" i="10"/>
  <c r="AB53" i="10"/>
  <c r="AM49" i="10"/>
  <c r="AB60" i="9"/>
  <c r="AM56" i="9"/>
  <c r="AB56" i="10"/>
  <c r="AM52" i="10"/>
  <c r="AB57" i="9"/>
  <c r="AM53" i="9"/>
  <c r="AB58" i="9"/>
  <c r="AM54" i="9"/>
  <c r="AB55" i="10"/>
  <c r="AM51" i="10"/>
  <c r="AB60" i="10" l="1"/>
  <c r="AM56" i="10"/>
  <c r="AB61" i="9"/>
  <c r="AM57" i="9"/>
  <c r="AB63" i="9"/>
  <c r="AM59" i="9"/>
  <c r="AB59" i="10"/>
  <c r="AM55" i="10"/>
  <c r="AB64" i="9"/>
  <c r="AM60" i="9"/>
  <c r="AB62" i="9"/>
  <c r="AM58" i="9"/>
  <c r="AB57" i="10"/>
  <c r="AM53" i="10"/>
  <c r="AB58" i="10"/>
  <c r="AM54" i="10"/>
  <c r="AB68" i="9" l="1"/>
  <c r="AM64" i="9"/>
  <c r="AB62" i="10"/>
  <c r="AM58" i="10"/>
  <c r="AB63" i="10"/>
  <c r="AM59" i="10"/>
  <c r="AB64" i="10"/>
  <c r="AM60" i="10"/>
  <c r="AB67" i="9"/>
  <c r="AM63" i="9"/>
  <c r="AB66" i="9"/>
  <c r="AM62" i="9"/>
  <c r="AB65" i="9"/>
  <c r="AM61" i="9"/>
  <c r="AB61" i="10"/>
  <c r="AM57" i="10"/>
  <c r="AB72" i="9" l="1"/>
  <c r="AM68" i="9"/>
  <c r="AB65" i="10"/>
  <c r="AM61" i="10"/>
  <c r="AB68" i="10"/>
  <c r="AM64" i="10"/>
  <c r="AB69" i="9"/>
  <c r="AM65" i="9"/>
  <c r="AB70" i="9"/>
  <c r="AM66" i="9"/>
  <c r="AB66" i="10"/>
  <c r="AM62" i="10"/>
  <c r="AB71" i="9"/>
  <c r="AM67" i="9"/>
  <c r="AB67" i="10"/>
  <c r="AM63" i="10"/>
  <c r="AB71" i="10" l="1"/>
  <c r="AM67" i="10"/>
  <c r="AB73" i="9"/>
  <c r="AM69" i="9"/>
  <c r="AB76" i="9"/>
  <c r="AM72" i="9"/>
  <c r="AB72" i="10"/>
  <c r="AM68" i="10"/>
  <c r="AB70" i="10"/>
  <c r="AM66" i="10"/>
  <c r="AB69" i="10"/>
  <c r="AM65" i="10"/>
  <c r="AB74" i="9"/>
  <c r="AM70" i="9"/>
  <c r="AB75" i="9"/>
  <c r="AM71" i="9"/>
  <c r="AB79" i="9" l="1"/>
  <c r="AM75" i="9"/>
  <c r="AB76" i="10"/>
  <c r="AM72" i="10"/>
  <c r="AB80" i="9"/>
  <c r="AM76" i="9"/>
  <c r="AB78" i="9"/>
  <c r="AM74" i="9"/>
  <c r="AB73" i="10"/>
  <c r="AM69" i="10"/>
  <c r="AB77" i="9"/>
  <c r="AM73" i="9"/>
  <c r="AB74" i="10"/>
  <c r="AM70" i="10"/>
  <c r="AB75" i="10"/>
  <c r="AM71" i="10"/>
  <c r="AB82" i="9" l="1"/>
  <c r="AM78" i="9"/>
  <c r="AB84" i="9"/>
  <c r="AM80" i="9"/>
  <c r="AB81" i="9"/>
  <c r="AM77" i="9"/>
  <c r="AB80" i="10"/>
  <c r="AM76" i="10"/>
  <c r="AB79" i="10"/>
  <c r="AM75" i="10"/>
  <c r="AB78" i="10"/>
  <c r="AM74" i="10"/>
  <c r="AB77" i="10"/>
  <c r="AM73" i="10"/>
  <c r="AB83" i="9"/>
  <c r="AM79" i="9"/>
  <c r="AB84" i="10" l="1"/>
  <c r="AM80" i="10"/>
  <c r="AB87" i="9"/>
  <c r="AM83" i="9"/>
  <c r="AB85" i="9"/>
  <c r="AM81" i="9"/>
  <c r="AB82" i="10"/>
  <c r="AM78" i="10"/>
  <c r="AB88" i="9"/>
  <c r="AM84" i="9"/>
  <c r="AB81" i="10"/>
  <c r="AM77" i="10"/>
  <c r="AB83" i="10"/>
  <c r="AM79" i="10"/>
  <c r="AB86" i="9"/>
  <c r="AM82" i="9"/>
  <c r="AB86" i="10" l="1"/>
  <c r="AM82" i="10"/>
  <c r="AB90" i="9"/>
  <c r="AM86" i="9"/>
  <c r="AB89" i="9"/>
  <c r="AM85" i="9"/>
  <c r="AB85" i="10"/>
  <c r="AM81" i="10"/>
  <c r="AB91" i="9"/>
  <c r="AM87" i="9"/>
  <c r="AB87" i="10"/>
  <c r="AM83" i="10"/>
  <c r="AB92" i="9"/>
  <c r="AM88" i="9"/>
  <c r="AB88" i="10"/>
  <c r="AM84" i="10"/>
  <c r="AB89" i="10" l="1"/>
  <c r="AM85" i="10"/>
  <c r="AB91" i="10"/>
  <c r="AM87" i="10"/>
  <c r="AB94" i="9"/>
  <c r="AM90" i="9"/>
  <c r="AB93" i="9"/>
  <c r="AM89" i="9"/>
  <c r="AB92" i="10"/>
  <c r="AM88" i="10"/>
  <c r="AB96" i="9"/>
  <c r="AM92" i="9"/>
  <c r="AB95" i="9"/>
  <c r="AM91" i="9"/>
  <c r="AB90" i="10"/>
  <c r="AM86" i="10"/>
  <c r="AB97" i="9" l="1"/>
  <c r="AM93" i="9"/>
  <c r="AB94" i="10"/>
  <c r="AM90" i="10"/>
  <c r="AB98" i="9"/>
  <c r="AM94" i="9"/>
  <c r="AB95" i="10"/>
  <c r="AM91" i="10"/>
  <c r="AB100" i="9"/>
  <c r="AM96" i="9"/>
  <c r="AB99" i="9"/>
  <c r="AM95" i="9"/>
  <c r="AB96" i="10"/>
  <c r="AM92" i="10"/>
  <c r="AB93" i="10"/>
  <c r="AM89" i="10"/>
  <c r="AB99" i="10" l="1"/>
  <c r="AM95" i="10"/>
  <c r="AB100" i="10"/>
  <c r="AM96" i="10"/>
  <c r="AB103" i="9"/>
  <c r="AM99" i="9"/>
  <c r="AB98" i="10"/>
  <c r="AM94" i="10"/>
  <c r="AB97" i="10"/>
  <c r="AM93" i="10"/>
  <c r="AB102" i="9"/>
  <c r="AM98" i="9"/>
  <c r="AB104" i="9"/>
  <c r="AM100" i="9"/>
  <c r="AB101" i="9"/>
  <c r="AM97" i="9"/>
  <c r="AB102" i="10" l="1"/>
  <c r="AM98" i="10"/>
  <c r="AB108" i="9"/>
  <c r="AM108" i="9" s="1"/>
  <c r="AM104" i="9"/>
  <c r="AB106" i="9"/>
  <c r="AM102" i="9"/>
  <c r="AB104" i="10"/>
  <c r="AM100" i="10"/>
  <c r="AB105" i="9"/>
  <c r="AM101" i="9"/>
  <c r="AB107" i="9"/>
  <c r="AM103" i="9"/>
  <c r="AB101" i="10"/>
  <c r="AM97" i="10"/>
  <c r="AB103" i="10"/>
  <c r="AM99" i="10"/>
  <c r="AB105" i="10" l="1"/>
  <c r="AM101" i="10"/>
  <c r="AB108" i="10"/>
  <c r="AM108" i="10" s="1"/>
  <c r="AM104" i="10"/>
  <c r="AB110" i="9"/>
  <c r="AM110" i="9" s="1"/>
  <c r="AM106" i="9"/>
  <c r="AB111" i="9"/>
  <c r="AM111" i="9" s="1"/>
  <c r="AM107" i="9"/>
  <c r="AB107" i="10"/>
  <c r="AM103" i="10"/>
  <c r="AB109" i="9"/>
  <c r="AM109" i="9" s="1"/>
  <c r="AM105" i="9"/>
  <c r="AB106" i="10"/>
  <c r="AM102" i="10"/>
  <c r="AB110" i="10" l="1"/>
  <c r="AM110" i="10" s="1"/>
  <c r="AM106" i="10"/>
  <c r="AB111" i="10"/>
  <c r="AM111" i="10" s="1"/>
  <c r="AM107" i="10"/>
  <c r="AB109" i="10"/>
  <c r="AM109" i="10" s="1"/>
  <c r="AM105" i="10"/>
</calcChain>
</file>

<file path=xl/sharedStrings.xml><?xml version="1.0" encoding="utf-8"?>
<sst xmlns="http://schemas.openxmlformats.org/spreadsheetml/2006/main" count="3158" uniqueCount="169">
  <si>
    <t>1 w</t>
  </si>
  <si>
    <t>1 m</t>
  </si>
  <si>
    <t xml:space="preserve">2 m </t>
  </si>
  <si>
    <t>3 m</t>
  </si>
  <si>
    <t>6 m</t>
  </si>
  <si>
    <t>9 m</t>
  </si>
  <si>
    <t>12 m</t>
  </si>
  <si>
    <t>18 m</t>
  </si>
  <si>
    <t>24 m</t>
  </si>
  <si>
    <t>Risk Reversal 25 delta</t>
  </si>
  <si>
    <t>Risk Reversal 10 delta</t>
  </si>
  <si>
    <t>Strangle 10 delta</t>
  </si>
  <si>
    <t>Strangle 25 delta</t>
  </si>
  <si>
    <t>Run de Vol Eurodollar ATMF</t>
  </si>
  <si>
    <t>Vol Call 10 delta</t>
  </si>
  <si>
    <t>Vol Call 25 delta</t>
  </si>
  <si>
    <t>Vol Put 10 delta</t>
  </si>
  <si>
    <t>Vol Put 25 delta</t>
  </si>
  <si>
    <t>Bid</t>
  </si>
  <si>
    <t>Ask</t>
  </si>
  <si>
    <t>Mid Quote</t>
  </si>
  <si>
    <t>Time</t>
  </si>
  <si>
    <t>put 10 delta</t>
  </si>
  <si>
    <t>put 25 delta</t>
  </si>
  <si>
    <t>call 10 delta</t>
  </si>
  <si>
    <t>call 25 delta</t>
  </si>
  <si>
    <t>Smile de Volatilité</t>
  </si>
  <si>
    <t>ATMF 50 delta</t>
  </si>
  <si>
    <t xml:space="preserve">P(x) Put = A1*x^2 + B1*x + C1 </t>
  </si>
  <si>
    <t xml:space="preserve">P(x) Call = A2*x^2 + B2*x + C2 </t>
  </si>
  <si>
    <t>Put</t>
  </si>
  <si>
    <t>a1</t>
  </si>
  <si>
    <t>b1</t>
  </si>
  <si>
    <t>c1</t>
  </si>
  <si>
    <t>Call</t>
  </si>
  <si>
    <t>P(x) Put</t>
  </si>
  <si>
    <t>P(x) Call</t>
  </si>
  <si>
    <t>Vol</t>
  </si>
  <si>
    <t>A1</t>
  </si>
  <si>
    <t>B1</t>
  </si>
  <si>
    <t>C1</t>
  </si>
  <si>
    <t>A2</t>
  </si>
  <si>
    <t>B2</t>
  </si>
  <si>
    <t>C2</t>
  </si>
  <si>
    <t>c2</t>
  </si>
  <si>
    <t>b2</t>
  </si>
  <si>
    <t>a2</t>
  </si>
  <si>
    <t>1w</t>
  </si>
  <si>
    <t>1m</t>
  </si>
  <si>
    <t>2m</t>
  </si>
  <si>
    <t>6m</t>
  </si>
  <si>
    <t>3m</t>
  </si>
  <si>
    <t>9m</t>
  </si>
  <si>
    <t>18m</t>
  </si>
  <si>
    <t>1y</t>
  </si>
  <si>
    <t>2y</t>
  </si>
  <si>
    <t>PUT</t>
  </si>
  <si>
    <t>CALL</t>
  </si>
  <si>
    <t>Interpolation Lagrangienne:</t>
  </si>
  <si>
    <t>Interpolation Linéaire:</t>
  </si>
  <si>
    <t>D1</t>
  </si>
  <si>
    <t>D2</t>
  </si>
  <si>
    <t xml:space="preserve">P(x) Put = C1*x + D1 </t>
  </si>
  <si>
    <t xml:space="preserve">P(x) Call= C2*x + D2 </t>
  </si>
  <si>
    <t>Strangle delta 10</t>
  </si>
  <si>
    <t>Strangle delta 25</t>
  </si>
  <si>
    <t>Risk Reversal delta 10</t>
  </si>
  <si>
    <t>Risk Reversal delta 25</t>
  </si>
  <si>
    <t>Courbe de volatilité  - Put - 1 semaine</t>
  </si>
  <si>
    <t>Delta</t>
  </si>
  <si>
    <t>Mid Quotes</t>
  </si>
  <si>
    <t>Courbe de volatilité  - Put - 1 mois</t>
  </si>
  <si>
    <t>Courbe de volatilité  - Put - 2 mois</t>
  </si>
  <si>
    <t>Courbe de volatilité  - Put - 3 mois</t>
  </si>
  <si>
    <t>Courbe de volatilité  - Put - 6 mois</t>
  </si>
  <si>
    <t>Courbe de volatilité  - Put - 9 mois</t>
  </si>
  <si>
    <t>Courbe de volatilité  - Put - 1 an</t>
  </si>
  <si>
    <t>Courbe de volatilité  - Put - 18 mois</t>
  </si>
  <si>
    <t>Courbe de volatilité  - Call - 1 semaine</t>
  </si>
  <si>
    <t>Courbe de volatilité  - Call - 1 mois</t>
  </si>
  <si>
    <t>Courbe de volatilité  - Call - 2 mois</t>
  </si>
  <si>
    <t>Courbe de volatilité  - Call - 3 mois</t>
  </si>
  <si>
    <t>Courbe de volatilité  - Call - 6 mois</t>
  </si>
  <si>
    <t>Courbe de volatilité  - Call - 9 mois</t>
  </si>
  <si>
    <t>Courbe de volatilité  - Call - 1 an</t>
  </si>
  <si>
    <t>Courbe de volatilité  - Call - 18 mois</t>
  </si>
  <si>
    <t>Courbe de volatilité  - Put - 2 ans</t>
  </si>
  <si>
    <t>Courbe de volatilité  - Call - 2 ans</t>
  </si>
  <si>
    <t>T annuelle</t>
  </si>
  <si>
    <t>EURIBOR</t>
  </si>
  <si>
    <t>LIBOR US</t>
  </si>
  <si>
    <t>spot</t>
  </si>
  <si>
    <t>PUT (volatilité)</t>
  </si>
  <si>
    <t>CALL (volatilité)</t>
  </si>
  <si>
    <t>Strike (Call)</t>
  </si>
  <si>
    <t>Price (Put)</t>
  </si>
  <si>
    <t>Strike (Put)</t>
  </si>
  <si>
    <t>d1 (Put)</t>
  </si>
  <si>
    <t>d1 (Call)</t>
  </si>
  <si>
    <t>Price (Call)</t>
  </si>
  <si>
    <t>1 semaine</t>
  </si>
  <si>
    <t>1 mois</t>
  </si>
  <si>
    <t>2 mois</t>
  </si>
  <si>
    <t>3 mois</t>
  </si>
  <si>
    <t>6 mois</t>
  </si>
  <si>
    <t>9 mois</t>
  </si>
  <si>
    <t>12 mois</t>
  </si>
  <si>
    <t>18 mois</t>
  </si>
  <si>
    <t>24 mois</t>
  </si>
  <si>
    <t>Volatilité du Call</t>
  </si>
  <si>
    <t>Volatilité du Put</t>
  </si>
  <si>
    <t>12m</t>
  </si>
  <si>
    <t>1s</t>
  </si>
  <si>
    <t>24m</t>
  </si>
  <si>
    <t>delta 10-25</t>
  </si>
  <si>
    <t>delta 25-50</t>
  </si>
  <si>
    <t>delta 50-75</t>
  </si>
  <si>
    <t>delta 75-90</t>
  </si>
  <si>
    <t>Put(10-50)</t>
  </si>
  <si>
    <t>Call (10-50)</t>
  </si>
  <si>
    <t>Put(50-90)</t>
  </si>
  <si>
    <t>Call (50-90)</t>
  </si>
  <si>
    <t>delta 0 - 50</t>
  </si>
  <si>
    <t>delta 51 - 100</t>
  </si>
  <si>
    <t>Prix (Call)</t>
  </si>
  <si>
    <t>Prix d'exercice (Call)</t>
  </si>
  <si>
    <t xml:space="preserve">18 mois </t>
  </si>
  <si>
    <t xml:space="preserve"> 24 mois</t>
  </si>
  <si>
    <t>Prix (Put)</t>
  </si>
  <si>
    <t>Prix d'exercice (Put)</t>
  </si>
  <si>
    <t>Run de volatilité call put Euro Dollar ATMF (delta 50)</t>
  </si>
  <si>
    <t>1 semaine call</t>
  </si>
  <si>
    <t>1 mois call</t>
  </si>
  <si>
    <t>2 mois call</t>
  </si>
  <si>
    <t>3 mois call</t>
  </si>
  <si>
    <t>6 mois call</t>
  </si>
  <si>
    <t>9 mois call</t>
  </si>
  <si>
    <t>12 mois call</t>
  </si>
  <si>
    <t>18 mois call</t>
  </si>
  <si>
    <t>24 mois call</t>
  </si>
  <si>
    <t>1 semain put</t>
  </si>
  <si>
    <t>1 mois put</t>
  </si>
  <si>
    <t>2 mois put</t>
  </si>
  <si>
    <t>3 mois put</t>
  </si>
  <si>
    <t>6 mois put</t>
  </si>
  <si>
    <t>9 mois put</t>
  </si>
  <si>
    <t>12 mois put</t>
  </si>
  <si>
    <t>18 mois put</t>
  </si>
  <si>
    <t>24 mois put</t>
  </si>
  <si>
    <t>delta</t>
  </si>
  <si>
    <t>Volatilité PUT (interpolation linéaire)</t>
  </si>
  <si>
    <t>Volatilité CALL (interpolation linéaire)</t>
  </si>
  <si>
    <t>Volatilité PUT (interpolation Lagrangienne)</t>
  </si>
  <si>
    <t>Volatilité CALL (interpolation Lagrangienne)</t>
  </si>
  <si>
    <t>01-févr_16</t>
  </si>
  <si>
    <t xml:space="preserve">|delta| </t>
  </si>
  <si>
    <t>|Delta|</t>
  </si>
  <si>
    <t xml:space="preserve">Nous faisons ici une comparaison des courbes de volatilité ("Mid Quote") issues d'une interpolation Lagrangienne et d'une interpolation linéaire, pour l'année 2019. </t>
  </si>
  <si>
    <t xml:space="preserve">Nappes de volatilité (2018) via interpolation Lagrangienne. </t>
  </si>
  <si>
    <t xml:space="preserve">Nappes de volatilité (2014) via interpolation Lagrangienne. </t>
  </si>
  <si>
    <t xml:space="preserve">Nappes de volatilité (2015) via interpolation Lagrangienne. </t>
  </si>
  <si>
    <t xml:space="preserve">Nappes de volatilité (2016) via interpolation Lagrangienne. </t>
  </si>
  <si>
    <t xml:space="preserve">Nappes de volatilité (2017) via interpolation Lagrangienne. </t>
  </si>
  <si>
    <t>Calcul des prix d'exercice et des prix des options PUT (en % du nominal) selon le modèle de Garman-Kohlhagen avec comme taux d'intérêt de la devise achetée le taux LIBOR USD et comme taux d'intérêt de la devise vendue le taux EURIBOR.</t>
  </si>
  <si>
    <t>Calcul des prix d'exercice et des prix des options CALL (en % du nominal) selon le modèle de Garman-Kohlhagen avec comme taux d'intérêt de la devise achetée le taux LIBOR USD et comme taux d'intérêt de la devise vendue le taux EURIBOR.</t>
  </si>
  <si>
    <t xml:space="preserve">Ici sont regroupées les données sur lesquelles nous travaillons. Le "run de volatilité", le "Risk Reversal" delta 10 et 25 ainsi que le "strangle" delta 10 et 25 sont présentés pour chaque année et pour chaque échéance. </t>
  </si>
  <si>
    <t xml:space="preserve">Courbes de volatilité (bid/ask/mid) pour l'option CALL et l'option PUT selon l'échéance.  </t>
  </si>
  <si>
    <t xml:space="preserve">Interpolation linéaire des volatilités CALL et PUT en fonction du niveau de delta et de l'échéance et présentation du graphique des nappes de volatilité de 2019. </t>
  </si>
  <si>
    <t xml:space="preserve">Interpolation Lagrangienne des volatilités CALL et PUT en fonction du niveau de delta et de l'échéance et présentation des nappes de volatilité de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</si>
</sst>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000000000"/>
    <numFmt numFmtId="166" formatCode="0.000000000"/>
    <numFmt numFmtId="167" formatCode="0.0000%"/>
    <numFmt numFmtId="168" formatCode="0.000"/>
    <numFmt numFmtId="169" formatCode="0.00000"/>
  </numFmts>
  <fonts count="8" x14ac:knownFonts="1">
    <font>
      <sz val="11"/>
      <color theme="1"/>
      <name val="Calibri"/>
      <family val="2"/>
      <scheme val="minor"/>
    </font>
    <font>
      <sz val="9"/>
      <color theme="1"/>
      <name val="Calibri"/>
      <family val="2"/>
      <scheme val="minor"/>
    </font>
    <font>
      <sz val="11"/>
      <name val="Calibri"/>
      <family val="2"/>
      <scheme val="minor"/>
    </font>
    <font>
      <b/>
      <sz val="22"/>
      <color theme="1"/>
      <name val="Calibri"/>
      <family val="2"/>
      <scheme val="minor"/>
    </font>
    <font>
      <sz val="11"/>
      <color theme="1"/>
      <name val="Calibri"/>
      <family val="2"/>
      <scheme val="minor"/>
    </font>
    <font>
      <sz val="12"/>
      <color theme="1"/>
      <name val="Calibri"/>
      <family val="2"/>
      <scheme val="minor"/>
    </font>
    <font>
      <sz val="16"/>
      <color theme="1"/>
      <name val="Calibri"/>
      <family val="2"/>
      <scheme val="minor"/>
    </font>
    <font>
      <b/>
      <sz val="16"/>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0" tint="-0.24994659260841701"/>
        <bgColor indexed="64"/>
      </patternFill>
    </fill>
  </fills>
  <borders count="3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medium">
        <color auto="1"/>
      </left>
      <right style="medium">
        <color auto="1"/>
      </right>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2">
    <xf numFmtId="0" fontId="0" fillId="0" borderId="0"/>
    <xf numFmtId="9" fontId="4" fillId="0" borderId="0" applyFont="0" applyFill="0" applyBorder="0" applyAlignment="0" applyProtection="0"/>
  </cellStyleXfs>
  <cellXfs count="134">
    <xf numFmtId="0" fontId="0" fillId="0" borderId="0" xfId="0"/>
    <xf numFmtId="0" fontId="0" fillId="3" borderId="0" xfId="0" applyFill="1"/>
    <xf numFmtId="0" fontId="0" fillId="0" borderId="1" xfId="0" applyBorder="1"/>
    <xf numFmtId="0" fontId="0" fillId="0" borderId="4" xfId="0" applyBorder="1"/>
    <xf numFmtId="0" fontId="0" fillId="0" borderId="5" xfId="0" applyBorder="1"/>
    <xf numFmtId="0" fontId="0" fillId="0" borderId="7" xfId="0" applyBorder="1"/>
    <xf numFmtId="0" fontId="0" fillId="0" borderId="8" xfId="0" applyBorder="1"/>
    <xf numFmtId="0" fontId="0" fillId="0" borderId="9" xfId="0" applyBorder="1"/>
    <xf numFmtId="0" fontId="0" fillId="0" borderId="12" xfId="0" applyBorder="1"/>
    <xf numFmtId="0" fontId="0" fillId="3" borderId="12" xfId="0" applyFill="1" applyBorder="1" applyAlignment="1">
      <alignment horizontal="center"/>
    </xf>
    <xf numFmtId="15" fontId="0" fillId="3" borderId="13" xfId="0" applyNumberFormat="1" applyFill="1" applyBorder="1" applyAlignment="1">
      <alignment horizontal="center"/>
    </xf>
    <xf numFmtId="15" fontId="0" fillId="3" borderId="14" xfId="0" applyNumberFormat="1" applyFill="1" applyBorder="1" applyAlignment="1">
      <alignment horizontal="center"/>
    </xf>
    <xf numFmtId="0" fontId="0" fillId="3" borderId="12" xfId="0" applyFill="1" applyBorder="1"/>
    <xf numFmtId="0" fontId="0" fillId="0" borderId="13" xfId="0" applyBorder="1"/>
    <xf numFmtId="0" fontId="0" fillId="0" borderId="14" xfId="0" applyBorder="1"/>
    <xf numFmtId="0" fontId="0" fillId="3" borderId="15" xfId="0" applyFill="1" applyBorder="1"/>
    <xf numFmtId="0" fontId="0" fillId="0" borderId="16" xfId="0" applyBorder="1"/>
    <xf numFmtId="0" fontId="0" fillId="0" borderId="17" xfId="0" applyBorder="1"/>
    <xf numFmtId="15" fontId="1" fillId="3" borderId="13" xfId="0" applyNumberFormat="1" applyFont="1" applyFill="1" applyBorder="1" applyAlignment="1">
      <alignment horizontal="center"/>
    </xf>
    <xf numFmtId="15" fontId="1" fillId="3" borderId="14" xfId="0" applyNumberFormat="1" applyFont="1" applyFill="1" applyBorder="1" applyAlignment="1">
      <alignment horizontal="center"/>
    </xf>
    <xf numFmtId="0" fontId="0" fillId="0" borderId="19" xfId="0" applyBorder="1"/>
    <xf numFmtId="0" fontId="0" fillId="3" borderId="9" xfId="0" applyFill="1" applyBorder="1" applyAlignment="1">
      <alignment horizontal="center"/>
    </xf>
    <xf numFmtId="0" fontId="0" fillId="3" borderId="10" xfId="0" applyFill="1" applyBorder="1" applyAlignment="1">
      <alignment horizontal="center"/>
    </xf>
    <xf numFmtId="0" fontId="0" fillId="3" borderId="11" xfId="0" applyFill="1" applyBorder="1" applyAlignment="1">
      <alignment horizontal="center"/>
    </xf>
    <xf numFmtId="0" fontId="0" fillId="0" borderId="10" xfId="0" applyBorder="1"/>
    <xf numFmtId="0" fontId="0" fillId="0" borderId="11" xfId="0" applyBorder="1"/>
    <xf numFmtId="0" fontId="0" fillId="3" borderId="13" xfId="0" applyFill="1" applyBorder="1" applyAlignment="1">
      <alignment horizontal="center"/>
    </xf>
    <xf numFmtId="0" fontId="0" fillId="3" borderId="14" xfId="0" applyFill="1" applyBorder="1" applyAlignment="1">
      <alignment horizontal="center"/>
    </xf>
    <xf numFmtId="0" fontId="0" fillId="4" borderId="0" xfId="0" applyFill="1"/>
    <xf numFmtId="0" fontId="0" fillId="4" borderId="5" xfId="0" applyFill="1" applyBorder="1"/>
    <xf numFmtId="0" fontId="0" fillId="4" borderId="4" xfId="0" applyFill="1" applyBorder="1"/>
    <xf numFmtId="0" fontId="0" fillId="4" borderId="6" xfId="0" applyFill="1" applyBorder="1"/>
    <xf numFmtId="0" fontId="0" fillId="4" borderId="2" xfId="0" applyFill="1" applyBorder="1"/>
    <xf numFmtId="0" fontId="0" fillId="4" borderId="3" xfId="0" applyFill="1" applyBorder="1"/>
    <xf numFmtId="15" fontId="0" fillId="3" borderId="0" xfId="0" applyNumberFormat="1" applyFill="1" applyAlignment="1">
      <alignment horizontal="center"/>
    </xf>
    <xf numFmtId="0" fontId="0" fillId="3" borderId="0" xfId="0" applyFill="1" applyAlignment="1">
      <alignment horizontal="center"/>
    </xf>
    <xf numFmtId="0" fontId="0" fillId="0" borderId="0" xfId="0" applyAlignment="1">
      <alignment horizontal="center"/>
    </xf>
    <xf numFmtId="2" fontId="0" fillId="0" borderId="0" xfId="0" applyNumberFormat="1"/>
    <xf numFmtId="164" fontId="0" fillId="0" borderId="0" xfId="0" applyNumberFormat="1"/>
    <xf numFmtId="0" fontId="0" fillId="0" borderId="26" xfId="0" applyBorder="1"/>
    <xf numFmtId="0" fontId="0" fillId="0" borderId="27" xfId="0" applyBorder="1"/>
    <xf numFmtId="0" fontId="0" fillId="0" borderId="29" xfId="0" applyBorder="1"/>
    <xf numFmtId="0" fontId="0" fillId="0" borderId="30" xfId="0" applyBorder="1"/>
    <xf numFmtId="0" fontId="0" fillId="3" borderId="26" xfId="0" applyFill="1" applyBorder="1"/>
    <xf numFmtId="0" fontId="0" fillId="3" borderId="28" xfId="0" applyFill="1" applyBorder="1"/>
    <xf numFmtId="0" fontId="0" fillId="3" borderId="27" xfId="0" applyFill="1" applyBorder="1"/>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6" xfId="0" applyFill="1" applyBorder="1"/>
    <xf numFmtId="0" fontId="0" fillId="6" borderId="32" xfId="0" applyFill="1" applyBorder="1"/>
    <xf numFmtId="14" fontId="0" fillId="6" borderId="31" xfId="0" applyNumberFormat="1" applyFill="1" applyBorder="1"/>
    <xf numFmtId="10" fontId="0" fillId="6" borderId="0" xfId="0" applyNumberFormat="1" applyFill="1"/>
    <xf numFmtId="0" fontId="0" fillId="6" borderId="7" xfId="0" applyFill="1" applyBorder="1"/>
    <xf numFmtId="0" fontId="0" fillId="6" borderId="8" xfId="0" applyFill="1" applyBorder="1"/>
    <xf numFmtId="0" fontId="0" fillId="6" borderId="33" xfId="0" applyFill="1" applyBorder="1"/>
    <xf numFmtId="10" fontId="0" fillId="2" borderId="0" xfId="0" applyNumberFormat="1" applyFill="1"/>
    <xf numFmtId="10" fontId="0" fillId="6" borderId="4" xfId="0" applyNumberFormat="1" applyFill="1" applyBorder="1"/>
    <xf numFmtId="10" fontId="0" fillId="2" borderId="5" xfId="0" applyNumberFormat="1" applyFill="1" applyBorder="1"/>
    <xf numFmtId="165" fontId="0" fillId="0" borderId="0" xfId="0" applyNumberFormat="1"/>
    <xf numFmtId="166" fontId="0" fillId="0" borderId="0" xfId="0" applyNumberFormat="1"/>
    <xf numFmtId="166" fontId="0" fillId="0" borderId="5" xfId="0" applyNumberFormat="1" applyBorder="1"/>
    <xf numFmtId="10" fontId="0" fillId="3" borderId="0" xfId="0" applyNumberFormat="1" applyFill="1"/>
    <xf numFmtId="167" fontId="0" fillId="0" borderId="0" xfId="0" applyNumberFormat="1"/>
    <xf numFmtId="167" fontId="0" fillId="0" borderId="0" xfId="1" applyNumberFormat="1" applyFont="1"/>
    <xf numFmtId="167" fontId="0" fillId="0" borderId="5" xfId="0" applyNumberFormat="1" applyBorder="1"/>
    <xf numFmtId="2" fontId="0" fillId="0" borderId="13" xfId="0" applyNumberFormat="1" applyBorder="1"/>
    <xf numFmtId="2" fontId="0" fillId="0" borderId="16" xfId="0" applyNumberFormat="1" applyBorder="1"/>
    <xf numFmtId="164" fontId="0" fillId="0" borderId="5" xfId="0" applyNumberFormat="1" applyBorder="1"/>
    <xf numFmtId="164" fontId="0" fillId="0" borderId="7" xfId="0" applyNumberFormat="1" applyBorder="1"/>
    <xf numFmtId="164" fontId="0" fillId="0" borderId="8" xfId="0" applyNumberFormat="1" applyBorder="1"/>
    <xf numFmtId="168" fontId="0" fillId="0" borderId="0" xfId="0" applyNumberFormat="1"/>
    <xf numFmtId="168" fontId="0" fillId="0" borderId="5" xfId="0" applyNumberFormat="1" applyBorder="1"/>
    <xf numFmtId="168" fontId="0" fillId="0" borderId="7" xfId="0" applyNumberFormat="1" applyBorder="1"/>
    <xf numFmtId="168" fontId="0" fillId="0" borderId="8" xfId="0" applyNumberFormat="1" applyBorder="1"/>
    <xf numFmtId="0" fontId="0" fillId="0" borderId="2" xfId="0" applyBorder="1"/>
    <xf numFmtId="0" fontId="0" fillId="0" borderId="3" xfId="0" applyBorder="1"/>
    <xf numFmtId="0" fontId="0" fillId="0" borderId="6" xfId="0" applyBorder="1"/>
    <xf numFmtId="166" fontId="0" fillId="0" borderId="7" xfId="0" applyNumberFormat="1" applyBorder="1"/>
    <xf numFmtId="166" fontId="0" fillId="0" borderId="8" xfId="0" applyNumberFormat="1" applyBorder="1"/>
    <xf numFmtId="167" fontId="0" fillId="0" borderId="5" xfId="1" applyNumberFormat="1" applyFont="1" applyBorder="1"/>
    <xf numFmtId="167" fontId="0" fillId="0" borderId="7" xfId="1" applyNumberFormat="1" applyFont="1" applyBorder="1"/>
    <xf numFmtId="167" fontId="0" fillId="0" borderId="8" xfId="1" applyNumberFormat="1" applyFont="1" applyBorder="1"/>
    <xf numFmtId="10" fontId="0" fillId="3" borderId="5" xfId="0" applyNumberFormat="1" applyFill="1" applyBorder="1"/>
    <xf numFmtId="167" fontId="0" fillId="0" borderId="7" xfId="0" applyNumberFormat="1" applyBorder="1"/>
    <xf numFmtId="167" fontId="0" fillId="0" borderId="8" xfId="0" applyNumberFormat="1" applyBorder="1"/>
    <xf numFmtId="2" fontId="0" fillId="0" borderId="7" xfId="0" applyNumberFormat="1" applyBorder="1"/>
    <xf numFmtId="169" fontId="0" fillId="0" borderId="0" xfId="0" applyNumberFormat="1" applyAlignment="1">
      <alignment horizontal="center"/>
    </xf>
    <xf numFmtId="164" fontId="0" fillId="0" borderId="0" xfId="0" applyNumberFormat="1" applyAlignment="1">
      <alignment horizontal="center"/>
    </xf>
    <xf numFmtId="0" fontId="2" fillId="4" borderId="4" xfId="0" applyFont="1" applyFill="1" applyBorder="1"/>
    <xf numFmtId="15" fontId="0" fillId="3" borderId="0" xfId="0" applyNumberFormat="1" applyFill="1" applyAlignment="1">
      <alignment horizontal="center"/>
    </xf>
    <xf numFmtId="0" fontId="0" fillId="3" borderId="0" xfId="0" applyFill="1" applyAlignment="1">
      <alignment horizontal="center"/>
    </xf>
    <xf numFmtId="0" fontId="0" fillId="2" borderId="0" xfId="0" applyFill="1" applyAlignment="1">
      <alignment horizontal="center"/>
    </xf>
    <xf numFmtId="0" fontId="7" fillId="0" borderId="0" xfId="0" applyFont="1" applyAlignment="1">
      <alignment horizontal="left" wrapText="1"/>
    </xf>
    <xf numFmtId="0" fontId="0" fillId="0" borderId="0" xfId="0" applyAlignment="1">
      <alignment horizontal="left" wrapText="1"/>
    </xf>
    <xf numFmtId="0" fontId="0" fillId="0" borderId="0" xfId="0" applyAlignment="1">
      <alignment horizontal="center"/>
    </xf>
    <xf numFmtId="0" fontId="3"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2" fillId="5" borderId="18" xfId="0" applyFont="1" applyFill="1" applyBorder="1" applyAlignment="1">
      <alignment horizontal="center"/>
    </xf>
    <xf numFmtId="0" fontId="2" fillId="5" borderId="20" xfId="0" applyFont="1" applyFill="1" applyBorder="1" applyAlignment="1">
      <alignment horizontal="center"/>
    </xf>
    <xf numFmtId="0" fontId="2" fillId="5" borderId="22" xfId="0" applyFont="1"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15" fontId="0" fillId="3" borderId="18" xfId="0" applyNumberFormat="1" applyFill="1" applyBorder="1" applyAlignment="1">
      <alignment horizontal="center"/>
    </xf>
    <xf numFmtId="0" fontId="0" fillId="3" borderId="20" xfId="0" applyFill="1" applyBorder="1" applyAlignment="1">
      <alignment horizontal="center"/>
    </xf>
    <xf numFmtId="0" fontId="0" fillId="3" borderId="21" xfId="0"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xf numFmtId="0" fontId="3" fillId="2" borderId="6" xfId="0" applyFont="1" applyFill="1" applyBorder="1" applyAlignment="1">
      <alignment horizontal="center"/>
    </xf>
    <xf numFmtId="0" fontId="3" fillId="2" borderId="7" xfId="0" applyFont="1" applyFill="1" applyBorder="1" applyAlignment="1">
      <alignment horizontal="center"/>
    </xf>
    <xf numFmtId="0" fontId="3" fillId="2" borderId="8" xfId="0" applyFont="1" applyFill="1" applyBorder="1" applyAlignment="1">
      <alignment horizontal="center"/>
    </xf>
    <xf numFmtId="15" fontId="0" fillId="3" borderId="13" xfId="0" applyNumberFormat="1" applyFill="1" applyBorder="1" applyAlignment="1">
      <alignment horizontal="center"/>
    </xf>
    <xf numFmtId="15" fontId="0" fillId="3" borderId="14" xfId="0" applyNumberFormat="1" applyFill="1" applyBorder="1" applyAlignment="1">
      <alignment horizontal="center"/>
    </xf>
    <xf numFmtId="0" fontId="0" fillId="0" borderId="34" xfId="0" applyBorder="1" applyAlignment="1">
      <alignment horizontal="center"/>
    </xf>
    <xf numFmtId="0" fontId="0" fillId="0" borderId="36" xfId="0" applyBorder="1" applyAlignment="1">
      <alignment horizontal="center"/>
    </xf>
    <xf numFmtId="0" fontId="0" fillId="0" borderId="35" xfId="0" applyBorder="1" applyAlignment="1">
      <alignment horizontal="center"/>
    </xf>
    <xf numFmtId="0" fontId="0" fillId="2" borderId="23" xfId="0" applyFill="1" applyBorder="1" applyAlignment="1">
      <alignment horizontal="center"/>
    </xf>
    <xf numFmtId="0" fontId="0" fillId="2" borderId="24" xfId="0" applyFill="1" applyBorder="1" applyAlignment="1">
      <alignment horizontal="center"/>
    </xf>
    <xf numFmtId="0" fontId="0" fillId="2" borderId="25" xfId="0" applyFill="1" applyBorder="1" applyAlignment="1">
      <alignment horizontal="center"/>
    </xf>
    <xf numFmtId="0" fontId="0" fillId="6" borderId="6" xfId="0" applyFill="1" applyBorder="1" applyAlignment="1">
      <alignment horizontal="center"/>
    </xf>
    <xf numFmtId="0" fontId="0" fillId="6" borderId="7" xfId="0" applyFill="1" applyBorder="1" applyAlignment="1">
      <alignment horizontal="center"/>
    </xf>
    <xf numFmtId="0" fontId="0" fillId="6" borderId="8" xfId="0" applyFill="1" applyBorder="1" applyAlignment="1">
      <alignment horizontal="center"/>
    </xf>
    <xf numFmtId="0" fontId="5" fillId="0" borderId="0" xfId="0" applyFont="1" applyAlignment="1">
      <alignment horizontal="left" wrapText="1"/>
    </xf>
    <xf numFmtId="0" fontId="0" fillId="6" borderId="1" xfId="0" applyFill="1" applyBorder="1" applyAlignment="1">
      <alignment horizontal="center"/>
    </xf>
    <xf numFmtId="0" fontId="0" fillId="6" borderId="2" xfId="0" applyFill="1" applyBorder="1" applyAlignment="1">
      <alignment horizontal="center"/>
    </xf>
    <xf numFmtId="0" fontId="0" fillId="6" borderId="3" xfId="0" applyFill="1" applyBorder="1" applyAlignment="1">
      <alignment horizontal="center"/>
    </xf>
    <xf numFmtId="0" fontId="7" fillId="0" borderId="0" xfId="0" applyFont="1" applyAlignment="1">
      <alignment horizontal="center"/>
    </xf>
    <xf numFmtId="0" fontId="6" fillId="0" borderId="0" xfId="0" applyFont="1" applyAlignment="1">
      <alignment horizontal="center"/>
    </xf>
    <xf numFmtId="49" fontId="7" fillId="0" borderId="0" xfId="0" applyNumberFormat="1" applyFont="1" applyAlignment="1">
      <alignment horizontal="left" wrapText="1"/>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harts/_rels/chart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3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0.xml"/><Relationship Id="rId1" Type="http://schemas.microsoft.com/office/2011/relationships/chartStyle" Target="style20.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1.xml"/><Relationship Id="rId1" Type="http://schemas.microsoft.com/office/2011/relationships/chartStyle" Target="style21.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2.xml"/><Relationship Id="rId1" Type="http://schemas.microsoft.com/office/2011/relationships/chartStyle" Target="style22.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3.xml"/><Relationship Id="rId1" Type="http://schemas.microsoft.com/office/2011/relationships/chartStyle" Target="style23.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24.xml"/><Relationship Id="rId1" Type="http://schemas.microsoft.com/office/2011/relationships/chartStyle" Target="style24.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5.xml"/><Relationship Id="rId1" Type="http://schemas.microsoft.com/office/2011/relationships/chartStyle" Target="style25.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6.xml"/><Relationship Id="rId1" Type="http://schemas.microsoft.com/office/2011/relationships/chartStyle" Target="style26.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Nappe de Volatilité Put (février 2019)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fevr_19!$C$194</c:f>
              <c:strCache>
                <c:ptCount val="1"/>
                <c:pt idx="0">
                  <c:v>1s</c:v>
                </c:pt>
              </c:strCache>
            </c:strRef>
          </c:tx>
          <c:spPr>
            <a:solidFill>
              <a:schemeClr val="accent1"/>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fevr_19!$C$195:$C$215</c:f>
              <c:numCache>
                <c:formatCode>General</c:formatCode>
                <c:ptCount val="21"/>
                <c:pt idx="0">
                  <c:v>6.1095833333333358</c:v>
                </c:pt>
                <c:pt idx="1">
                  <c:v>5.9950000000000019</c:v>
                </c:pt>
                <c:pt idx="2">
                  <c:v>5.8900000000000023</c:v>
                </c:pt>
                <c:pt idx="3">
                  <c:v>5.7945833333333354</c:v>
                </c:pt>
                <c:pt idx="4">
                  <c:v>5.7087500000000011</c:v>
                </c:pt>
                <c:pt idx="5">
                  <c:v>5.6325000000000012</c:v>
                </c:pt>
                <c:pt idx="6">
                  <c:v>5.5658333333333347</c:v>
                </c:pt>
                <c:pt idx="7">
                  <c:v>5.5087500000000009</c:v>
                </c:pt>
                <c:pt idx="8">
                  <c:v>5.4612500000000006</c:v>
                </c:pt>
                <c:pt idx="9">
                  <c:v>5.4233333333333338</c:v>
                </c:pt>
                <c:pt idx="10">
                  <c:v>5.3950000000000005</c:v>
                </c:pt>
                <c:pt idx="11">
                  <c:v>5.3762500000000006</c:v>
                </c:pt>
                <c:pt idx="12">
                  <c:v>5.3670833333333343</c:v>
                </c:pt>
                <c:pt idx="13">
                  <c:v>5.3675000000000006</c:v>
                </c:pt>
                <c:pt idx="14">
                  <c:v>5.3775000000000013</c:v>
                </c:pt>
                <c:pt idx="15">
                  <c:v>5.3970833333333346</c:v>
                </c:pt>
                <c:pt idx="16">
                  <c:v>5.4262500000000014</c:v>
                </c:pt>
                <c:pt idx="17">
                  <c:v>5.4650000000000016</c:v>
                </c:pt>
                <c:pt idx="18">
                  <c:v>5.5133333333333345</c:v>
                </c:pt>
                <c:pt idx="19">
                  <c:v>5.5712500000000018</c:v>
                </c:pt>
                <c:pt idx="20">
                  <c:v>5.6387500000000017</c:v>
                </c:pt>
              </c:numCache>
            </c:numRef>
          </c:val>
          <c:extLst>
            <c:ext xmlns:c16="http://schemas.microsoft.com/office/drawing/2014/chart" uri="{C3380CC4-5D6E-409C-BE32-E72D297353CC}">
              <c16:uniqueId val="{00000000-3C3F-4B4C-B48E-E81A24EF50BA}"/>
            </c:ext>
          </c:extLst>
        </c:ser>
        <c:ser>
          <c:idx val="1"/>
          <c:order val="1"/>
          <c:tx>
            <c:strRef>
              <c:f>fevr_19!$D$194</c:f>
              <c:strCache>
                <c:ptCount val="1"/>
                <c:pt idx="0">
                  <c:v>1m</c:v>
                </c:pt>
              </c:strCache>
            </c:strRef>
          </c:tx>
          <c:spPr>
            <a:solidFill>
              <a:schemeClr val="accent2"/>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fevr_19!$D$195:$D$215</c:f>
              <c:numCache>
                <c:formatCode>General</c:formatCode>
                <c:ptCount val="21"/>
                <c:pt idx="0">
                  <c:v>6.821666666666669</c:v>
                </c:pt>
                <c:pt idx="1">
                  <c:v>6.6800000000000024</c:v>
                </c:pt>
                <c:pt idx="2">
                  <c:v>6.5500000000000016</c:v>
                </c:pt>
                <c:pt idx="3">
                  <c:v>6.4316666666666684</c:v>
                </c:pt>
                <c:pt idx="4">
                  <c:v>6.3250000000000011</c:v>
                </c:pt>
                <c:pt idx="5">
                  <c:v>6.2300000000000013</c:v>
                </c:pt>
                <c:pt idx="6">
                  <c:v>6.1466666666666674</c:v>
                </c:pt>
                <c:pt idx="7">
                  <c:v>6.0750000000000011</c:v>
                </c:pt>
                <c:pt idx="8">
                  <c:v>6.0150000000000006</c:v>
                </c:pt>
                <c:pt idx="9">
                  <c:v>5.9666666666666668</c:v>
                </c:pt>
                <c:pt idx="10">
                  <c:v>5.9300000000000006</c:v>
                </c:pt>
                <c:pt idx="11">
                  <c:v>5.9050000000000002</c:v>
                </c:pt>
                <c:pt idx="12">
                  <c:v>5.8916666666666675</c:v>
                </c:pt>
                <c:pt idx="13">
                  <c:v>5.8900000000000006</c:v>
                </c:pt>
                <c:pt idx="14">
                  <c:v>5.9</c:v>
                </c:pt>
                <c:pt idx="15">
                  <c:v>5.9216666666666669</c:v>
                </c:pt>
                <c:pt idx="16">
                  <c:v>5.9550000000000001</c:v>
                </c:pt>
                <c:pt idx="17">
                  <c:v>6</c:v>
                </c:pt>
                <c:pt idx="18">
                  <c:v>6.0566666666666666</c:v>
                </c:pt>
                <c:pt idx="19">
                  <c:v>6.125</c:v>
                </c:pt>
                <c:pt idx="20">
                  <c:v>6.2050000000000001</c:v>
                </c:pt>
              </c:numCache>
            </c:numRef>
          </c:val>
          <c:extLst>
            <c:ext xmlns:c16="http://schemas.microsoft.com/office/drawing/2014/chart" uri="{C3380CC4-5D6E-409C-BE32-E72D297353CC}">
              <c16:uniqueId val="{00000001-3C3F-4B4C-B48E-E81A24EF50BA}"/>
            </c:ext>
          </c:extLst>
        </c:ser>
        <c:ser>
          <c:idx val="2"/>
          <c:order val="2"/>
          <c:tx>
            <c:strRef>
              <c:f>fevr_19!$E$194</c:f>
              <c:strCache>
                <c:ptCount val="1"/>
                <c:pt idx="0">
                  <c:v>2m</c:v>
                </c:pt>
              </c:strCache>
            </c:strRef>
          </c:tx>
          <c:spPr>
            <a:solidFill>
              <a:schemeClr val="accent3"/>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fevr_19!$E$195:$E$215</c:f>
              <c:numCache>
                <c:formatCode>General</c:formatCode>
                <c:ptCount val="21"/>
                <c:pt idx="0">
                  <c:v>7.069166666666665</c:v>
                </c:pt>
                <c:pt idx="1">
                  <c:v>6.894499999999999</c:v>
                </c:pt>
                <c:pt idx="2">
                  <c:v>6.7349999999999994</c:v>
                </c:pt>
                <c:pt idx="3">
                  <c:v>6.5906666666666665</c:v>
                </c:pt>
                <c:pt idx="4">
                  <c:v>6.4615000000000009</c:v>
                </c:pt>
                <c:pt idx="5">
                  <c:v>6.347500000000001</c:v>
                </c:pt>
                <c:pt idx="6">
                  <c:v>6.2486666666666686</c:v>
                </c:pt>
                <c:pt idx="7">
                  <c:v>6.1650000000000018</c:v>
                </c:pt>
                <c:pt idx="8">
                  <c:v>6.0965000000000025</c:v>
                </c:pt>
                <c:pt idx="9">
                  <c:v>6.0431666666666697</c:v>
                </c:pt>
                <c:pt idx="10">
                  <c:v>6.0050000000000026</c:v>
                </c:pt>
                <c:pt idx="11">
                  <c:v>5.9820000000000029</c:v>
                </c:pt>
                <c:pt idx="12">
                  <c:v>5.9741666666666697</c:v>
                </c:pt>
                <c:pt idx="13">
                  <c:v>5.9815000000000031</c:v>
                </c:pt>
                <c:pt idx="14">
                  <c:v>6.0040000000000031</c:v>
                </c:pt>
                <c:pt idx="15">
                  <c:v>6.0416666666666705</c:v>
                </c:pt>
                <c:pt idx="16">
                  <c:v>6.0945000000000036</c:v>
                </c:pt>
                <c:pt idx="17">
                  <c:v>6.1625000000000032</c:v>
                </c:pt>
                <c:pt idx="18">
                  <c:v>6.2456666666666703</c:v>
                </c:pt>
                <c:pt idx="19">
                  <c:v>6.344000000000003</c:v>
                </c:pt>
                <c:pt idx="20">
                  <c:v>6.4575000000000031</c:v>
                </c:pt>
              </c:numCache>
            </c:numRef>
          </c:val>
          <c:extLst>
            <c:ext xmlns:c16="http://schemas.microsoft.com/office/drawing/2014/chart" uri="{C3380CC4-5D6E-409C-BE32-E72D297353CC}">
              <c16:uniqueId val="{00000002-3C3F-4B4C-B48E-E81A24EF50BA}"/>
            </c:ext>
          </c:extLst>
        </c:ser>
        <c:ser>
          <c:idx val="3"/>
          <c:order val="3"/>
          <c:tx>
            <c:strRef>
              <c:f>fevr_19!$F$194</c:f>
              <c:strCache>
                <c:ptCount val="1"/>
                <c:pt idx="0">
                  <c:v>3m</c:v>
                </c:pt>
              </c:strCache>
            </c:strRef>
          </c:tx>
          <c:spPr>
            <a:solidFill>
              <a:schemeClr val="accent4"/>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fevr_19!$F$195:$F$215</c:f>
              <c:numCache>
                <c:formatCode>General</c:formatCode>
                <c:ptCount val="21"/>
                <c:pt idx="0">
                  <c:v>7.427083333333333</c:v>
                </c:pt>
                <c:pt idx="1">
                  <c:v>7.2054999999999998</c:v>
                </c:pt>
                <c:pt idx="2">
                  <c:v>7.004999999999999</c:v>
                </c:pt>
                <c:pt idx="3">
                  <c:v>6.8255833333333324</c:v>
                </c:pt>
                <c:pt idx="4">
                  <c:v>6.6672499999999992</c:v>
                </c:pt>
                <c:pt idx="5">
                  <c:v>6.5299999999999985</c:v>
                </c:pt>
                <c:pt idx="6">
                  <c:v>6.4138333333333319</c:v>
                </c:pt>
                <c:pt idx="7">
                  <c:v>6.3187499999999988</c:v>
                </c:pt>
                <c:pt idx="8">
                  <c:v>6.2447499999999989</c:v>
                </c:pt>
                <c:pt idx="9">
                  <c:v>6.1918333333333324</c:v>
                </c:pt>
                <c:pt idx="10">
                  <c:v>6.1599999999999984</c:v>
                </c:pt>
                <c:pt idx="11">
                  <c:v>6.1492499999999994</c:v>
                </c:pt>
                <c:pt idx="12">
                  <c:v>6.159583333333333</c:v>
                </c:pt>
                <c:pt idx="13">
                  <c:v>6.1909999999999998</c:v>
                </c:pt>
                <c:pt idx="14">
                  <c:v>6.2435</c:v>
                </c:pt>
                <c:pt idx="15">
                  <c:v>6.3170833333333336</c:v>
                </c:pt>
                <c:pt idx="16">
                  <c:v>6.4117500000000005</c:v>
                </c:pt>
                <c:pt idx="17">
                  <c:v>6.5275000000000007</c:v>
                </c:pt>
                <c:pt idx="18">
                  <c:v>6.6643333333333343</c:v>
                </c:pt>
                <c:pt idx="19">
                  <c:v>6.8222500000000021</c:v>
                </c:pt>
                <c:pt idx="20">
                  <c:v>7.0012500000000015</c:v>
                </c:pt>
              </c:numCache>
            </c:numRef>
          </c:val>
          <c:extLst>
            <c:ext xmlns:c16="http://schemas.microsoft.com/office/drawing/2014/chart" uri="{C3380CC4-5D6E-409C-BE32-E72D297353CC}">
              <c16:uniqueId val="{00000003-3C3F-4B4C-B48E-E81A24EF50BA}"/>
            </c:ext>
          </c:extLst>
        </c:ser>
        <c:ser>
          <c:idx val="4"/>
          <c:order val="4"/>
          <c:tx>
            <c:strRef>
              <c:f>fevr_19!$G$194</c:f>
              <c:strCache>
                <c:ptCount val="1"/>
                <c:pt idx="0">
                  <c:v>6m</c:v>
                </c:pt>
              </c:strCache>
            </c:strRef>
          </c:tx>
          <c:spPr>
            <a:solidFill>
              <a:schemeClr val="accent5"/>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fevr_19!$G$195:$G$215</c:f>
              <c:numCache>
                <c:formatCode>General</c:formatCode>
                <c:ptCount val="21"/>
                <c:pt idx="0">
                  <c:v>8.2900000000000009</c:v>
                </c:pt>
                <c:pt idx="1">
                  <c:v>7.9930000000000012</c:v>
                </c:pt>
                <c:pt idx="2">
                  <c:v>7.7250000000000014</c:v>
                </c:pt>
                <c:pt idx="3">
                  <c:v>7.4860000000000015</c:v>
                </c:pt>
                <c:pt idx="4">
                  <c:v>7.2760000000000016</c:v>
                </c:pt>
                <c:pt idx="5">
                  <c:v>7.0950000000000015</c:v>
                </c:pt>
                <c:pt idx="6">
                  <c:v>6.9430000000000014</c:v>
                </c:pt>
                <c:pt idx="7">
                  <c:v>6.8200000000000021</c:v>
                </c:pt>
                <c:pt idx="8">
                  <c:v>6.7260000000000018</c:v>
                </c:pt>
                <c:pt idx="9">
                  <c:v>6.6610000000000023</c:v>
                </c:pt>
                <c:pt idx="10">
                  <c:v>6.6250000000000018</c:v>
                </c:pt>
                <c:pt idx="11">
                  <c:v>6.6180000000000021</c:v>
                </c:pt>
                <c:pt idx="12">
                  <c:v>6.6400000000000023</c:v>
                </c:pt>
                <c:pt idx="13">
                  <c:v>6.6910000000000025</c:v>
                </c:pt>
                <c:pt idx="14">
                  <c:v>6.7710000000000017</c:v>
                </c:pt>
                <c:pt idx="15">
                  <c:v>6.8800000000000026</c:v>
                </c:pt>
                <c:pt idx="16">
                  <c:v>7.0180000000000025</c:v>
                </c:pt>
                <c:pt idx="17">
                  <c:v>7.1850000000000023</c:v>
                </c:pt>
                <c:pt idx="18">
                  <c:v>7.3810000000000029</c:v>
                </c:pt>
                <c:pt idx="19">
                  <c:v>7.6060000000000016</c:v>
                </c:pt>
                <c:pt idx="20">
                  <c:v>7.8600000000000021</c:v>
                </c:pt>
              </c:numCache>
            </c:numRef>
          </c:val>
          <c:extLst>
            <c:ext xmlns:c16="http://schemas.microsoft.com/office/drawing/2014/chart" uri="{C3380CC4-5D6E-409C-BE32-E72D297353CC}">
              <c16:uniqueId val="{00000004-3C3F-4B4C-B48E-E81A24EF50BA}"/>
            </c:ext>
          </c:extLst>
        </c:ser>
        <c:ser>
          <c:idx val="5"/>
          <c:order val="5"/>
          <c:tx>
            <c:strRef>
              <c:f>fevr_19!$H$194</c:f>
              <c:strCache>
                <c:ptCount val="1"/>
                <c:pt idx="0">
                  <c:v>9m</c:v>
                </c:pt>
              </c:strCache>
            </c:strRef>
          </c:tx>
          <c:spPr>
            <a:solidFill>
              <a:schemeClr val="accent6"/>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fevr_19!$H$195:$H$215</c:f>
              <c:numCache>
                <c:formatCode>General</c:formatCode>
                <c:ptCount val="21"/>
                <c:pt idx="0">
                  <c:v>8.730104166666667</c:v>
                </c:pt>
                <c:pt idx="1">
                  <c:v>8.3778749999999995</c:v>
                </c:pt>
                <c:pt idx="2">
                  <c:v>8.0612500000000011</c:v>
                </c:pt>
                <c:pt idx="3">
                  <c:v>7.7802291666666665</c:v>
                </c:pt>
                <c:pt idx="4">
                  <c:v>7.5348125000000001</c:v>
                </c:pt>
                <c:pt idx="5">
                  <c:v>7.3249999999999993</c:v>
                </c:pt>
                <c:pt idx="6">
                  <c:v>7.1507916666666658</c:v>
                </c:pt>
                <c:pt idx="7">
                  <c:v>7.0121874999999987</c:v>
                </c:pt>
                <c:pt idx="8">
                  <c:v>6.909187499999998</c:v>
                </c:pt>
                <c:pt idx="9">
                  <c:v>6.8417916666666647</c:v>
                </c:pt>
                <c:pt idx="10">
                  <c:v>6.8099999999999969</c:v>
                </c:pt>
                <c:pt idx="11">
                  <c:v>6.8138124999999956</c:v>
                </c:pt>
                <c:pt idx="12">
                  <c:v>6.8532291666666625</c:v>
                </c:pt>
                <c:pt idx="13">
                  <c:v>6.9282499999999949</c:v>
                </c:pt>
                <c:pt idx="14">
                  <c:v>7.0388749999999938</c:v>
                </c:pt>
                <c:pt idx="15">
                  <c:v>7.1851041666666591</c:v>
                </c:pt>
                <c:pt idx="16">
                  <c:v>7.3669374999999917</c:v>
                </c:pt>
                <c:pt idx="17">
                  <c:v>7.5843749999999908</c:v>
                </c:pt>
                <c:pt idx="18">
                  <c:v>7.8374166666666572</c:v>
                </c:pt>
                <c:pt idx="19">
                  <c:v>8.1260624999999891</c:v>
                </c:pt>
                <c:pt idx="20">
                  <c:v>8.4503124999999866</c:v>
                </c:pt>
              </c:numCache>
            </c:numRef>
          </c:val>
          <c:extLst>
            <c:ext xmlns:c16="http://schemas.microsoft.com/office/drawing/2014/chart" uri="{C3380CC4-5D6E-409C-BE32-E72D297353CC}">
              <c16:uniqueId val="{00000005-3C3F-4B4C-B48E-E81A24EF50BA}"/>
            </c:ext>
          </c:extLst>
        </c:ser>
        <c:ser>
          <c:idx val="6"/>
          <c:order val="6"/>
          <c:tx>
            <c:strRef>
              <c:f>fevr_19!$I$194</c:f>
              <c:strCache>
                <c:ptCount val="1"/>
                <c:pt idx="0">
                  <c:v>12m</c:v>
                </c:pt>
              </c:strCache>
            </c:strRef>
          </c:tx>
          <c:spPr>
            <a:solidFill>
              <a:schemeClr val="accent1">
                <a:lumMod val="60000"/>
              </a:schemeClr>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fevr_19!$I$195:$I$215</c:f>
              <c:numCache>
                <c:formatCode>General</c:formatCode>
                <c:ptCount val="21"/>
                <c:pt idx="0">
                  <c:v>9.1154166666666665</c:v>
                </c:pt>
                <c:pt idx="1">
                  <c:v>8.7144999999999992</c:v>
                </c:pt>
                <c:pt idx="2">
                  <c:v>8.3549999999999986</c:v>
                </c:pt>
                <c:pt idx="3">
                  <c:v>8.0369166666666647</c:v>
                </c:pt>
                <c:pt idx="4">
                  <c:v>7.7602499999999974</c:v>
                </c:pt>
                <c:pt idx="5">
                  <c:v>7.5249999999999968</c:v>
                </c:pt>
                <c:pt idx="6">
                  <c:v>7.3311666666666628</c:v>
                </c:pt>
                <c:pt idx="7">
                  <c:v>7.1787499999999964</c:v>
                </c:pt>
                <c:pt idx="8">
                  <c:v>7.0677499999999958</c:v>
                </c:pt>
                <c:pt idx="9">
                  <c:v>6.9981666666666618</c:v>
                </c:pt>
                <c:pt idx="10">
                  <c:v>6.9699999999999953</c:v>
                </c:pt>
                <c:pt idx="11">
                  <c:v>6.9832499999999946</c:v>
                </c:pt>
                <c:pt idx="12">
                  <c:v>7.0379166666666606</c:v>
                </c:pt>
                <c:pt idx="13">
                  <c:v>7.1339999999999932</c:v>
                </c:pt>
                <c:pt idx="14">
                  <c:v>7.2714999999999934</c:v>
                </c:pt>
                <c:pt idx="15">
                  <c:v>7.4504166666666602</c:v>
                </c:pt>
                <c:pt idx="16">
                  <c:v>7.6707499999999929</c:v>
                </c:pt>
                <c:pt idx="17">
                  <c:v>7.9324999999999921</c:v>
                </c:pt>
                <c:pt idx="18">
                  <c:v>8.235666666666658</c:v>
                </c:pt>
                <c:pt idx="19">
                  <c:v>8.5802499999999924</c:v>
                </c:pt>
                <c:pt idx="20">
                  <c:v>8.9662499999999916</c:v>
                </c:pt>
              </c:numCache>
            </c:numRef>
          </c:val>
          <c:extLst>
            <c:ext xmlns:c16="http://schemas.microsoft.com/office/drawing/2014/chart" uri="{C3380CC4-5D6E-409C-BE32-E72D297353CC}">
              <c16:uniqueId val="{00000006-3C3F-4B4C-B48E-E81A24EF50BA}"/>
            </c:ext>
          </c:extLst>
        </c:ser>
        <c:ser>
          <c:idx val="7"/>
          <c:order val="7"/>
          <c:tx>
            <c:strRef>
              <c:f>fevr_19!$J$194</c:f>
              <c:strCache>
                <c:ptCount val="1"/>
                <c:pt idx="0">
                  <c:v>18m</c:v>
                </c:pt>
              </c:strCache>
            </c:strRef>
          </c:tx>
          <c:spPr>
            <a:solidFill>
              <a:schemeClr val="accent2">
                <a:lumMod val="60000"/>
              </a:schemeClr>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fevr_19!$J$195:$J$215</c:f>
              <c:numCache>
                <c:formatCode>General</c:formatCode>
                <c:ptCount val="21"/>
                <c:pt idx="0">
                  <c:v>9.4368750000000006</c:v>
                </c:pt>
                <c:pt idx="1">
                  <c:v>9.03125</c:v>
                </c:pt>
                <c:pt idx="2">
                  <c:v>8.6674999999999986</c:v>
                </c:pt>
                <c:pt idx="3">
                  <c:v>8.3456249999999983</c:v>
                </c:pt>
                <c:pt idx="4">
                  <c:v>8.0656249999999989</c:v>
                </c:pt>
                <c:pt idx="5">
                  <c:v>7.8274999999999988</c:v>
                </c:pt>
                <c:pt idx="6">
                  <c:v>7.6312499999999979</c:v>
                </c:pt>
                <c:pt idx="7">
                  <c:v>7.4768749999999979</c:v>
                </c:pt>
                <c:pt idx="8">
                  <c:v>7.3643749999999981</c:v>
                </c:pt>
                <c:pt idx="9">
                  <c:v>7.2937499999999975</c:v>
                </c:pt>
                <c:pt idx="10">
                  <c:v>7.2649999999999979</c:v>
                </c:pt>
                <c:pt idx="11">
                  <c:v>7.2781249999999984</c:v>
                </c:pt>
                <c:pt idx="12">
                  <c:v>7.3331249999999981</c:v>
                </c:pt>
                <c:pt idx="13">
                  <c:v>7.4299999999999979</c:v>
                </c:pt>
                <c:pt idx="14">
                  <c:v>7.5687499999999988</c:v>
                </c:pt>
                <c:pt idx="15">
                  <c:v>7.7493749999999997</c:v>
                </c:pt>
                <c:pt idx="16">
                  <c:v>7.9718749999999998</c:v>
                </c:pt>
                <c:pt idx="17">
                  <c:v>8.2362500000000001</c:v>
                </c:pt>
                <c:pt idx="18">
                  <c:v>8.5425000000000004</c:v>
                </c:pt>
                <c:pt idx="19">
                  <c:v>8.8906250000000018</c:v>
                </c:pt>
                <c:pt idx="20">
                  <c:v>9.2806250000000023</c:v>
                </c:pt>
              </c:numCache>
            </c:numRef>
          </c:val>
          <c:extLst>
            <c:ext xmlns:c16="http://schemas.microsoft.com/office/drawing/2014/chart" uri="{C3380CC4-5D6E-409C-BE32-E72D297353CC}">
              <c16:uniqueId val="{00000007-3C3F-4B4C-B48E-E81A24EF50BA}"/>
            </c:ext>
          </c:extLst>
        </c:ser>
        <c:ser>
          <c:idx val="8"/>
          <c:order val="8"/>
          <c:tx>
            <c:strRef>
              <c:f>fevr_19!$K$194</c:f>
              <c:strCache>
                <c:ptCount val="1"/>
                <c:pt idx="0">
                  <c:v>24m</c:v>
                </c:pt>
              </c:strCache>
            </c:strRef>
          </c:tx>
          <c:spPr>
            <a:solidFill>
              <a:schemeClr val="accent3">
                <a:lumMod val="60000"/>
              </a:schemeClr>
            </a:solidFill>
            <a:ln/>
            <a:effectLst/>
            <a:sp3d/>
          </c:spPr>
          <c:cat>
            <c:numRef>
              <c:f>fevr_19!$B$195:$B$215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fevr_19!$K$195:$K$215</c:f>
              <c:numCache>
                <c:formatCode>General</c:formatCode>
                <c:ptCount val="21"/>
                <c:pt idx="0">
                  <c:v>10.0275</c:v>
                </c:pt>
                <c:pt idx="1">
                  <c:v>9.51</c:v>
                </c:pt>
                <c:pt idx="2">
                  <c:v>9.0499999999999989</c:v>
                </c:pt>
                <c:pt idx="3">
                  <c:v>8.6474999999999991</c:v>
                </c:pt>
                <c:pt idx="4">
                  <c:v>8.3024999999999984</c:v>
                </c:pt>
                <c:pt idx="5">
                  <c:v>8.014999999999997</c:v>
                </c:pt>
                <c:pt idx="6">
                  <c:v>7.7849999999999966</c:v>
                </c:pt>
                <c:pt idx="7">
                  <c:v>7.6124999999999963</c:v>
                </c:pt>
                <c:pt idx="8">
                  <c:v>7.4974999999999952</c:v>
                </c:pt>
                <c:pt idx="9">
                  <c:v>7.4399999999999951</c:v>
                </c:pt>
                <c:pt idx="10">
                  <c:v>7.4399999999999942</c:v>
                </c:pt>
                <c:pt idx="11">
                  <c:v>7.4974999999999934</c:v>
                </c:pt>
                <c:pt idx="12">
                  <c:v>7.6124999999999927</c:v>
                </c:pt>
                <c:pt idx="13">
                  <c:v>7.7849999999999913</c:v>
                </c:pt>
                <c:pt idx="14">
                  <c:v>8.0149999999999899</c:v>
                </c:pt>
                <c:pt idx="15">
                  <c:v>8.3024999999999913</c:v>
                </c:pt>
                <c:pt idx="16">
                  <c:v>8.6474999999999884</c:v>
                </c:pt>
                <c:pt idx="17">
                  <c:v>9.0499999999999865</c:v>
                </c:pt>
                <c:pt idx="18">
                  <c:v>9.5099999999999874</c:v>
                </c:pt>
                <c:pt idx="19">
                  <c:v>10.027499999999984</c:v>
                </c:pt>
                <c:pt idx="20">
                  <c:v>10.602499999999983</c:v>
                </c:pt>
              </c:numCache>
            </c:numRef>
          </c:val>
          <c:extLst>
            <c:ext xmlns:c16="http://schemas.microsoft.com/office/drawing/2014/chart" uri="{C3380CC4-5D6E-409C-BE32-E72D297353CC}">
              <c16:uniqueId val="{00000008-3C3F-4B4C-B48E-E81A24EF50BA}"/>
            </c:ext>
          </c:extLst>
        </c:ser>
        <c:bandFmts>
          <c:bandFmt>
            <c:idx val="0"/>
            <c:spPr>
              <a:solidFill>
                <a:schemeClr val="tx1"/>
              </a:solidFill>
              <a:ln/>
              <a:effectLst/>
              <a:sp3d/>
            </c:spPr>
          </c:bandFmt>
          <c:bandFmt>
            <c:idx val="1"/>
            <c:spPr>
              <a:solidFill>
                <a:schemeClr val="accent3">
                  <a:lumMod val="50000"/>
                </a:schemeClr>
              </a:solidFill>
              <a:ln/>
              <a:effectLst/>
              <a:sp3d/>
            </c:spPr>
          </c:bandFmt>
          <c:bandFmt>
            <c:idx val="2"/>
            <c:spPr>
              <a:solidFill>
                <a:srgbClr val="7030A0"/>
              </a:solidFill>
              <a:ln/>
              <a:effectLst/>
              <a:sp3d/>
            </c:spPr>
          </c:bandFmt>
          <c:bandFmt>
            <c:idx val="3"/>
            <c:spPr>
              <a:solidFill>
                <a:schemeClr val="accent6"/>
              </a:solidFill>
              <a:ln/>
              <a:effectLst/>
              <a:sp3d/>
            </c:spPr>
          </c:bandFmt>
          <c:bandFmt>
            <c:idx val="4"/>
            <c:spPr>
              <a:solidFill>
                <a:schemeClr val="accent1">
                  <a:lumMod val="60000"/>
                  <a:lumOff val="40000"/>
                </a:schemeClr>
              </a:solidFill>
              <a:ln/>
              <a:effectLst/>
              <a:sp3d/>
            </c:spPr>
          </c:bandFmt>
          <c:bandFmt>
            <c:idx val="5"/>
            <c:spPr>
              <a:solidFill>
                <a:srgbClr val="00B0F0"/>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1007404792"/>
        <c:axId val="1007400312"/>
        <c:axId val="1062833664"/>
      </c:surface3DChart>
      <c:catAx>
        <c:axId val="1007404792"/>
        <c:scaling>
          <c:orientation val="minMax"/>
        </c:scaling>
        <c:delete val="0"/>
        <c:axPos val="b"/>
        <c:majorGridlines/>
        <c:title>
          <c:tx>
            <c:rich>
              <a:bodyPr/>
              <a:lstStyle/>
              <a:p>
                <a:pPr>
                  <a:defRPr/>
                </a:pPr>
                <a:r>
                  <a:rPr lang="en-US"/>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scaling>
        <c:delete val="0"/>
        <c:axPos val="l"/>
        <c:majorGridlines>
          <c:spPr>
            <a:ln w="9525" cap="flat" cmpd="sng" algn="ctr">
              <a:solidFill>
                <a:schemeClr val="bg1">
                  <a:lumMod val="50000"/>
                </a:schemeClr>
              </a:solidFill>
              <a:round/>
            </a:ln>
            <a:effectLst/>
          </c:spPr>
        </c:majorGridlines>
        <c:title>
          <c:tx>
            <c:rich>
              <a:bodyPr/>
              <a:lstStyle/>
              <a:p>
                <a:pPr>
                  <a:defRPr/>
                </a:pPr>
                <a:r>
                  <a:rPr lang="en-US"/>
                  <a:t>Volatilité (%)</a:t>
                </a:r>
              </a:p>
            </c:rich>
          </c:tx>
          <c:overlay val="0"/>
        </c:title>
        <c:numFmt formatCode="General" sourceLinked="1"/>
        <c:majorTickMark val="none"/>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valAx>
      <c:serAx>
        <c:axId val="1062833664"/>
        <c:scaling>
          <c:orientation val="minMax"/>
        </c:scaling>
        <c:delete val="0"/>
        <c:axPos val="b"/>
        <c:majorGridlines/>
        <c:title>
          <c:tx>
            <c:rich>
              <a:bodyPr rot="-5400000" vert="horz"/>
              <a:lstStyle/>
              <a:p>
                <a:pPr>
                  <a:defRPr/>
                </a:pPr>
                <a:r>
                  <a:rPr lang="en-US"/>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Nappe de Volatilité</a:t>
            </a:r>
            <a:r>
              <a:rPr lang="fr-FR" baseline="0"/>
              <a:t> Call</a:t>
            </a:r>
            <a:r>
              <a:rPr lang="fr-FR"/>
              <a:t> (février 2019)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fevr_19!$N$194</c:f>
              <c:strCache>
                <c:ptCount val="1"/>
                <c:pt idx="0">
                  <c:v>1s</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fevr_19!$N$195:$N$215</c:f>
              <c:numCache>
                <c:formatCode>General</c:formatCode>
                <c:ptCount val="21"/>
                <c:pt idx="0">
                  <c:v>5.5254166666666658</c:v>
                </c:pt>
                <c:pt idx="1">
                  <c:v>5.4789999999999992</c:v>
                </c:pt>
                <c:pt idx="2">
                  <c:v>5.4399999999999986</c:v>
                </c:pt>
                <c:pt idx="3">
                  <c:v>5.4084166666666649</c:v>
                </c:pt>
                <c:pt idx="4">
                  <c:v>5.384249999999998</c:v>
                </c:pt>
                <c:pt idx="5">
                  <c:v>5.3674999999999979</c:v>
                </c:pt>
                <c:pt idx="6">
                  <c:v>5.3581666666666639</c:v>
                </c:pt>
                <c:pt idx="7">
                  <c:v>5.3562499999999975</c:v>
                </c:pt>
                <c:pt idx="8">
                  <c:v>5.3617499999999971</c:v>
                </c:pt>
                <c:pt idx="9">
                  <c:v>5.3746666666666627</c:v>
                </c:pt>
                <c:pt idx="10">
                  <c:v>5.394999999999996</c:v>
                </c:pt>
                <c:pt idx="11">
                  <c:v>5.4227499999999953</c:v>
                </c:pt>
                <c:pt idx="12">
                  <c:v>5.4579166666666614</c:v>
                </c:pt>
                <c:pt idx="13">
                  <c:v>5.5004999999999944</c:v>
                </c:pt>
                <c:pt idx="14">
                  <c:v>5.5504999999999942</c:v>
                </c:pt>
                <c:pt idx="15">
                  <c:v>5.60791666666666</c:v>
                </c:pt>
                <c:pt idx="16">
                  <c:v>5.6727499999999926</c:v>
                </c:pt>
                <c:pt idx="17">
                  <c:v>5.7449999999999921</c:v>
                </c:pt>
                <c:pt idx="18">
                  <c:v>5.8246666666666584</c:v>
                </c:pt>
                <c:pt idx="19">
                  <c:v>5.9117499999999907</c:v>
                </c:pt>
                <c:pt idx="20">
                  <c:v>6.0062499999999899</c:v>
                </c:pt>
              </c:numCache>
            </c:numRef>
          </c:val>
          <c:extLst>
            <c:ext xmlns:c16="http://schemas.microsoft.com/office/drawing/2014/chart" uri="{C3380CC4-5D6E-409C-BE32-E72D297353CC}">
              <c16:uniqueId val="{00000000-AEE1-4D7D-9459-BC7D58142AD3}"/>
            </c:ext>
          </c:extLst>
        </c:ser>
        <c:ser>
          <c:idx val="1"/>
          <c:order val="1"/>
          <c:tx>
            <c:strRef>
              <c:f>fevr_19!$O$194</c:f>
              <c:strCache>
                <c:ptCount val="1"/>
                <c:pt idx="0">
                  <c:v>1m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fevr_19!$O$195:$O$215</c:f>
              <c:numCache>
                <c:formatCode>General</c:formatCode>
                <c:ptCount val="21"/>
                <c:pt idx="0">
                  <c:v>6.0904166666666644</c:v>
                </c:pt>
                <c:pt idx="1">
                  <c:v>6.027499999999999</c:v>
                </c:pt>
                <c:pt idx="2">
                  <c:v>5.9749999999999996</c:v>
                </c:pt>
                <c:pt idx="3">
                  <c:v>5.9329166666666673</c:v>
                </c:pt>
                <c:pt idx="4">
                  <c:v>5.901250000000001</c:v>
                </c:pt>
                <c:pt idx="5">
                  <c:v>5.8800000000000017</c:v>
                </c:pt>
                <c:pt idx="6">
                  <c:v>5.8691666666666684</c:v>
                </c:pt>
                <c:pt idx="7">
                  <c:v>5.8687500000000021</c:v>
                </c:pt>
                <c:pt idx="8">
                  <c:v>5.8787500000000019</c:v>
                </c:pt>
                <c:pt idx="9">
                  <c:v>5.8991666666666678</c:v>
                </c:pt>
                <c:pt idx="10">
                  <c:v>5.9300000000000006</c:v>
                </c:pt>
                <c:pt idx="11">
                  <c:v>5.9712499999999995</c:v>
                </c:pt>
                <c:pt idx="12">
                  <c:v>6.0229166666666654</c:v>
                </c:pt>
                <c:pt idx="13">
                  <c:v>6.0849999999999973</c:v>
                </c:pt>
                <c:pt idx="14">
                  <c:v>6.1574999999999962</c:v>
                </c:pt>
                <c:pt idx="15">
                  <c:v>6.2404166666666612</c:v>
                </c:pt>
                <c:pt idx="16">
                  <c:v>6.3337499999999931</c:v>
                </c:pt>
                <c:pt idx="17">
                  <c:v>6.4374999999999911</c:v>
                </c:pt>
                <c:pt idx="18">
                  <c:v>6.5516666666666552</c:v>
                </c:pt>
                <c:pt idx="19">
                  <c:v>6.6762499999999871</c:v>
                </c:pt>
                <c:pt idx="20">
                  <c:v>6.8112499999999843</c:v>
                </c:pt>
              </c:numCache>
            </c:numRef>
          </c:val>
          <c:extLst>
            <c:ext xmlns:c16="http://schemas.microsoft.com/office/drawing/2014/chart" uri="{C3380CC4-5D6E-409C-BE32-E72D297353CC}">
              <c16:uniqueId val="{00000001-AEE1-4D7D-9459-BC7D58142AD3}"/>
            </c:ext>
          </c:extLst>
        </c:ser>
        <c:ser>
          <c:idx val="2"/>
          <c:order val="2"/>
          <c:tx>
            <c:strRef>
              <c:f>fevr_19!$P$194</c:f>
              <c:strCache>
                <c:ptCount val="1"/>
                <c:pt idx="0">
                  <c:v>2m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fevr_19!$P$195:$P$215</c:f>
              <c:numCache>
                <c:formatCode>General</c:formatCode>
                <c:ptCount val="21"/>
                <c:pt idx="0">
                  <c:v>6.1858333333333322</c:v>
                </c:pt>
                <c:pt idx="1">
                  <c:v>6.1144999999999987</c:v>
                </c:pt>
                <c:pt idx="2">
                  <c:v>6.0549999999999988</c:v>
                </c:pt>
                <c:pt idx="3">
                  <c:v>6.0073333333333325</c:v>
                </c:pt>
                <c:pt idx="4">
                  <c:v>5.9714999999999998</c:v>
                </c:pt>
                <c:pt idx="5">
                  <c:v>5.9474999999999998</c:v>
                </c:pt>
                <c:pt idx="6">
                  <c:v>5.9353333333333325</c:v>
                </c:pt>
                <c:pt idx="7">
                  <c:v>5.9349999999999996</c:v>
                </c:pt>
                <c:pt idx="8">
                  <c:v>5.9464999999999995</c:v>
                </c:pt>
                <c:pt idx="9">
                  <c:v>5.9698333333333329</c:v>
                </c:pt>
                <c:pt idx="10">
                  <c:v>6.0049999999999999</c:v>
                </c:pt>
                <c:pt idx="11">
                  <c:v>6.0519999999999996</c:v>
                </c:pt>
                <c:pt idx="12">
                  <c:v>6.1108333333333329</c:v>
                </c:pt>
                <c:pt idx="13">
                  <c:v>6.1814999999999998</c:v>
                </c:pt>
                <c:pt idx="14">
                  <c:v>6.2639999999999993</c:v>
                </c:pt>
                <c:pt idx="15">
                  <c:v>6.3583333333333325</c:v>
                </c:pt>
                <c:pt idx="16">
                  <c:v>6.4644999999999992</c:v>
                </c:pt>
                <c:pt idx="17">
                  <c:v>6.5824999999999996</c:v>
                </c:pt>
                <c:pt idx="18">
                  <c:v>6.7123333333333326</c:v>
                </c:pt>
                <c:pt idx="19">
                  <c:v>6.8539999999999992</c:v>
                </c:pt>
                <c:pt idx="20">
                  <c:v>7.0074999999999985</c:v>
                </c:pt>
              </c:numCache>
            </c:numRef>
          </c:val>
          <c:extLst>
            <c:ext xmlns:c16="http://schemas.microsoft.com/office/drawing/2014/chart" uri="{C3380CC4-5D6E-409C-BE32-E72D297353CC}">
              <c16:uniqueId val="{00000002-AEE1-4D7D-9459-BC7D58142AD3}"/>
            </c:ext>
          </c:extLst>
        </c:ser>
        <c:ser>
          <c:idx val="3"/>
          <c:order val="3"/>
          <c:tx>
            <c:strRef>
              <c:f>fevr_19!$Q$194</c:f>
              <c:strCache>
                <c:ptCount val="1"/>
                <c:pt idx="0">
                  <c:v>3m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fevr_19!$Q$195:$Q$215</c:f>
              <c:numCache>
                <c:formatCode>General</c:formatCode>
                <c:ptCount val="21"/>
                <c:pt idx="0">
                  <c:v>6.3070833333333356</c:v>
                </c:pt>
                <c:pt idx="1">
                  <c:v>6.2515000000000018</c:v>
                </c:pt>
                <c:pt idx="2">
                  <c:v>6.205000000000001</c:v>
                </c:pt>
                <c:pt idx="3">
                  <c:v>6.1675833333333339</c:v>
                </c:pt>
                <c:pt idx="4">
                  <c:v>6.1392500000000005</c:v>
                </c:pt>
                <c:pt idx="5">
                  <c:v>6.12</c:v>
                </c:pt>
                <c:pt idx="6">
                  <c:v>6.1098333333333334</c:v>
                </c:pt>
                <c:pt idx="7">
                  <c:v>6.1087500000000006</c:v>
                </c:pt>
                <c:pt idx="8">
                  <c:v>6.1167500000000015</c:v>
                </c:pt>
                <c:pt idx="9">
                  <c:v>6.1338333333333352</c:v>
                </c:pt>
                <c:pt idx="10">
                  <c:v>6.1600000000000028</c:v>
                </c:pt>
                <c:pt idx="11">
                  <c:v>6.1952500000000033</c:v>
                </c:pt>
                <c:pt idx="12">
                  <c:v>6.2395833333333384</c:v>
                </c:pt>
                <c:pt idx="13">
                  <c:v>6.2930000000000064</c:v>
                </c:pt>
                <c:pt idx="14">
                  <c:v>6.3555000000000073</c:v>
                </c:pt>
                <c:pt idx="15">
                  <c:v>6.4270833333333428</c:v>
                </c:pt>
                <c:pt idx="16">
                  <c:v>6.5077500000000112</c:v>
                </c:pt>
                <c:pt idx="17">
                  <c:v>6.5975000000000135</c:v>
                </c:pt>
                <c:pt idx="18">
                  <c:v>6.6963333333333495</c:v>
                </c:pt>
                <c:pt idx="19">
                  <c:v>6.8042500000000183</c:v>
                </c:pt>
                <c:pt idx="20">
                  <c:v>6.9212500000000201</c:v>
                </c:pt>
              </c:numCache>
            </c:numRef>
          </c:val>
          <c:extLst>
            <c:ext xmlns:c16="http://schemas.microsoft.com/office/drawing/2014/chart" uri="{C3380CC4-5D6E-409C-BE32-E72D297353CC}">
              <c16:uniqueId val="{00000003-AEE1-4D7D-9459-BC7D58142AD3}"/>
            </c:ext>
          </c:extLst>
        </c:ser>
        <c:ser>
          <c:idx val="4"/>
          <c:order val="4"/>
          <c:tx>
            <c:strRef>
              <c:f>fevr_19!$R$194</c:f>
              <c:strCache>
                <c:ptCount val="1"/>
                <c:pt idx="0">
                  <c:v>6m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fevr_19!$R$195:$R$215</c:f>
              <c:numCache>
                <c:formatCode>General</c:formatCode>
                <c:ptCount val="21"/>
                <c:pt idx="0">
                  <c:v>7.0666666666666664</c:v>
                </c:pt>
                <c:pt idx="1">
                  <c:v>6.9249999999999998</c:v>
                </c:pt>
                <c:pt idx="2">
                  <c:v>6.8050000000000006</c:v>
                </c:pt>
                <c:pt idx="3">
                  <c:v>6.706666666666667</c:v>
                </c:pt>
                <c:pt idx="4">
                  <c:v>6.6300000000000008</c:v>
                </c:pt>
                <c:pt idx="5">
                  <c:v>6.5750000000000011</c:v>
                </c:pt>
                <c:pt idx="6">
                  <c:v>6.5416666666666679</c:v>
                </c:pt>
                <c:pt idx="7">
                  <c:v>6.5300000000000011</c:v>
                </c:pt>
                <c:pt idx="8">
                  <c:v>6.54</c:v>
                </c:pt>
                <c:pt idx="9">
                  <c:v>6.5716666666666663</c:v>
                </c:pt>
                <c:pt idx="10">
                  <c:v>6.6249999999999991</c:v>
                </c:pt>
                <c:pt idx="11">
                  <c:v>6.6999999999999993</c:v>
                </c:pt>
                <c:pt idx="12">
                  <c:v>6.7966666666666651</c:v>
                </c:pt>
                <c:pt idx="13">
                  <c:v>6.9149999999999974</c:v>
                </c:pt>
                <c:pt idx="14">
                  <c:v>7.0549999999999979</c:v>
                </c:pt>
                <c:pt idx="15">
                  <c:v>7.2166666666666632</c:v>
                </c:pt>
                <c:pt idx="16">
                  <c:v>7.399999999999995</c:v>
                </c:pt>
                <c:pt idx="17">
                  <c:v>7.6049999999999942</c:v>
                </c:pt>
                <c:pt idx="18">
                  <c:v>7.8316666666666599</c:v>
                </c:pt>
                <c:pt idx="19">
                  <c:v>8.0799999999999912</c:v>
                </c:pt>
                <c:pt idx="20">
                  <c:v>8.3499999999999908</c:v>
                </c:pt>
              </c:numCache>
            </c:numRef>
          </c:val>
          <c:extLst>
            <c:ext xmlns:c16="http://schemas.microsoft.com/office/drawing/2014/chart" uri="{C3380CC4-5D6E-409C-BE32-E72D297353CC}">
              <c16:uniqueId val="{00000004-AEE1-4D7D-9459-BC7D58142AD3}"/>
            </c:ext>
          </c:extLst>
        </c:ser>
        <c:ser>
          <c:idx val="5"/>
          <c:order val="5"/>
          <c:tx>
            <c:strRef>
              <c:f>fevr_19!$S$194</c:f>
              <c:strCache>
                <c:ptCount val="1"/>
                <c:pt idx="0">
                  <c:v>9m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fevr_19!$S$195:$S$215</c:f>
              <c:numCache>
                <c:formatCode>General</c:formatCode>
                <c:ptCount val="21"/>
                <c:pt idx="0">
                  <c:v>7.4373958333333299</c:v>
                </c:pt>
                <c:pt idx="1">
                  <c:v>7.2491249999999976</c:v>
                </c:pt>
                <c:pt idx="2">
                  <c:v>7.0887499999999974</c:v>
                </c:pt>
                <c:pt idx="3">
                  <c:v>6.9562708333333312</c:v>
                </c:pt>
                <c:pt idx="4">
                  <c:v>6.8516874999999988</c:v>
                </c:pt>
                <c:pt idx="5">
                  <c:v>6.7749999999999986</c:v>
                </c:pt>
                <c:pt idx="6">
                  <c:v>6.7262083333333322</c:v>
                </c:pt>
                <c:pt idx="7">
                  <c:v>6.705312499999998</c:v>
                </c:pt>
                <c:pt idx="8">
                  <c:v>6.7123124999999977</c:v>
                </c:pt>
                <c:pt idx="9">
                  <c:v>6.7472083333333304</c:v>
                </c:pt>
                <c:pt idx="10">
                  <c:v>6.8099999999999961</c:v>
                </c:pt>
                <c:pt idx="11">
                  <c:v>6.9006874999999948</c:v>
                </c:pt>
                <c:pt idx="12">
                  <c:v>7.0192708333333274</c:v>
                </c:pt>
                <c:pt idx="13">
                  <c:v>7.165749999999993</c:v>
                </c:pt>
                <c:pt idx="14">
                  <c:v>7.3401249999999907</c:v>
                </c:pt>
                <c:pt idx="15">
                  <c:v>7.5423958333333223</c:v>
                </c:pt>
                <c:pt idx="16">
                  <c:v>7.7725624999999869</c:v>
                </c:pt>
                <c:pt idx="17">
                  <c:v>8.0306249999999864</c:v>
                </c:pt>
                <c:pt idx="18">
                  <c:v>8.3165833333333161</c:v>
                </c:pt>
                <c:pt idx="19">
                  <c:v>8.6304374999999816</c:v>
                </c:pt>
                <c:pt idx="20">
                  <c:v>8.9721874999999791</c:v>
                </c:pt>
              </c:numCache>
            </c:numRef>
          </c:val>
          <c:extLst>
            <c:ext xmlns:c16="http://schemas.microsoft.com/office/drawing/2014/chart" uri="{C3380CC4-5D6E-409C-BE32-E72D297353CC}">
              <c16:uniqueId val="{00000005-AEE1-4D7D-9459-BC7D58142AD3}"/>
            </c:ext>
          </c:extLst>
        </c:ser>
        <c:ser>
          <c:idx val="6"/>
          <c:order val="6"/>
          <c:tx>
            <c:strRef>
              <c:f>fevr_19!$T$194</c:f>
              <c:strCache>
                <c:ptCount val="1"/>
                <c:pt idx="0">
                  <c:v>12m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fevr_19!$T$195:$T$215</c:f>
              <c:numCache>
                <c:formatCode>General</c:formatCode>
                <c:ptCount val="21"/>
                <c:pt idx="0">
                  <c:v>7.7429166666666625</c:v>
                </c:pt>
                <c:pt idx="1">
                  <c:v>7.5174999999999965</c:v>
                </c:pt>
                <c:pt idx="2">
                  <c:v>7.3249999999999975</c:v>
                </c:pt>
                <c:pt idx="3">
                  <c:v>7.1654166666666654</c:v>
                </c:pt>
                <c:pt idx="4">
                  <c:v>7.0387499999999994</c:v>
                </c:pt>
                <c:pt idx="5">
                  <c:v>6.9450000000000003</c:v>
                </c:pt>
                <c:pt idx="6">
                  <c:v>6.8841666666666672</c:v>
                </c:pt>
                <c:pt idx="7">
                  <c:v>6.8562500000000011</c:v>
                </c:pt>
                <c:pt idx="8">
                  <c:v>6.861250000000001</c:v>
                </c:pt>
                <c:pt idx="9">
                  <c:v>6.8991666666666678</c:v>
                </c:pt>
                <c:pt idx="10">
                  <c:v>6.9700000000000006</c:v>
                </c:pt>
                <c:pt idx="11">
                  <c:v>7.0737500000000004</c:v>
                </c:pt>
                <c:pt idx="12">
                  <c:v>7.2104166666666654</c:v>
                </c:pt>
                <c:pt idx="13">
                  <c:v>7.379999999999999</c:v>
                </c:pt>
                <c:pt idx="14">
                  <c:v>7.5824999999999978</c:v>
                </c:pt>
                <c:pt idx="15">
                  <c:v>7.8179166666666635</c:v>
                </c:pt>
                <c:pt idx="16">
                  <c:v>8.0862499999999962</c:v>
                </c:pt>
                <c:pt idx="17">
                  <c:v>8.387499999999994</c:v>
                </c:pt>
                <c:pt idx="18">
                  <c:v>8.7216666666666605</c:v>
                </c:pt>
                <c:pt idx="19">
                  <c:v>9.0887499999999903</c:v>
                </c:pt>
                <c:pt idx="20">
                  <c:v>9.4887499999999889</c:v>
                </c:pt>
              </c:numCache>
            </c:numRef>
          </c:val>
          <c:extLst>
            <c:ext xmlns:c16="http://schemas.microsoft.com/office/drawing/2014/chart" uri="{C3380CC4-5D6E-409C-BE32-E72D297353CC}">
              <c16:uniqueId val="{00000006-AEE1-4D7D-9459-BC7D58142AD3}"/>
            </c:ext>
          </c:extLst>
        </c:ser>
        <c:ser>
          <c:idx val="7"/>
          <c:order val="7"/>
          <c:tx>
            <c:strRef>
              <c:f>fevr_19!$U$194</c:f>
              <c:strCache>
                <c:ptCount val="1"/>
                <c:pt idx="0">
                  <c:v>18m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fevr_19!$U$195:$U$215</c:f>
              <c:numCache>
                <c:formatCode>General</c:formatCode>
                <c:ptCount val="21"/>
                <c:pt idx="0">
                  <c:v>8.0897916666666632</c:v>
                </c:pt>
                <c:pt idx="1">
                  <c:v>7.8597499999999973</c:v>
                </c:pt>
                <c:pt idx="2">
                  <c:v>7.6624999999999979</c:v>
                </c:pt>
                <c:pt idx="3">
                  <c:v>7.4980416666666656</c:v>
                </c:pt>
                <c:pt idx="4">
                  <c:v>7.3663749999999997</c:v>
                </c:pt>
                <c:pt idx="5">
                  <c:v>7.2675000000000001</c:v>
                </c:pt>
                <c:pt idx="6">
                  <c:v>7.2014166666666668</c:v>
                </c:pt>
                <c:pt idx="7">
                  <c:v>7.1681249999999999</c:v>
                </c:pt>
                <c:pt idx="8">
                  <c:v>7.1676250000000001</c:v>
                </c:pt>
                <c:pt idx="9">
                  <c:v>7.1999166666666667</c:v>
                </c:pt>
                <c:pt idx="10">
                  <c:v>7.2650000000000006</c:v>
                </c:pt>
                <c:pt idx="11">
                  <c:v>7.3628749999999998</c:v>
                </c:pt>
                <c:pt idx="12">
                  <c:v>7.4935416666666663</c:v>
                </c:pt>
                <c:pt idx="13">
                  <c:v>7.6569999999999991</c:v>
                </c:pt>
                <c:pt idx="14">
                  <c:v>7.8532499999999992</c:v>
                </c:pt>
                <c:pt idx="15">
                  <c:v>8.0822916666666647</c:v>
                </c:pt>
                <c:pt idx="16">
                  <c:v>8.3441249999999982</c:v>
                </c:pt>
                <c:pt idx="17">
                  <c:v>8.6387499999999964</c:v>
                </c:pt>
                <c:pt idx="18">
                  <c:v>8.9661666666666626</c:v>
                </c:pt>
                <c:pt idx="19">
                  <c:v>9.3263749999999952</c:v>
                </c:pt>
                <c:pt idx="20">
                  <c:v>9.7193749999999941</c:v>
                </c:pt>
              </c:numCache>
            </c:numRef>
          </c:val>
          <c:extLst>
            <c:ext xmlns:c16="http://schemas.microsoft.com/office/drawing/2014/chart" uri="{C3380CC4-5D6E-409C-BE32-E72D297353CC}">
              <c16:uniqueId val="{00000007-AEE1-4D7D-9459-BC7D58142AD3}"/>
            </c:ext>
          </c:extLst>
        </c:ser>
        <c:ser>
          <c:idx val="8"/>
          <c:order val="8"/>
          <c:tx>
            <c:strRef>
              <c:f>fevr_19!$V$194</c:f>
              <c:strCache>
                <c:ptCount val="1"/>
                <c:pt idx="0">
                  <c:v>24m</c:v>
                </c:pt>
              </c:strCache>
            </c:strRef>
          </c:tx>
          <c:cat>
            <c:numRef>
              <c:f>fevr_19!$M$195:$M$215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fevr_19!$V$195:$V$215</c:f>
              <c:numCache>
                <c:formatCode>General</c:formatCode>
                <c:ptCount val="21"/>
                <c:pt idx="0">
                  <c:v>8.6908333333333303</c:v>
                </c:pt>
                <c:pt idx="1">
                  <c:v>8.3459999999999965</c:v>
                </c:pt>
                <c:pt idx="2">
                  <c:v>8.0499999999999972</c:v>
                </c:pt>
                <c:pt idx="3">
                  <c:v>7.8028333333333304</c:v>
                </c:pt>
                <c:pt idx="4">
                  <c:v>7.6044999999999963</c:v>
                </c:pt>
                <c:pt idx="5">
                  <c:v>7.4549999999999965</c:v>
                </c:pt>
                <c:pt idx="6">
                  <c:v>7.3543333333333294</c:v>
                </c:pt>
                <c:pt idx="7">
                  <c:v>7.3024999999999958</c:v>
                </c:pt>
                <c:pt idx="8">
                  <c:v>7.2994999999999948</c:v>
                </c:pt>
                <c:pt idx="9">
                  <c:v>7.3453333333333273</c:v>
                </c:pt>
                <c:pt idx="10">
                  <c:v>7.4399999999999942</c:v>
                </c:pt>
                <c:pt idx="11">
                  <c:v>7.5834999999999928</c:v>
                </c:pt>
                <c:pt idx="12">
                  <c:v>7.7758333333333258</c:v>
                </c:pt>
                <c:pt idx="13">
                  <c:v>8.0169999999999906</c:v>
                </c:pt>
                <c:pt idx="14">
                  <c:v>8.3069999999999897</c:v>
                </c:pt>
                <c:pt idx="15">
                  <c:v>8.6458333333333215</c:v>
                </c:pt>
                <c:pt idx="16">
                  <c:v>9.0334999999999859</c:v>
                </c:pt>
                <c:pt idx="17">
                  <c:v>9.4699999999999847</c:v>
                </c:pt>
                <c:pt idx="18">
                  <c:v>9.9553333333333178</c:v>
                </c:pt>
                <c:pt idx="19">
                  <c:v>10.489499999999982</c:v>
                </c:pt>
                <c:pt idx="20">
                  <c:v>11.07249999999998</c:v>
                </c:pt>
              </c:numCache>
            </c:numRef>
          </c:val>
          <c:extLst>
            <c:ext xmlns:c16="http://schemas.microsoft.com/office/drawing/2014/chart" uri="{C3380CC4-5D6E-409C-BE32-E72D297353CC}">
              <c16:uniqueId val="{00000008-AEE1-4D7D-9459-BC7D58142AD3}"/>
            </c:ext>
          </c:extLst>
        </c:ser>
        <c:bandFmts>
          <c:bandFmt>
            <c:idx val="0"/>
            <c:spPr>
              <a:solidFill>
                <a:srgbClr val="002060"/>
              </a:solidFill>
            </c:spPr>
          </c:bandFmt>
          <c:bandFmt>
            <c:idx val="1"/>
            <c:spPr>
              <a:solidFill>
                <a:schemeClr val="accent3">
                  <a:lumMod val="50000"/>
                </a:schemeClr>
              </a:solidFill>
            </c:spPr>
          </c:bandFmt>
          <c:bandFmt>
            <c:idx val="2"/>
            <c:spPr>
              <a:solidFill>
                <a:srgbClr val="7030A0"/>
              </a:solidFill>
            </c:spPr>
          </c:bandFmt>
          <c:bandFmt>
            <c:idx val="3"/>
            <c:spPr>
              <a:solidFill>
                <a:schemeClr val="accent6"/>
              </a:solidFill>
            </c:spPr>
          </c:bandFmt>
          <c:bandFmt>
            <c:idx val="4"/>
            <c:spPr>
              <a:solidFill>
                <a:schemeClr val="accent1">
                  <a:lumMod val="60000"/>
                  <a:lumOff val="40000"/>
                </a:schemeClr>
              </a:solidFill>
            </c:spPr>
          </c:bandFmt>
          <c:bandFmt>
            <c:idx val="5"/>
            <c:spPr>
              <a:solidFill>
                <a:srgbClr val="00B0F0"/>
              </a:solidFill>
            </c:spPr>
          </c:bandFmt>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a:t>
                </a:r>
                <a:r>
                  <a:rPr lang="fr-FR" baseline="0"/>
                  <a:t> (%)</a:t>
                </a:r>
                <a:endParaRPr lang="fr-FR"/>
              </a:p>
            </c:rich>
          </c:tx>
          <c:overlay val="0"/>
        </c:title>
        <c:numFmt formatCode="General" sourceLinked="1"/>
        <c:majorTickMark val="none"/>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Nappe de Volatilité</a:t>
            </a:r>
            <a:r>
              <a:rPr lang="fr-FR" baseline="0"/>
              <a:t> Call</a:t>
            </a:r>
            <a:r>
              <a:rPr lang="fr-FR"/>
              <a:t> (février 2019) via Interpolation Linéaire: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fevr_19!$O$375</c:f>
              <c:strCache>
                <c:ptCount val="1"/>
                <c:pt idx="0">
                  <c:v>1w</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fevr_19!$O$376:$O$396</c:f>
              <c:numCache>
                <c:formatCode>General</c:formatCode>
                <c:ptCount val="21"/>
                <c:pt idx="0">
                  <c:v>5.4512499999999999</c:v>
                </c:pt>
                <c:pt idx="1">
                  <c:v>5.4456249999999997</c:v>
                </c:pt>
                <c:pt idx="2">
                  <c:v>5.4399999999999995</c:v>
                </c:pt>
                <c:pt idx="3">
                  <c:v>5.4343750000000002</c:v>
                </c:pt>
                <c:pt idx="4">
                  <c:v>5.42875</c:v>
                </c:pt>
                <c:pt idx="5">
                  <c:v>5.4231249999999998</c:v>
                </c:pt>
                <c:pt idx="6">
                  <c:v>5.4175000000000004</c:v>
                </c:pt>
                <c:pt idx="7">
                  <c:v>5.4118750000000002</c:v>
                </c:pt>
                <c:pt idx="8">
                  <c:v>5.40625</c:v>
                </c:pt>
                <c:pt idx="9">
                  <c:v>5.4006249999999998</c:v>
                </c:pt>
                <c:pt idx="10">
                  <c:v>5.3949999999999996</c:v>
                </c:pt>
                <c:pt idx="11">
                  <c:v>5.3893750000000002</c:v>
                </c:pt>
                <c:pt idx="12">
                  <c:v>5.38375</c:v>
                </c:pt>
                <c:pt idx="13">
                  <c:v>5.3781249999999998</c:v>
                </c:pt>
                <c:pt idx="14">
                  <c:v>5.3725000000000005</c:v>
                </c:pt>
                <c:pt idx="15">
                  <c:v>5.3668750000000003</c:v>
                </c:pt>
                <c:pt idx="16">
                  <c:v>5.3612500000000001</c:v>
                </c:pt>
                <c:pt idx="17">
                  <c:v>5.3556249999999999</c:v>
                </c:pt>
                <c:pt idx="18">
                  <c:v>5.35</c:v>
                </c:pt>
                <c:pt idx="19">
                  <c:v>5.3443750000000003</c:v>
                </c:pt>
                <c:pt idx="20">
                  <c:v>5.3387500000000001</c:v>
                </c:pt>
              </c:numCache>
            </c:numRef>
          </c:val>
          <c:extLst>
            <c:ext xmlns:c16="http://schemas.microsoft.com/office/drawing/2014/chart" uri="{C3380CC4-5D6E-409C-BE32-E72D297353CC}">
              <c16:uniqueId val="{00000000-7028-4549-A1C9-9DC59615ABE1}"/>
            </c:ext>
          </c:extLst>
        </c:ser>
        <c:ser>
          <c:idx val="1"/>
          <c:order val="1"/>
          <c:tx>
            <c:strRef>
              <c:f>fevr_19!$P$375</c:f>
              <c:strCache>
                <c:ptCount val="1"/>
                <c:pt idx="0">
                  <c:v>1m</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fevr_19!$P$376:$P$396</c:f>
              <c:numCache>
                <c:formatCode>General</c:formatCode>
                <c:ptCount val="21"/>
                <c:pt idx="0">
                  <c:v>5.9862500000000001</c:v>
                </c:pt>
                <c:pt idx="1">
                  <c:v>5.9806249999999999</c:v>
                </c:pt>
                <c:pt idx="2">
                  <c:v>5.9749999999999996</c:v>
                </c:pt>
                <c:pt idx="3">
                  <c:v>5.9693750000000003</c:v>
                </c:pt>
                <c:pt idx="4">
                  <c:v>5.9637500000000001</c:v>
                </c:pt>
                <c:pt idx="5">
                  <c:v>5.9581249999999999</c:v>
                </c:pt>
                <c:pt idx="6">
                  <c:v>5.9525000000000006</c:v>
                </c:pt>
                <c:pt idx="7">
                  <c:v>5.9468750000000004</c:v>
                </c:pt>
                <c:pt idx="8">
                  <c:v>5.9412500000000001</c:v>
                </c:pt>
                <c:pt idx="9">
                  <c:v>5.9356249999999999</c:v>
                </c:pt>
                <c:pt idx="10">
                  <c:v>5.93</c:v>
                </c:pt>
                <c:pt idx="11">
                  <c:v>5.9243750000000004</c:v>
                </c:pt>
                <c:pt idx="12">
                  <c:v>5.9187500000000002</c:v>
                </c:pt>
                <c:pt idx="13">
                  <c:v>5.913125</c:v>
                </c:pt>
                <c:pt idx="14">
                  <c:v>5.9075000000000006</c:v>
                </c:pt>
                <c:pt idx="15">
                  <c:v>5.9018750000000004</c:v>
                </c:pt>
                <c:pt idx="16">
                  <c:v>5.8962500000000002</c:v>
                </c:pt>
                <c:pt idx="17">
                  <c:v>5.890625</c:v>
                </c:pt>
                <c:pt idx="18">
                  <c:v>5.8849999999999998</c:v>
                </c:pt>
                <c:pt idx="19">
                  <c:v>5.8793750000000005</c:v>
                </c:pt>
                <c:pt idx="20">
                  <c:v>5.8737500000000002</c:v>
                </c:pt>
              </c:numCache>
            </c:numRef>
          </c:val>
          <c:extLst>
            <c:ext xmlns:c16="http://schemas.microsoft.com/office/drawing/2014/chart" uri="{C3380CC4-5D6E-409C-BE32-E72D297353CC}">
              <c16:uniqueId val="{00000001-7028-4549-A1C9-9DC59615ABE1}"/>
            </c:ext>
          </c:extLst>
        </c:ser>
        <c:ser>
          <c:idx val="2"/>
          <c:order val="2"/>
          <c:tx>
            <c:strRef>
              <c:f>fevr_19!$Q$375</c:f>
              <c:strCache>
                <c:ptCount val="1"/>
                <c:pt idx="0">
                  <c:v>2m</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fevr_19!$Q$376:$Q$396</c:f>
              <c:numCache>
                <c:formatCode>General</c:formatCode>
                <c:ptCount val="21"/>
                <c:pt idx="0">
                  <c:v>6.0674999999999999</c:v>
                </c:pt>
                <c:pt idx="1">
                  <c:v>6.0612500000000002</c:v>
                </c:pt>
                <c:pt idx="2">
                  <c:v>6.0549999999999997</c:v>
                </c:pt>
                <c:pt idx="3">
                  <c:v>6.0487500000000001</c:v>
                </c:pt>
                <c:pt idx="4">
                  <c:v>6.0425000000000004</c:v>
                </c:pt>
                <c:pt idx="5">
                  <c:v>6.0362499999999999</c:v>
                </c:pt>
                <c:pt idx="6">
                  <c:v>6.03</c:v>
                </c:pt>
                <c:pt idx="7">
                  <c:v>6.0237499999999997</c:v>
                </c:pt>
                <c:pt idx="8">
                  <c:v>6.0175000000000001</c:v>
                </c:pt>
                <c:pt idx="9">
                  <c:v>6.0112500000000004</c:v>
                </c:pt>
                <c:pt idx="10">
                  <c:v>6.0049999999999999</c:v>
                </c:pt>
                <c:pt idx="11">
                  <c:v>5.9987500000000002</c:v>
                </c:pt>
                <c:pt idx="12">
                  <c:v>5.9924999999999997</c:v>
                </c:pt>
                <c:pt idx="13">
                  <c:v>5.9862500000000001</c:v>
                </c:pt>
                <c:pt idx="14">
                  <c:v>5.98</c:v>
                </c:pt>
                <c:pt idx="15">
                  <c:v>5.9737499999999999</c:v>
                </c:pt>
                <c:pt idx="16">
                  <c:v>5.9675000000000002</c:v>
                </c:pt>
                <c:pt idx="17">
                  <c:v>5.9612500000000006</c:v>
                </c:pt>
                <c:pt idx="18">
                  <c:v>5.9550000000000001</c:v>
                </c:pt>
                <c:pt idx="19">
                  <c:v>5.9487500000000004</c:v>
                </c:pt>
                <c:pt idx="20">
                  <c:v>5.9425000000000008</c:v>
                </c:pt>
              </c:numCache>
            </c:numRef>
          </c:val>
          <c:extLst>
            <c:ext xmlns:c16="http://schemas.microsoft.com/office/drawing/2014/chart" uri="{C3380CC4-5D6E-409C-BE32-E72D297353CC}">
              <c16:uniqueId val="{00000002-7028-4549-A1C9-9DC59615ABE1}"/>
            </c:ext>
          </c:extLst>
        </c:ser>
        <c:ser>
          <c:idx val="3"/>
          <c:order val="3"/>
          <c:tx>
            <c:strRef>
              <c:f>fevr_19!$R$375</c:f>
              <c:strCache>
                <c:ptCount val="1"/>
                <c:pt idx="0">
                  <c:v>3m</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fevr_19!$R$376:$R$396</c:f>
              <c:numCache>
                <c:formatCode>General</c:formatCode>
                <c:ptCount val="21"/>
                <c:pt idx="0">
                  <c:v>6.2162500000000005</c:v>
                </c:pt>
                <c:pt idx="1">
                  <c:v>6.2106250000000003</c:v>
                </c:pt>
                <c:pt idx="2">
                  <c:v>6.2050000000000001</c:v>
                </c:pt>
                <c:pt idx="3">
                  <c:v>6.1993750000000007</c:v>
                </c:pt>
                <c:pt idx="4">
                  <c:v>6.1937500000000005</c:v>
                </c:pt>
                <c:pt idx="5">
                  <c:v>6.1881250000000003</c:v>
                </c:pt>
                <c:pt idx="6">
                  <c:v>6.182500000000001</c:v>
                </c:pt>
                <c:pt idx="7">
                  <c:v>6.1768750000000008</c:v>
                </c:pt>
                <c:pt idx="8">
                  <c:v>6.1712500000000006</c:v>
                </c:pt>
                <c:pt idx="9">
                  <c:v>6.1656250000000004</c:v>
                </c:pt>
                <c:pt idx="10">
                  <c:v>6.16</c:v>
                </c:pt>
                <c:pt idx="11">
                  <c:v>6.1543750000000008</c:v>
                </c:pt>
                <c:pt idx="12">
                  <c:v>6.1487500000000006</c:v>
                </c:pt>
                <c:pt idx="13">
                  <c:v>6.1431250000000004</c:v>
                </c:pt>
                <c:pt idx="14">
                  <c:v>6.1375000000000011</c:v>
                </c:pt>
                <c:pt idx="15">
                  <c:v>6.1318750000000009</c:v>
                </c:pt>
                <c:pt idx="16">
                  <c:v>6.1262500000000006</c:v>
                </c:pt>
                <c:pt idx="17">
                  <c:v>6.1206250000000004</c:v>
                </c:pt>
                <c:pt idx="18">
                  <c:v>6.1150000000000002</c:v>
                </c:pt>
                <c:pt idx="19">
                  <c:v>6.1093750000000009</c:v>
                </c:pt>
                <c:pt idx="20">
                  <c:v>6.1037500000000007</c:v>
                </c:pt>
              </c:numCache>
            </c:numRef>
          </c:val>
          <c:extLst>
            <c:ext xmlns:c16="http://schemas.microsoft.com/office/drawing/2014/chart" uri="{C3380CC4-5D6E-409C-BE32-E72D297353CC}">
              <c16:uniqueId val="{00000003-7028-4549-A1C9-9DC59615ABE1}"/>
            </c:ext>
          </c:extLst>
        </c:ser>
        <c:ser>
          <c:idx val="4"/>
          <c:order val="4"/>
          <c:tx>
            <c:strRef>
              <c:f>fevr_19!$S$375</c:f>
              <c:strCache>
                <c:ptCount val="1"/>
                <c:pt idx="0">
                  <c:v>6m</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fevr_19!$S$376:$S$396</c:f>
              <c:numCache>
                <c:formatCode>General</c:formatCode>
                <c:ptCount val="21"/>
                <c:pt idx="0">
                  <c:v>6.85</c:v>
                </c:pt>
                <c:pt idx="1">
                  <c:v>6.8274999999999997</c:v>
                </c:pt>
                <c:pt idx="2">
                  <c:v>6.8049999999999997</c:v>
                </c:pt>
                <c:pt idx="3">
                  <c:v>6.7824999999999998</c:v>
                </c:pt>
                <c:pt idx="4">
                  <c:v>6.76</c:v>
                </c:pt>
                <c:pt idx="5">
                  <c:v>6.7374999999999998</c:v>
                </c:pt>
                <c:pt idx="6">
                  <c:v>6.7149999999999999</c:v>
                </c:pt>
                <c:pt idx="7">
                  <c:v>6.6924999999999999</c:v>
                </c:pt>
                <c:pt idx="8">
                  <c:v>6.67</c:v>
                </c:pt>
                <c:pt idx="9">
                  <c:v>6.6475</c:v>
                </c:pt>
                <c:pt idx="10">
                  <c:v>6.625</c:v>
                </c:pt>
                <c:pt idx="11">
                  <c:v>6.6025</c:v>
                </c:pt>
                <c:pt idx="12">
                  <c:v>6.58</c:v>
                </c:pt>
                <c:pt idx="13">
                  <c:v>6.5575000000000001</c:v>
                </c:pt>
                <c:pt idx="14">
                  <c:v>6.5350000000000001</c:v>
                </c:pt>
                <c:pt idx="15">
                  <c:v>6.5125000000000002</c:v>
                </c:pt>
                <c:pt idx="16">
                  <c:v>6.49</c:v>
                </c:pt>
                <c:pt idx="17">
                  <c:v>6.4675000000000002</c:v>
                </c:pt>
                <c:pt idx="18">
                  <c:v>6.4450000000000003</c:v>
                </c:pt>
                <c:pt idx="19">
                  <c:v>6.4225000000000003</c:v>
                </c:pt>
                <c:pt idx="20">
                  <c:v>6.4</c:v>
                </c:pt>
              </c:numCache>
            </c:numRef>
          </c:val>
          <c:extLst>
            <c:ext xmlns:c16="http://schemas.microsoft.com/office/drawing/2014/chart" uri="{C3380CC4-5D6E-409C-BE32-E72D297353CC}">
              <c16:uniqueId val="{00000004-7028-4549-A1C9-9DC59615ABE1}"/>
            </c:ext>
          </c:extLst>
        </c:ser>
        <c:ser>
          <c:idx val="5"/>
          <c:order val="5"/>
          <c:tx>
            <c:strRef>
              <c:f>fevr_19!$T$375</c:f>
              <c:strCache>
                <c:ptCount val="1"/>
                <c:pt idx="0">
                  <c:v>9m</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fevr_19!$T$376:$T$396</c:f>
              <c:numCache>
                <c:formatCode>General</c:formatCode>
                <c:ptCount val="21"/>
                <c:pt idx="0">
                  <c:v>7.158437499999998</c:v>
                </c:pt>
                <c:pt idx="1">
                  <c:v>7.1235937499999977</c:v>
                </c:pt>
                <c:pt idx="2">
                  <c:v>7.0887499999999983</c:v>
                </c:pt>
                <c:pt idx="3">
                  <c:v>7.0539062499999989</c:v>
                </c:pt>
                <c:pt idx="4">
                  <c:v>7.0190624999999986</c:v>
                </c:pt>
                <c:pt idx="5">
                  <c:v>6.9842187499999984</c:v>
                </c:pt>
                <c:pt idx="6">
                  <c:v>6.949374999999999</c:v>
                </c:pt>
                <c:pt idx="7">
                  <c:v>6.9145312499999996</c:v>
                </c:pt>
                <c:pt idx="8">
                  <c:v>6.8796874999999993</c:v>
                </c:pt>
                <c:pt idx="9">
                  <c:v>6.844843749999999</c:v>
                </c:pt>
                <c:pt idx="10">
                  <c:v>6.81</c:v>
                </c:pt>
                <c:pt idx="11">
                  <c:v>6.7751562500000002</c:v>
                </c:pt>
                <c:pt idx="12">
                  <c:v>6.7403124999999999</c:v>
                </c:pt>
                <c:pt idx="13">
                  <c:v>6.7054687499999996</c:v>
                </c:pt>
                <c:pt idx="14">
                  <c:v>6.6706250000000002</c:v>
                </c:pt>
                <c:pt idx="15">
                  <c:v>6.6357812500000009</c:v>
                </c:pt>
                <c:pt idx="16">
                  <c:v>6.6009375000000006</c:v>
                </c:pt>
                <c:pt idx="17">
                  <c:v>6.5660937500000003</c:v>
                </c:pt>
                <c:pt idx="18">
                  <c:v>6.5312500000000009</c:v>
                </c:pt>
                <c:pt idx="19">
                  <c:v>6.4964062500000015</c:v>
                </c:pt>
                <c:pt idx="20">
                  <c:v>6.4615625000000012</c:v>
                </c:pt>
              </c:numCache>
            </c:numRef>
          </c:val>
          <c:extLst>
            <c:ext xmlns:c16="http://schemas.microsoft.com/office/drawing/2014/chart" uri="{C3380CC4-5D6E-409C-BE32-E72D297353CC}">
              <c16:uniqueId val="{00000005-7028-4549-A1C9-9DC59615ABE1}"/>
            </c:ext>
          </c:extLst>
        </c:ser>
        <c:ser>
          <c:idx val="6"/>
          <c:order val="6"/>
          <c:tx>
            <c:strRef>
              <c:f>fevr_19!$U$375</c:f>
              <c:strCache>
                <c:ptCount val="1"/>
                <c:pt idx="0">
                  <c:v>1y</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fevr_19!$U$376:$U$396</c:f>
              <c:numCache>
                <c:formatCode>General</c:formatCode>
                <c:ptCount val="21"/>
                <c:pt idx="0">
                  <c:v>7.4137499999999985</c:v>
                </c:pt>
                <c:pt idx="1">
                  <c:v>7.3693749999999989</c:v>
                </c:pt>
                <c:pt idx="2">
                  <c:v>7.3249999999999993</c:v>
                </c:pt>
                <c:pt idx="3">
                  <c:v>7.2806249999999988</c:v>
                </c:pt>
                <c:pt idx="4">
                  <c:v>7.2362499999999992</c:v>
                </c:pt>
                <c:pt idx="5">
                  <c:v>7.1918749999999996</c:v>
                </c:pt>
                <c:pt idx="6">
                  <c:v>7.1474999999999991</c:v>
                </c:pt>
                <c:pt idx="7">
                  <c:v>7.1031249999999995</c:v>
                </c:pt>
                <c:pt idx="8">
                  <c:v>7.0587499999999999</c:v>
                </c:pt>
                <c:pt idx="9">
                  <c:v>7.0143750000000002</c:v>
                </c:pt>
                <c:pt idx="10">
                  <c:v>6.9700000000000006</c:v>
                </c:pt>
                <c:pt idx="11">
                  <c:v>6.9256250000000001</c:v>
                </c:pt>
                <c:pt idx="12">
                  <c:v>6.8812500000000005</c:v>
                </c:pt>
                <c:pt idx="13">
                  <c:v>6.8368750000000009</c:v>
                </c:pt>
                <c:pt idx="14">
                  <c:v>6.7925000000000004</c:v>
                </c:pt>
                <c:pt idx="15">
                  <c:v>6.7481250000000008</c:v>
                </c:pt>
                <c:pt idx="16">
                  <c:v>6.7037500000000012</c:v>
                </c:pt>
                <c:pt idx="17">
                  <c:v>6.6593750000000016</c:v>
                </c:pt>
                <c:pt idx="18">
                  <c:v>6.615000000000002</c:v>
                </c:pt>
                <c:pt idx="19">
                  <c:v>6.5706250000000015</c:v>
                </c:pt>
                <c:pt idx="20">
                  <c:v>6.5262500000000019</c:v>
                </c:pt>
              </c:numCache>
            </c:numRef>
          </c:val>
          <c:extLst>
            <c:ext xmlns:c16="http://schemas.microsoft.com/office/drawing/2014/chart" uri="{C3380CC4-5D6E-409C-BE32-E72D297353CC}">
              <c16:uniqueId val="{00000006-7028-4549-A1C9-9DC59615ABE1}"/>
            </c:ext>
          </c:extLst>
        </c:ser>
        <c:ser>
          <c:idx val="7"/>
          <c:order val="7"/>
          <c:tx>
            <c:strRef>
              <c:f>fevr_19!$V$375</c:f>
              <c:strCache>
                <c:ptCount val="1"/>
                <c:pt idx="0">
                  <c:v>18m</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fevr_19!$V$376:$V$396</c:f>
              <c:numCache>
                <c:formatCode>General</c:formatCode>
                <c:ptCount val="21"/>
                <c:pt idx="0">
                  <c:v>7.7618750000000007</c:v>
                </c:pt>
                <c:pt idx="1">
                  <c:v>7.7121875000000006</c:v>
                </c:pt>
                <c:pt idx="2">
                  <c:v>7.6625000000000014</c:v>
                </c:pt>
                <c:pt idx="3">
                  <c:v>7.6128125000000013</c:v>
                </c:pt>
                <c:pt idx="4">
                  <c:v>7.5631250000000012</c:v>
                </c:pt>
                <c:pt idx="5">
                  <c:v>7.5134375000000011</c:v>
                </c:pt>
                <c:pt idx="6">
                  <c:v>7.463750000000001</c:v>
                </c:pt>
                <c:pt idx="7">
                  <c:v>7.4140625000000018</c:v>
                </c:pt>
                <c:pt idx="8">
                  <c:v>7.3643750000000017</c:v>
                </c:pt>
                <c:pt idx="9">
                  <c:v>7.3146875000000016</c:v>
                </c:pt>
                <c:pt idx="10">
                  <c:v>7.2650000000000015</c:v>
                </c:pt>
                <c:pt idx="11">
                  <c:v>7.2153125000000022</c:v>
                </c:pt>
                <c:pt idx="12">
                  <c:v>7.1656250000000021</c:v>
                </c:pt>
                <c:pt idx="13">
                  <c:v>7.115937500000002</c:v>
                </c:pt>
                <c:pt idx="14">
                  <c:v>7.0662500000000019</c:v>
                </c:pt>
                <c:pt idx="15">
                  <c:v>7.0165625000000027</c:v>
                </c:pt>
                <c:pt idx="16">
                  <c:v>6.9668750000000026</c:v>
                </c:pt>
                <c:pt idx="17">
                  <c:v>6.9171875000000025</c:v>
                </c:pt>
                <c:pt idx="18">
                  <c:v>6.8675000000000024</c:v>
                </c:pt>
                <c:pt idx="19">
                  <c:v>6.8178125000000032</c:v>
                </c:pt>
                <c:pt idx="20">
                  <c:v>6.7681250000000031</c:v>
                </c:pt>
              </c:numCache>
            </c:numRef>
          </c:val>
          <c:extLst>
            <c:ext xmlns:c16="http://schemas.microsoft.com/office/drawing/2014/chart" uri="{C3380CC4-5D6E-409C-BE32-E72D297353CC}">
              <c16:uniqueId val="{00000007-7028-4549-A1C9-9DC59615ABE1}"/>
            </c:ext>
          </c:extLst>
        </c:ser>
        <c:ser>
          <c:idx val="8"/>
          <c:order val="8"/>
          <c:tx>
            <c:strRef>
              <c:f>fevr_19!$W$375</c:f>
              <c:strCache>
                <c:ptCount val="1"/>
                <c:pt idx="0">
                  <c:v>2y</c:v>
                </c:pt>
              </c:strCache>
            </c:strRef>
          </c:tx>
          <c:cat>
            <c:numRef>
              <c:f>fevr_19!$N$376:$N$396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fevr_19!$W$376:$W$396</c:f>
              <c:numCache>
                <c:formatCode>General</c:formatCode>
                <c:ptCount val="21"/>
                <c:pt idx="0">
                  <c:v>8.2025000000000023</c:v>
                </c:pt>
                <c:pt idx="1">
                  <c:v>8.1262500000000024</c:v>
                </c:pt>
                <c:pt idx="2">
                  <c:v>8.0500000000000025</c:v>
                </c:pt>
                <c:pt idx="3">
                  <c:v>7.9737500000000017</c:v>
                </c:pt>
                <c:pt idx="4">
                  <c:v>7.8975000000000017</c:v>
                </c:pt>
                <c:pt idx="5">
                  <c:v>7.8212500000000018</c:v>
                </c:pt>
                <c:pt idx="6">
                  <c:v>7.745000000000001</c:v>
                </c:pt>
                <c:pt idx="7">
                  <c:v>7.6687500000000011</c:v>
                </c:pt>
                <c:pt idx="8">
                  <c:v>7.5925000000000011</c:v>
                </c:pt>
                <c:pt idx="9">
                  <c:v>7.5162500000000012</c:v>
                </c:pt>
                <c:pt idx="10">
                  <c:v>7.4400000000000013</c:v>
                </c:pt>
                <c:pt idx="11">
                  <c:v>7.3637500000000005</c:v>
                </c:pt>
                <c:pt idx="12">
                  <c:v>7.2875000000000005</c:v>
                </c:pt>
                <c:pt idx="13">
                  <c:v>7.2112500000000006</c:v>
                </c:pt>
                <c:pt idx="14">
                  <c:v>7.1349999999999998</c:v>
                </c:pt>
                <c:pt idx="15">
                  <c:v>7.0587499999999999</c:v>
                </c:pt>
                <c:pt idx="16">
                  <c:v>6.9824999999999999</c:v>
                </c:pt>
                <c:pt idx="17">
                  <c:v>6.90625</c:v>
                </c:pt>
                <c:pt idx="18">
                  <c:v>6.83</c:v>
                </c:pt>
                <c:pt idx="19">
                  <c:v>6.7537499999999993</c:v>
                </c:pt>
                <c:pt idx="20">
                  <c:v>6.6774999999999993</c:v>
                </c:pt>
              </c:numCache>
            </c:numRef>
          </c:val>
          <c:extLst>
            <c:ext xmlns:c16="http://schemas.microsoft.com/office/drawing/2014/chart" uri="{C3380CC4-5D6E-409C-BE32-E72D297353CC}">
              <c16:uniqueId val="{00000008-7028-4549-A1C9-9DC59615ABE1}"/>
            </c:ext>
          </c:extLst>
        </c:ser>
        <c:bandFmts/>
        <c:axId val="1007404792"/>
        <c:axId val="1007400312"/>
        <c:axId val="1062833664"/>
      </c:surface3DChart>
      <c:catAx>
        <c:axId val="1007404792"/>
        <c:scaling>
          <c:orientation val="minMax"/>
        </c:scaling>
        <c:delete val="0"/>
        <c:axPos val="b"/>
        <c:majorGridlines/>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valAx>
      <c:serAx>
        <c:axId val="1062833664"/>
        <c:scaling>
          <c:orientation val="minMax"/>
        </c:scaling>
        <c:delete val="0"/>
        <c:axPos val="b"/>
        <c:majorGridlines/>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Nappe de Volatilité Put (février 2019) via Interpolation Linéaire: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fevr_19!$D$375</c:f>
              <c:strCache>
                <c:ptCount val="1"/>
                <c:pt idx="0">
                  <c:v>1w</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fevr_19!$D$376:$D$396</c:f>
              <c:numCache>
                <c:formatCode>General</c:formatCode>
                <c:ptCount val="21"/>
                <c:pt idx="0">
                  <c:v>6.0137499999999999</c:v>
                </c:pt>
                <c:pt idx="1">
                  <c:v>5.9518749999999994</c:v>
                </c:pt>
                <c:pt idx="2">
                  <c:v>5.89</c:v>
                </c:pt>
                <c:pt idx="3">
                  <c:v>5.828125</c:v>
                </c:pt>
                <c:pt idx="4">
                  <c:v>5.7662499999999994</c:v>
                </c:pt>
                <c:pt idx="5">
                  <c:v>5.7043749999999989</c:v>
                </c:pt>
                <c:pt idx="6">
                  <c:v>5.6424999999999992</c:v>
                </c:pt>
                <c:pt idx="7">
                  <c:v>5.5806249999999995</c:v>
                </c:pt>
                <c:pt idx="8">
                  <c:v>5.5187499999999989</c:v>
                </c:pt>
                <c:pt idx="9">
                  <c:v>5.4568749999999984</c:v>
                </c:pt>
                <c:pt idx="10">
                  <c:v>5.3949999999999987</c:v>
                </c:pt>
                <c:pt idx="11">
                  <c:v>5.333124999999999</c:v>
                </c:pt>
                <c:pt idx="12">
                  <c:v>5.2712499999999984</c:v>
                </c:pt>
                <c:pt idx="13">
                  <c:v>5.2093749999999979</c:v>
                </c:pt>
                <c:pt idx="14">
                  <c:v>5.1474999999999982</c:v>
                </c:pt>
                <c:pt idx="15">
                  <c:v>5.0856249999999985</c:v>
                </c:pt>
                <c:pt idx="16">
                  <c:v>5.0237499999999979</c:v>
                </c:pt>
                <c:pt idx="17">
                  <c:v>4.9618749999999974</c:v>
                </c:pt>
                <c:pt idx="18">
                  <c:v>4.8999999999999977</c:v>
                </c:pt>
                <c:pt idx="19">
                  <c:v>4.838124999999998</c:v>
                </c:pt>
                <c:pt idx="20">
                  <c:v>4.7762499999999974</c:v>
                </c:pt>
              </c:numCache>
            </c:numRef>
          </c:val>
          <c:extLst>
            <c:ext xmlns:c16="http://schemas.microsoft.com/office/drawing/2014/chart" uri="{C3380CC4-5D6E-409C-BE32-E72D297353CC}">
              <c16:uniqueId val="{00000000-D49B-4B79-9DF0-69A76E0E044A}"/>
            </c:ext>
          </c:extLst>
        </c:ser>
        <c:ser>
          <c:idx val="1"/>
          <c:order val="1"/>
          <c:tx>
            <c:strRef>
              <c:f>fevr_19!$E$375</c:f>
              <c:strCache>
                <c:ptCount val="1"/>
                <c:pt idx="0">
                  <c:v>1m</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fevr_19!$E$376:$E$396</c:f>
              <c:numCache>
                <c:formatCode>General</c:formatCode>
                <c:ptCount val="21"/>
                <c:pt idx="0">
                  <c:v>6.705000000000001</c:v>
                </c:pt>
                <c:pt idx="1">
                  <c:v>6.6275000000000013</c:v>
                </c:pt>
                <c:pt idx="2">
                  <c:v>6.5500000000000007</c:v>
                </c:pt>
                <c:pt idx="3">
                  <c:v>6.4725000000000001</c:v>
                </c:pt>
                <c:pt idx="4">
                  <c:v>6.3950000000000005</c:v>
                </c:pt>
                <c:pt idx="5">
                  <c:v>6.3175000000000008</c:v>
                </c:pt>
                <c:pt idx="6">
                  <c:v>6.24</c:v>
                </c:pt>
                <c:pt idx="7">
                  <c:v>6.1624999999999996</c:v>
                </c:pt>
                <c:pt idx="8">
                  <c:v>6.085</c:v>
                </c:pt>
                <c:pt idx="9">
                  <c:v>6.0075000000000003</c:v>
                </c:pt>
                <c:pt idx="10">
                  <c:v>5.93</c:v>
                </c:pt>
                <c:pt idx="11">
                  <c:v>5.8524999999999991</c:v>
                </c:pt>
                <c:pt idx="12">
                  <c:v>5.7749999999999995</c:v>
                </c:pt>
                <c:pt idx="13">
                  <c:v>5.6974999999999998</c:v>
                </c:pt>
                <c:pt idx="14">
                  <c:v>5.6199999999999992</c:v>
                </c:pt>
                <c:pt idx="15">
                  <c:v>5.5424999999999986</c:v>
                </c:pt>
                <c:pt idx="16">
                  <c:v>5.464999999999999</c:v>
                </c:pt>
                <c:pt idx="17">
                  <c:v>5.3874999999999993</c:v>
                </c:pt>
                <c:pt idx="18">
                  <c:v>5.3099999999999987</c:v>
                </c:pt>
                <c:pt idx="19">
                  <c:v>5.2324999999999982</c:v>
                </c:pt>
                <c:pt idx="20">
                  <c:v>5.1549999999999985</c:v>
                </c:pt>
              </c:numCache>
            </c:numRef>
          </c:val>
          <c:extLst>
            <c:ext xmlns:c16="http://schemas.microsoft.com/office/drawing/2014/chart" uri="{C3380CC4-5D6E-409C-BE32-E72D297353CC}">
              <c16:uniqueId val="{00000001-D49B-4B79-9DF0-69A76E0E044A}"/>
            </c:ext>
          </c:extLst>
        </c:ser>
        <c:ser>
          <c:idx val="2"/>
          <c:order val="2"/>
          <c:tx>
            <c:strRef>
              <c:f>fevr_19!$F$375</c:f>
              <c:strCache>
                <c:ptCount val="1"/>
                <c:pt idx="0">
                  <c:v>2m</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fevr_19!$F$376:$F$396</c:f>
              <c:numCache>
                <c:formatCode>General</c:formatCode>
                <c:ptCount val="21"/>
                <c:pt idx="0">
                  <c:v>6.9174999999999995</c:v>
                </c:pt>
                <c:pt idx="1">
                  <c:v>6.8262499999999999</c:v>
                </c:pt>
                <c:pt idx="2">
                  <c:v>6.7349999999999994</c:v>
                </c:pt>
                <c:pt idx="3">
                  <c:v>6.6437499999999998</c:v>
                </c:pt>
                <c:pt idx="4">
                  <c:v>6.5525000000000002</c:v>
                </c:pt>
                <c:pt idx="5">
                  <c:v>6.4612499999999997</c:v>
                </c:pt>
                <c:pt idx="6">
                  <c:v>6.37</c:v>
                </c:pt>
                <c:pt idx="7">
                  <c:v>6.2787499999999996</c:v>
                </c:pt>
                <c:pt idx="8">
                  <c:v>6.1875</c:v>
                </c:pt>
                <c:pt idx="9">
                  <c:v>6.0962500000000004</c:v>
                </c:pt>
                <c:pt idx="10">
                  <c:v>6.0049999999999999</c:v>
                </c:pt>
                <c:pt idx="11">
                  <c:v>5.9137500000000003</c:v>
                </c:pt>
                <c:pt idx="12">
                  <c:v>5.8224999999999998</c:v>
                </c:pt>
                <c:pt idx="13">
                  <c:v>5.7312500000000002</c:v>
                </c:pt>
                <c:pt idx="14">
                  <c:v>5.6400000000000006</c:v>
                </c:pt>
                <c:pt idx="15">
                  <c:v>5.5487500000000001</c:v>
                </c:pt>
                <c:pt idx="16">
                  <c:v>5.4575000000000005</c:v>
                </c:pt>
                <c:pt idx="17">
                  <c:v>5.3662500000000009</c:v>
                </c:pt>
                <c:pt idx="18">
                  <c:v>5.2750000000000004</c:v>
                </c:pt>
                <c:pt idx="19">
                  <c:v>5.1837500000000007</c:v>
                </c:pt>
                <c:pt idx="20">
                  <c:v>5.0925000000000011</c:v>
                </c:pt>
              </c:numCache>
            </c:numRef>
          </c:val>
          <c:extLst>
            <c:ext xmlns:c16="http://schemas.microsoft.com/office/drawing/2014/chart" uri="{C3380CC4-5D6E-409C-BE32-E72D297353CC}">
              <c16:uniqueId val="{00000002-D49B-4B79-9DF0-69A76E0E044A}"/>
            </c:ext>
          </c:extLst>
        </c:ser>
        <c:ser>
          <c:idx val="3"/>
          <c:order val="3"/>
          <c:tx>
            <c:strRef>
              <c:f>fevr_19!$G$375</c:f>
              <c:strCache>
                <c:ptCount val="1"/>
                <c:pt idx="0">
                  <c:v>3m</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fevr_19!$G$376:$G$396</c:f>
              <c:numCache>
                <c:formatCode>General</c:formatCode>
                <c:ptCount val="21"/>
                <c:pt idx="0">
                  <c:v>7.2162499999999996</c:v>
                </c:pt>
                <c:pt idx="1">
                  <c:v>7.1106249999999998</c:v>
                </c:pt>
                <c:pt idx="2">
                  <c:v>7.0049999999999999</c:v>
                </c:pt>
                <c:pt idx="3">
                  <c:v>6.899375</c:v>
                </c:pt>
                <c:pt idx="4">
                  <c:v>6.7937499999999993</c:v>
                </c:pt>
                <c:pt idx="5">
                  <c:v>6.6881249999999994</c:v>
                </c:pt>
                <c:pt idx="6">
                  <c:v>6.5824999999999996</c:v>
                </c:pt>
                <c:pt idx="7">
                  <c:v>6.4768749999999997</c:v>
                </c:pt>
                <c:pt idx="8">
                  <c:v>6.3712499999999999</c:v>
                </c:pt>
                <c:pt idx="9">
                  <c:v>6.265625</c:v>
                </c:pt>
                <c:pt idx="10">
                  <c:v>6.16</c:v>
                </c:pt>
                <c:pt idx="11">
                  <c:v>6.0543750000000003</c:v>
                </c:pt>
                <c:pt idx="12">
                  <c:v>5.9487500000000004</c:v>
                </c:pt>
                <c:pt idx="13">
                  <c:v>5.8431249999999997</c:v>
                </c:pt>
                <c:pt idx="14">
                  <c:v>5.7374999999999998</c:v>
                </c:pt>
                <c:pt idx="15">
                  <c:v>5.631875</c:v>
                </c:pt>
                <c:pt idx="16">
                  <c:v>5.5262500000000001</c:v>
                </c:pt>
                <c:pt idx="17">
                  <c:v>5.4206250000000002</c:v>
                </c:pt>
                <c:pt idx="18">
                  <c:v>5.3150000000000004</c:v>
                </c:pt>
                <c:pt idx="19">
                  <c:v>5.2093749999999996</c:v>
                </c:pt>
                <c:pt idx="20">
                  <c:v>5.1037499999999998</c:v>
                </c:pt>
              </c:numCache>
            </c:numRef>
          </c:val>
          <c:extLst>
            <c:ext xmlns:c16="http://schemas.microsoft.com/office/drawing/2014/chart" uri="{C3380CC4-5D6E-409C-BE32-E72D297353CC}">
              <c16:uniqueId val="{00000003-D49B-4B79-9DF0-69A76E0E044A}"/>
            </c:ext>
          </c:extLst>
        </c:ser>
        <c:ser>
          <c:idx val="4"/>
          <c:order val="4"/>
          <c:tx>
            <c:strRef>
              <c:f>fevr_19!$H$375</c:f>
              <c:strCache>
                <c:ptCount val="1"/>
                <c:pt idx="0">
                  <c:v>6m</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fevr_19!$H$376:$H$396</c:f>
              <c:numCache>
                <c:formatCode>General</c:formatCode>
                <c:ptCount val="21"/>
                <c:pt idx="0">
                  <c:v>8</c:v>
                </c:pt>
                <c:pt idx="1">
                  <c:v>7.8624999999999998</c:v>
                </c:pt>
                <c:pt idx="2">
                  <c:v>7.7249999999999996</c:v>
                </c:pt>
                <c:pt idx="3">
                  <c:v>7.5875000000000004</c:v>
                </c:pt>
                <c:pt idx="4">
                  <c:v>7.45</c:v>
                </c:pt>
                <c:pt idx="5">
                  <c:v>7.3125</c:v>
                </c:pt>
                <c:pt idx="6">
                  <c:v>7.1750000000000007</c:v>
                </c:pt>
                <c:pt idx="7">
                  <c:v>7.0375000000000005</c:v>
                </c:pt>
                <c:pt idx="8">
                  <c:v>6.9</c:v>
                </c:pt>
                <c:pt idx="9">
                  <c:v>6.7625000000000002</c:v>
                </c:pt>
                <c:pt idx="10">
                  <c:v>6.625</c:v>
                </c:pt>
                <c:pt idx="11">
                  <c:v>6.4875000000000007</c:v>
                </c:pt>
                <c:pt idx="12">
                  <c:v>6.3500000000000005</c:v>
                </c:pt>
                <c:pt idx="13">
                  <c:v>6.2125000000000004</c:v>
                </c:pt>
                <c:pt idx="14">
                  <c:v>6.0750000000000011</c:v>
                </c:pt>
                <c:pt idx="15">
                  <c:v>5.9375000000000009</c:v>
                </c:pt>
                <c:pt idx="16">
                  <c:v>5.8000000000000007</c:v>
                </c:pt>
                <c:pt idx="17">
                  <c:v>5.6625000000000014</c:v>
                </c:pt>
                <c:pt idx="18">
                  <c:v>5.5250000000000004</c:v>
                </c:pt>
                <c:pt idx="19">
                  <c:v>5.3875000000000011</c:v>
                </c:pt>
                <c:pt idx="20">
                  <c:v>5.2500000000000009</c:v>
                </c:pt>
              </c:numCache>
            </c:numRef>
          </c:val>
          <c:extLst>
            <c:ext xmlns:c16="http://schemas.microsoft.com/office/drawing/2014/chart" uri="{C3380CC4-5D6E-409C-BE32-E72D297353CC}">
              <c16:uniqueId val="{00000004-D49B-4B79-9DF0-69A76E0E044A}"/>
            </c:ext>
          </c:extLst>
        </c:ser>
        <c:ser>
          <c:idx val="5"/>
          <c:order val="5"/>
          <c:tx>
            <c:strRef>
              <c:f>fevr_19!$I$375</c:f>
              <c:strCache>
                <c:ptCount val="1"/>
                <c:pt idx="0">
                  <c:v>9m</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fevr_19!$I$376:$I$396</c:f>
              <c:numCache>
                <c:formatCode>General</c:formatCode>
                <c:ptCount val="21"/>
                <c:pt idx="0">
                  <c:v>8.3740624999999973</c:v>
                </c:pt>
                <c:pt idx="1">
                  <c:v>8.2176562499999974</c:v>
                </c:pt>
                <c:pt idx="2">
                  <c:v>8.0612499999999976</c:v>
                </c:pt>
                <c:pt idx="3">
                  <c:v>7.9048437499999977</c:v>
                </c:pt>
                <c:pt idx="4">
                  <c:v>7.7484374999999979</c:v>
                </c:pt>
                <c:pt idx="5">
                  <c:v>7.592031249999998</c:v>
                </c:pt>
                <c:pt idx="6">
                  <c:v>7.4356249999999982</c:v>
                </c:pt>
                <c:pt idx="7">
                  <c:v>7.2792187499999983</c:v>
                </c:pt>
                <c:pt idx="8">
                  <c:v>7.1228124999999984</c:v>
                </c:pt>
                <c:pt idx="9">
                  <c:v>6.9664062499999986</c:v>
                </c:pt>
                <c:pt idx="10">
                  <c:v>6.8099999999999987</c:v>
                </c:pt>
                <c:pt idx="11">
                  <c:v>6.6535937499999989</c:v>
                </c:pt>
                <c:pt idx="12">
                  <c:v>6.497187499999999</c:v>
                </c:pt>
                <c:pt idx="13">
                  <c:v>6.3407812499999991</c:v>
                </c:pt>
                <c:pt idx="14">
                  <c:v>6.1843749999999993</c:v>
                </c:pt>
                <c:pt idx="15">
                  <c:v>6.0279687499999994</c:v>
                </c:pt>
                <c:pt idx="16">
                  <c:v>5.8715624999999996</c:v>
                </c:pt>
                <c:pt idx="17">
                  <c:v>5.7151562499999997</c:v>
                </c:pt>
                <c:pt idx="18">
                  <c:v>5.5587499999999999</c:v>
                </c:pt>
                <c:pt idx="19">
                  <c:v>5.40234375</c:v>
                </c:pt>
                <c:pt idx="20">
                  <c:v>5.2459375000000001</c:v>
                </c:pt>
              </c:numCache>
            </c:numRef>
          </c:val>
          <c:extLst>
            <c:ext xmlns:c16="http://schemas.microsoft.com/office/drawing/2014/chart" uri="{C3380CC4-5D6E-409C-BE32-E72D297353CC}">
              <c16:uniqueId val="{00000005-D49B-4B79-9DF0-69A76E0E044A}"/>
            </c:ext>
          </c:extLst>
        </c:ser>
        <c:ser>
          <c:idx val="6"/>
          <c:order val="6"/>
          <c:tx>
            <c:strRef>
              <c:f>fevr_19!$J$375</c:f>
              <c:strCache>
                <c:ptCount val="1"/>
                <c:pt idx="0">
                  <c:v>1y</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fevr_19!$J$376:$J$396</c:f>
              <c:numCache>
                <c:formatCode>General</c:formatCode>
                <c:ptCount val="21"/>
                <c:pt idx="0">
                  <c:v>8.7012499999999999</c:v>
                </c:pt>
                <c:pt idx="1">
                  <c:v>8.5281249999999993</c:v>
                </c:pt>
                <c:pt idx="2">
                  <c:v>8.3550000000000004</c:v>
                </c:pt>
                <c:pt idx="3">
                  <c:v>8.1818749999999998</c:v>
                </c:pt>
                <c:pt idx="4">
                  <c:v>8.0087499999999991</c:v>
                </c:pt>
                <c:pt idx="5">
                  <c:v>7.8356250000000003</c:v>
                </c:pt>
                <c:pt idx="6">
                  <c:v>7.6624999999999996</c:v>
                </c:pt>
                <c:pt idx="7">
                  <c:v>7.4893749999999999</c:v>
                </c:pt>
                <c:pt idx="8">
                  <c:v>7.3162500000000001</c:v>
                </c:pt>
                <c:pt idx="9">
                  <c:v>7.1431250000000004</c:v>
                </c:pt>
                <c:pt idx="10">
                  <c:v>6.9700000000000006</c:v>
                </c:pt>
                <c:pt idx="11">
                  <c:v>6.796875</c:v>
                </c:pt>
                <c:pt idx="12">
                  <c:v>6.6237500000000002</c:v>
                </c:pt>
                <c:pt idx="13">
                  <c:v>6.4506250000000005</c:v>
                </c:pt>
                <c:pt idx="14">
                  <c:v>6.2774999999999999</c:v>
                </c:pt>
                <c:pt idx="15">
                  <c:v>6.1043750000000001</c:v>
                </c:pt>
                <c:pt idx="16">
                  <c:v>5.9312500000000004</c:v>
                </c:pt>
                <c:pt idx="17">
                  <c:v>5.7581249999999997</c:v>
                </c:pt>
                <c:pt idx="18">
                  <c:v>5.5850000000000009</c:v>
                </c:pt>
                <c:pt idx="19">
                  <c:v>5.4118750000000002</c:v>
                </c:pt>
                <c:pt idx="20">
                  <c:v>5.2387500000000005</c:v>
                </c:pt>
              </c:numCache>
            </c:numRef>
          </c:val>
          <c:extLst>
            <c:ext xmlns:c16="http://schemas.microsoft.com/office/drawing/2014/chart" uri="{C3380CC4-5D6E-409C-BE32-E72D297353CC}">
              <c16:uniqueId val="{00000006-D49B-4B79-9DF0-69A76E0E044A}"/>
            </c:ext>
          </c:extLst>
        </c:ser>
        <c:ser>
          <c:idx val="7"/>
          <c:order val="7"/>
          <c:tx>
            <c:strRef>
              <c:f>fevr_19!$K$375</c:f>
              <c:strCache>
                <c:ptCount val="1"/>
                <c:pt idx="0">
                  <c:v>18m</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fevr_19!$K$376:$K$396</c:f>
              <c:numCache>
                <c:formatCode>General</c:formatCode>
                <c:ptCount val="21"/>
                <c:pt idx="0">
                  <c:v>9.0181250000000013</c:v>
                </c:pt>
                <c:pt idx="1">
                  <c:v>8.8428125000000009</c:v>
                </c:pt>
                <c:pt idx="2">
                  <c:v>8.6675000000000004</c:v>
                </c:pt>
                <c:pt idx="3">
                  <c:v>8.4921875000000018</c:v>
                </c:pt>
                <c:pt idx="4">
                  <c:v>8.3168750000000014</c:v>
                </c:pt>
                <c:pt idx="5">
                  <c:v>8.1415625000000009</c:v>
                </c:pt>
                <c:pt idx="6">
                  <c:v>7.9662500000000014</c:v>
                </c:pt>
                <c:pt idx="7">
                  <c:v>7.7909375000000018</c:v>
                </c:pt>
                <c:pt idx="8">
                  <c:v>7.6156250000000014</c:v>
                </c:pt>
                <c:pt idx="9">
                  <c:v>7.440312500000001</c:v>
                </c:pt>
                <c:pt idx="10">
                  <c:v>7.2650000000000015</c:v>
                </c:pt>
                <c:pt idx="11">
                  <c:v>7.0896875000000019</c:v>
                </c:pt>
                <c:pt idx="12">
                  <c:v>6.9143750000000015</c:v>
                </c:pt>
                <c:pt idx="13">
                  <c:v>6.7390625000000011</c:v>
                </c:pt>
                <c:pt idx="14">
                  <c:v>6.5637500000000015</c:v>
                </c:pt>
                <c:pt idx="15">
                  <c:v>6.388437500000002</c:v>
                </c:pt>
                <c:pt idx="16">
                  <c:v>6.2131250000000016</c:v>
                </c:pt>
                <c:pt idx="17">
                  <c:v>6.0378125000000011</c:v>
                </c:pt>
                <c:pt idx="18">
                  <c:v>5.8625000000000016</c:v>
                </c:pt>
                <c:pt idx="19">
                  <c:v>5.6871875000000021</c:v>
                </c:pt>
                <c:pt idx="20">
                  <c:v>5.5118750000000016</c:v>
                </c:pt>
              </c:numCache>
            </c:numRef>
          </c:val>
          <c:extLst>
            <c:ext xmlns:c16="http://schemas.microsoft.com/office/drawing/2014/chart" uri="{C3380CC4-5D6E-409C-BE32-E72D297353CC}">
              <c16:uniqueId val="{00000007-D49B-4B79-9DF0-69A76E0E044A}"/>
            </c:ext>
          </c:extLst>
        </c:ser>
        <c:ser>
          <c:idx val="8"/>
          <c:order val="8"/>
          <c:tx>
            <c:strRef>
              <c:f>fevr_19!$L$375</c:f>
              <c:strCache>
                <c:ptCount val="1"/>
                <c:pt idx="0">
                  <c:v>2y</c:v>
                </c:pt>
              </c:strCache>
            </c:strRef>
          </c:tx>
          <c:cat>
            <c:numRef>
              <c:f>fevr_19!$C$376:$C$396</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fevr_19!$L$376:$L$396</c:f>
              <c:numCache>
                <c:formatCode>General</c:formatCode>
                <c:ptCount val="21"/>
                <c:pt idx="0">
                  <c:v>9.4525000000000023</c:v>
                </c:pt>
                <c:pt idx="1">
                  <c:v>9.2512500000000024</c:v>
                </c:pt>
                <c:pt idx="2">
                  <c:v>9.0500000000000025</c:v>
                </c:pt>
                <c:pt idx="3">
                  <c:v>8.8487500000000026</c:v>
                </c:pt>
                <c:pt idx="4">
                  <c:v>8.6475000000000009</c:v>
                </c:pt>
                <c:pt idx="5">
                  <c:v>8.4462500000000009</c:v>
                </c:pt>
                <c:pt idx="6">
                  <c:v>8.245000000000001</c:v>
                </c:pt>
                <c:pt idx="7">
                  <c:v>8.0437500000000011</c:v>
                </c:pt>
                <c:pt idx="8">
                  <c:v>7.8425000000000011</c:v>
                </c:pt>
                <c:pt idx="9">
                  <c:v>7.6412500000000012</c:v>
                </c:pt>
                <c:pt idx="10">
                  <c:v>7.4400000000000013</c:v>
                </c:pt>
                <c:pt idx="11">
                  <c:v>7.2387500000000014</c:v>
                </c:pt>
                <c:pt idx="12">
                  <c:v>7.0375000000000005</c:v>
                </c:pt>
                <c:pt idx="13">
                  <c:v>6.8362500000000006</c:v>
                </c:pt>
                <c:pt idx="14">
                  <c:v>6.6349999999999998</c:v>
                </c:pt>
                <c:pt idx="15">
                  <c:v>6.4337499999999999</c:v>
                </c:pt>
                <c:pt idx="16">
                  <c:v>6.2324999999999999</c:v>
                </c:pt>
                <c:pt idx="17">
                  <c:v>6.03125</c:v>
                </c:pt>
                <c:pt idx="18">
                  <c:v>5.83</c:v>
                </c:pt>
                <c:pt idx="19">
                  <c:v>5.6287500000000001</c:v>
                </c:pt>
                <c:pt idx="20">
                  <c:v>5.4274999999999993</c:v>
                </c:pt>
              </c:numCache>
            </c:numRef>
          </c:val>
          <c:extLst>
            <c:ext xmlns:c16="http://schemas.microsoft.com/office/drawing/2014/chart" uri="{C3380CC4-5D6E-409C-BE32-E72D297353CC}">
              <c16:uniqueId val="{00000008-D49B-4B79-9DF0-69A76E0E044A}"/>
            </c:ext>
          </c:extLst>
        </c:ser>
        <c:bandFmts/>
        <c:axId val="1007404792"/>
        <c:axId val="1007400312"/>
        <c:axId val="1062833664"/>
      </c:surface3DChart>
      <c:catAx>
        <c:axId val="1007404792"/>
        <c:scaling>
          <c:orientation val="minMax"/>
        </c:scaling>
        <c:delete val="0"/>
        <c:axPos val="b"/>
        <c:majorGridlines/>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valAx>
      <c:serAx>
        <c:axId val="1062833664"/>
        <c:scaling>
          <c:orientation val="minMax"/>
        </c:scaling>
        <c:delete val="0"/>
        <c:axPos val="b"/>
        <c:majorGridlines/>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Nappe de Volatilité Put (février 2019) via Interpolation Linéaire: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int_lin_19!$C$187</c:f>
              <c:strCache>
                <c:ptCount val="1"/>
                <c:pt idx="0">
                  <c:v>1w</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int_lin_19!$C$188:$C$208</c:f>
              <c:numCache>
                <c:formatCode>0.000</c:formatCode>
                <c:ptCount val="21"/>
                <c:pt idx="0">
                  <c:v>6.0616666666666665</c:v>
                </c:pt>
                <c:pt idx="1">
                  <c:v>5.9758333333333331</c:v>
                </c:pt>
                <c:pt idx="2">
                  <c:v>5.89</c:v>
                </c:pt>
                <c:pt idx="3">
                  <c:v>5.8041666666666663</c:v>
                </c:pt>
                <c:pt idx="4">
                  <c:v>5.7183333333333328</c:v>
                </c:pt>
                <c:pt idx="5">
                  <c:v>5.6324999999999994</c:v>
                </c:pt>
                <c:pt idx="6">
                  <c:v>5.5849999999999991</c:v>
                </c:pt>
                <c:pt idx="7">
                  <c:v>5.5374999999999988</c:v>
                </c:pt>
                <c:pt idx="8">
                  <c:v>5.4899999999999993</c:v>
                </c:pt>
                <c:pt idx="9">
                  <c:v>5.442499999999999</c:v>
                </c:pt>
                <c:pt idx="10">
                  <c:v>5.3949999999999987</c:v>
                </c:pt>
                <c:pt idx="11">
                  <c:v>5.3894999999999982</c:v>
                </c:pt>
                <c:pt idx="12">
                  <c:v>5.3839999999999977</c:v>
                </c:pt>
                <c:pt idx="13">
                  <c:v>5.3784999999999981</c:v>
                </c:pt>
                <c:pt idx="14">
                  <c:v>5.3729999999999976</c:v>
                </c:pt>
                <c:pt idx="15">
                  <c:v>5.3674999999999979</c:v>
                </c:pt>
                <c:pt idx="16">
                  <c:v>5.3916666666666693</c:v>
                </c:pt>
                <c:pt idx="17">
                  <c:v>5.4158333333333353</c:v>
                </c:pt>
                <c:pt idx="18">
                  <c:v>5.4400000000000022</c:v>
                </c:pt>
                <c:pt idx="19">
                  <c:v>5.4641666666666691</c:v>
                </c:pt>
                <c:pt idx="20">
                  <c:v>5.4883333333333351</c:v>
                </c:pt>
              </c:numCache>
            </c:numRef>
          </c:val>
          <c:extLst>
            <c:ext xmlns:c16="http://schemas.microsoft.com/office/drawing/2014/chart" uri="{C3380CC4-5D6E-409C-BE32-E72D297353CC}">
              <c16:uniqueId val="{00000000-02A4-4F8C-A448-A0353B212F0F}"/>
            </c:ext>
          </c:extLst>
        </c:ser>
        <c:ser>
          <c:idx val="1"/>
          <c:order val="1"/>
          <c:tx>
            <c:strRef>
              <c:f>int_lin_19!$D$187</c:f>
              <c:strCache>
                <c:ptCount val="1"/>
                <c:pt idx="0">
                  <c:v>1m</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int_lin_19!$D$188:$D$208</c:f>
              <c:numCache>
                <c:formatCode>0.000</c:formatCode>
                <c:ptCount val="21"/>
                <c:pt idx="0">
                  <c:v>6.7633333333333345</c:v>
                </c:pt>
                <c:pt idx="1">
                  <c:v>6.6566666666666681</c:v>
                </c:pt>
                <c:pt idx="2">
                  <c:v>6.5500000000000007</c:v>
                </c:pt>
                <c:pt idx="3">
                  <c:v>6.4433333333333342</c:v>
                </c:pt>
                <c:pt idx="4">
                  <c:v>6.3366666666666678</c:v>
                </c:pt>
                <c:pt idx="5">
                  <c:v>6.23</c:v>
                </c:pt>
                <c:pt idx="6">
                  <c:v>6.169999999999999</c:v>
                </c:pt>
                <c:pt idx="7">
                  <c:v>6.1099999999999994</c:v>
                </c:pt>
                <c:pt idx="8">
                  <c:v>6.0499999999999989</c:v>
                </c:pt>
                <c:pt idx="9">
                  <c:v>5.9899999999999993</c:v>
                </c:pt>
                <c:pt idx="10">
                  <c:v>5.9299999999999988</c:v>
                </c:pt>
                <c:pt idx="11">
                  <c:v>5.92</c:v>
                </c:pt>
                <c:pt idx="12">
                  <c:v>5.91</c:v>
                </c:pt>
                <c:pt idx="13">
                  <c:v>5.9</c:v>
                </c:pt>
                <c:pt idx="14">
                  <c:v>5.8900000000000006</c:v>
                </c:pt>
                <c:pt idx="15">
                  <c:v>5.8800000000000008</c:v>
                </c:pt>
                <c:pt idx="16">
                  <c:v>5.9116666666666635</c:v>
                </c:pt>
                <c:pt idx="17">
                  <c:v>5.9433333333333298</c:v>
                </c:pt>
                <c:pt idx="18">
                  <c:v>5.9749999999999961</c:v>
                </c:pt>
                <c:pt idx="19">
                  <c:v>6.0066666666666624</c:v>
                </c:pt>
                <c:pt idx="20">
                  <c:v>6.0383333333333287</c:v>
                </c:pt>
              </c:numCache>
            </c:numRef>
          </c:val>
          <c:extLst>
            <c:ext xmlns:c16="http://schemas.microsoft.com/office/drawing/2014/chart" uri="{C3380CC4-5D6E-409C-BE32-E72D297353CC}">
              <c16:uniqueId val="{00000001-02A4-4F8C-A448-A0353B212F0F}"/>
            </c:ext>
          </c:extLst>
        </c:ser>
        <c:ser>
          <c:idx val="2"/>
          <c:order val="2"/>
          <c:tx>
            <c:strRef>
              <c:f>int_lin_19!$E$187</c:f>
              <c:strCache>
                <c:ptCount val="1"/>
                <c:pt idx="0">
                  <c:v>2m</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int_lin_19!$E$188:$E$208</c:f>
              <c:numCache>
                <c:formatCode>0.000</c:formatCode>
                <c:ptCount val="21"/>
                <c:pt idx="0">
                  <c:v>6.9933333333333341</c:v>
                </c:pt>
                <c:pt idx="1">
                  <c:v>6.8641666666666676</c:v>
                </c:pt>
                <c:pt idx="2">
                  <c:v>6.7350000000000012</c:v>
                </c:pt>
                <c:pt idx="3">
                  <c:v>6.6058333333333348</c:v>
                </c:pt>
                <c:pt idx="4">
                  <c:v>6.4766666666666683</c:v>
                </c:pt>
                <c:pt idx="5">
                  <c:v>6.3475000000000019</c:v>
                </c:pt>
                <c:pt idx="6">
                  <c:v>6.2789999999999999</c:v>
                </c:pt>
                <c:pt idx="7">
                  <c:v>6.2104999999999997</c:v>
                </c:pt>
                <c:pt idx="8">
                  <c:v>6.1419999999999995</c:v>
                </c:pt>
                <c:pt idx="9">
                  <c:v>6.0735000000000001</c:v>
                </c:pt>
                <c:pt idx="10">
                  <c:v>6.0049999999999999</c:v>
                </c:pt>
                <c:pt idx="11">
                  <c:v>5.9935</c:v>
                </c:pt>
                <c:pt idx="12">
                  <c:v>5.9820000000000002</c:v>
                </c:pt>
                <c:pt idx="13">
                  <c:v>5.9704999999999995</c:v>
                </c:pt>
                <c:pt idx="14">
                  <c:v>5.9589999999999996</c:v>
                </c:pt>
                <c:pt idx="15">
                  <c:v>5.9474999999999998</c:v>
                </c:pt>
                <c:pt idx="16">
                  <c:v>5.9833333333333316</c:v>
                </c:pt>
                <c:pt idx="17">
                  <c:v>6.0191666666666643</c:v>
                </c:pt>
                <c:pt idx="18">
                  <c:v>6.0549999999999979</c:v>
                </c:pt>
                <c:pt idx="19">
                  <c:v>6.0908333333333315</c:v>
                </c:pt>
                <c:pt idx="20">
                  <c:v>6.1266666666666643</c:v>
                </c:pt>
              </c:numCache>
            </c:numRef>
          </c:val>
          <c:extLst>
            <c:ext xmlns:c16="http://schemas.microsoft.com/office/drawing/2014/chart" uri="{C3380CC4-5D6E-409C-BE32-E72D297353CC}">
              <c16:uniqueId val="{00000002-02A4-4F8C-A448-A0353B212F0F}"/>
            </c:ext>
          </c:extLst>
        </c:ser>
        <c:ser>
          <c:idx val="3"/>
          <c:order val="3"/>
          <c:tx>
            <c:strRef>
              <c:f>int_lin_19!$F$187</c:f>
              <c:strCache>
                <c:ptCount val="1"/>
                <c:pt idx="0">
                  <c:v>3m</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int_lin_19!$F$188:$F$208</c:f>
              <c:numCache>
                <c:formatCode>0.000</c:formatCode>
                <c:ptCount val="21"/>
                <c:pt idx="0">
                  <c:v>7.3050000000000006</c:v>
                </c:pt>
                <c:pt idx="1">
                  <c:v>7.1550000000000002</c:v>
                </c:pt>
                <c:pt idx="2">
                  <c:v>7.0050000000000008</c:v>
                </c:pt>
                <c:pt idx="3">
                  <c:v>6.8550000000000004</c:v>
                </c:pt>
                <c:pt idx="4">
                  <c:v>6.7050000000000001</c:v>
                </c:pt>
                <c:pt idx="5">
                  <c:v>6.5550000000000006</c:v>
                </c:pt>
                <c:pt idx="6">
                  <c:v>6.4760000000000009</c:v>
                </c:pt>
                <c:pt idx="7">
                  <c:v>6.3970000000000002</c:v>
                </c:pt>
                <c:pt idx="8">
                  <c:v>6.3180000000000005</c:v>
                </c:pt>
                <c:pt idx="9">
                  <c:v>6.2390000000000008</c:v>
                </c:pt>
                <c:pt idx="10">
                  <c:v>6.160000000000001</c:v>
                </c:pt>
                <c:pt idx="11">
                  <c:v>6.1469999999999994</c:v>
                </c:pt>
                <c:pt idx="12">
                  <c:v>6.1339999999999995</c:v>
                </c:pt>
                <c:pt idx="13">
                  <c:v>6.1209999999999987</c:v>
                </c:pt>
                <c:pt idx="14">
                  <c:v>6.1079999999999988</c:v>
                </c:pt>
                <c:pt idx="15">
                  <c:v>6.0949999999999989</c:v>
                </c:pt>
                <c:pt idx="16">
                  <c:v>6.1316666666666659</c:v>
                </c:pt>
                <c:pt idx="17">
                  <c:v>6.1683333333333321</c:v>
                </c:pt>
                <c:pt idx="18">
                  <c:v>6.2049999999999992</c:v>
                </c:pt>
                <c:pt idx="19">
                  <c:v>6.2416666666666663</c:v>
                </c:pt>
                <c:pt idx="20">
                  <c:v>6.2783333333333324</c:v>
                </c:pt>
              </c:numCache>
            </c:numRef>
          </c:val>
          <c:extLst>
            <c:ext xmlns:c16="http://schemas.microsoft.com/office/drawing/2014/chart" uri="{C3380CC4-5D6E-409C-BE32-E72D297353CC}">
              <c16:uniqueId val="{00000009-02A4-4F8C-A448-A0353B212F0F}"/>
            </c:ext>
          </c:extLst>
        </c:ser>
        <c:ser>
          <c:idx val="4"/>
          <c:order val="4"/>
          <c:tx>
            <c:strRef>
              <c:f>int_lin_19!$G$187</c:f>
              <c:strCache>
                <c:ptCount val="1"/>
                <c:pt idx="0">
                  <c:v>6m</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int_lin_19!$G$188:$G$208</c:f>
              <c:numCache>
                <c:formatCode>0.000</c:formatCode>
                <c:ptCount val="21"/>
                <c:pt idx="0">
                  <c:v>8.1449999999999996</c:v>
                </c:pt>
                <c:pt idx="1">
                  <c:v>7.9349999999999996</c:v>
                </c:pt>
                <c:pt idx="2">
                  <c:v>7.7249999999999996</c:v>
                </c:pt>
                <c:pt idx="3">
                  <c:v>7.5149999999999997</c:v>
                </c:pt>
                <c:pt idx="4">
                  <c:v>7.3049999999999997</c:v>
                </c:pt>
                <c:pt idx="5">
                  <c:v>7.0949999999999998</c:v>
                </c:pt>
                <c:pt idx="6">
                  <c:v>7.0010000000000003</c:v>
                </c:pt>
                <c:pt idx="7">
                  <c:v>6.9070000000000009</c:v>
                </c:pt>
                <c:pt idx="8">
                  <c:v>6.8130000000000006</c:v>
                </c:pt>
                <c:pt idx="9">
                  <c:v>6.7190000000000012</c:v>
                </c:pt>
                <c:pt idx="10">
                  <c:v>6.6250000000000009</c:v>
                </c:pt>
                <c:pt idx="11">
                  <c:v>6.6150000000000002</c:v>
                </c:pt>
                <c:pt idx="12">
                  <c:v>6.6050000000000004</c:v>
                </c:pt>
                <c:pt idx="13">
                  <c:v>6.5949999999999998</c:v>
                </c:pt>
                <c:pt idx="14">
                  <c:v>6.585</c:v>
                </c:pt>
                <c:pt idx="15">
                  <c:v>6.5750000000000002</c:v>
                </c:pt>
                <c:pt idx="16">
                  <c:v>6.6516666666666637</c:v>
                </c:pt>
                <c:pt idx="17">
                  <c:v>6.7283333333333308</c:v>
                </c:pt>
                <c:pt idx="18">
                  <c:v>6.8049999999999971</c:v>
                </c:pt>
                <c:pt idx="19">
                  <c:v>6.8816666666666642</c:v>
                </c:pt>
                <c:pt idx="20">
                  <c:v>6.9583333333333304</c:v>
                </c:pt>
              </c:numCache>
            </c:numRef>
          </c:val>
          <c:extLst>
            <c:ext xmlns:c16="http://schemas.microsoft.com/office/drawing/2014/chart" uri="{C3380CC4-5D6E-409C-BE32-E72D297353CC}">
              <c16:uniqueId val="{0000000A-02A4-4F8C-A448-A0353B212F0F}"/>
            </c:ext>
          </c:extLst>
        </c:ser>
        <c:ser>
          <c:idx val="5"/>
          <c:order val="5"/>
          <c:tx>
            <c:strRef>
              <c:f>int_lin_19!$H$187</c:f>
              <c:strCache>
                <c:ptCount val="1"/>
                <c:pt idx="0">
                  <c:v>9m</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int_lin_19!$H$188:$H$208</c:f>
              <c:numCache>
                <c:formatCode>0.000</c:formatCode>
                <c:ptCount val="21"/>
                <c:pt idx="0">
                  <c:v>8.5520833333333321</c:v>
                </c:pt>
                <c:pt idx="1">
                  <c:v>8.3066666666666649</c:v>
                </c:pt>
                <c:pt idx="2">
                  <c:v>8.0612499999999994</c:v>
                </c:pt>
                <c:pt idx="3">
                  <c:v>7.815833333333333</c:v>
                </c:pt>
                <c:pt idx="4">
                  <c:v>7.5704166666666666</c:v>
                </c:pt>
                <c:pt idx="5">
                  <c:v>7.3250000000000002</c:v>
                </c:pt>
                <c:pt idx="6">
                  <c:v>7.2220000000000004</c:v>
                </c:pt>
                <c:pt idx="7">
                  <c:v>7.1190000000000007</c:v>
                </c:pt>
                <c:pt idx="8">
                  <c:v>7.016</c:v>
                </c:pt>
                <c:pt idx="9">
                  <c:v>6.9130000000000003</c:v>
                </c:pt>
                <c:pt idx="10">
                  <c:v>6.8100000000000005</c:v>
                </c:pt>
                <c:pt idx="11">
                  <c:v>6.8030000000000026</c:v>
                </c:pt>
                <c:pt idx="12">
                  <c:v>6.796000000000002</c:v>
                </c:pt>
                <c:pt idx="13">
                  <c:v>6.7890000000000024</c:v>
                </c:pt>
                <c:pt idx="14">
                  <c:v>6.7820000000000018</c:v>
                </c:pt>
                <c:pt idx="15">
                  <c:v>6.7750000000000021</c:v>
                </c:pt>
                <c:pt idx="16">
                  <c:v>6.8795833333333345</c:v>
                </c:pt>
                <c:pt idx="17">
                  <c:v>6.9841666666666677</c:v>
                </c:pt>
                <c:pt idx="18">
                  <c:v>7.088750000000001</c:v>
                </c:pt>
                <c:pt idx="19">
                  <c:v>7.1933333333333334</c:v>
                </c:pt>
                <c:pt idx="20">
                  <c:v>7.2979166666666675</c:v>
                </c:pt>
              </c:numCache>
            </c:numRef>
          </c:val>
          <c:extLst>
            <c:ext xmlns:c16="http://schemas.microsoft.com/office/drawing/2014/chart" uri="{C3380CC4-5D6E-409C-BE32-E72D297353CC}">
              <c16:uniqueId val="{0000000B-02A4-4F8C-A448-A0353B212F0F}"/>
            </c:ext>
          </c:extLst>
        </c:ser>
        <c:ser>
          <c:idx val="6"/>
          <c:order val="6"/>
          <c:tx>
            <c:strRef>
              <c:f>int_lin_19!$I$187</c:f>
              <c:strCache>
                <c:ptCount val="1"/>
                <c:pt idx="0">
                  <c:v>1y</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int_lin_19!$I$188:$I$208</c:f>
              <c:numCache>
                <c:formatCode>0.000</c:formatCode>
                <c:ptCount val="21"/>
                <c:pt idx="0">
                  <c:v>8.9083333333333332</c:v>
                </c:pt>
                <c:pt idx="1">
                  <c:v>8.6316666666666659</c:v>
                </c:pt>
                <c:pt idx="2">
                  <c:v>8.3550000000000004</c:v>
                </c:pt>
                <c:pt idx="3">
                  <c:v>8.0783333333333331</c:v>
                </c:pt>
                <c:pt idx="4">
                  <c:v>7.8016666666666667</c:v>
                </c:pt>
                <c:pt idx="5">
                  <c:v>7.5249999999999995</c:v>
                </c:pt>
                <c:pt idx="6">
                  <c:v>7.4139999999999988</c:v>
                </c:pt>
                <c:pt idx="7">
                  <c:v>7.302999999999999</c:v>
                </c:pt>
                <c:pt idx="8">
                  <c:v>7.1919999999999984</c:v>
                </c:pt>
                <c:pt idx="9">
                  <c:v>7.0809999999999986</c:v>
                </c:pt>
                <c:pt idx="10">
                  <c:v>6.9699999999999989</c:v>
                </c:pt>
                <c:pt idx="11">
                  <c:v>6.964999999999999</c:v>
                </c:pt>
                <c:pt idx="12">
                  <c:v>6.9599999999999991</c:v>
                </c:pt>
                <c:pt idx="13">
                  <c:v>6.9549999999999983</c:v>
                </c:pt>
                <c:pt idx="14">
                  <c:v>6.9499999999999984</c:v>
                </c:pt>
                <c:pt idx="15">
                  <c:v>6.9449999999999985</c:v>
                </c:pt>
                <c:pt idx="16">
                  <c:v>7.0716666666666654</c:v>
                </c:pt>
                <c:pt idx="17">
                  <c:v>7.1983333333333324</c:v>
                </c:pt>
                <c:pt idx="18">
                  <c:v>7.3249999999999984</c:v>
                </c:pt>
                <c:pt idx="19">
                  <c:v>7.4516666666666644</c:v>
                </c:pt>
                <c:pt idx="20">
                  <c:v>7.5783333333333314</c:v>
                </c:pt>
              </c:numCache>
            </c:numRef>
          </c:val>
          <c:extLst>
            <c:ext xmlns:c16="http://schemas.microsoft.com/office/drawing/2014/chart" uri="{C3380CC4-5D6E-409C-BE32-E72D297353CC}">
              <c16:uniqueId val="{0000000C-02A4-4F8C-A448-A0353B212F0F}"/>
            </c:ext>
          </c:extLst>
        </c:ser>
        <c:ser>
          <c:idx val="7"/>
          <c:order val="7"/>
          <c:tx>
            <c:strRef>
              <c:f>int_lin_19!$J$187</c:f>
              <c:strCache>
                <c:ptCount val="1"/>
                <c:pt idx="0">
                  <c:v>18m</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int_lin_19!$J$188:$J$208</c:f>
              <c:numCache>
                <c:formatCode>0.000</c:formatCode>
                <c:ptCount val="21"/>
                <c:pt idx="0">
                  <c:v>9.2274999999999991</c:v>
                </c:pt>
                <c:pt idx="1">
                  <c:v>8.9474999999999998</c:v>
                </c:pt>
                <c:pt idx="2">
                  <c:v>8.6674999999999986</c:v>
                </c:pt>
                <c:pt idx="3">
                  <c:v>8.3874999999999993</c:v>
                </c:pt>
                <c:pt idx="4">
                  <c:v>8.1074999999999999</c:v>
                </c:pt>
                <c:pt idx="5">
                  <c:v>7.8274999999999997</c:v>
                </c:pt>
                <c:pt idx="6">
                  <c:v>7.7150000000000007</c:v>
                </c:pt>
                <c:pt idx="7">
                  <c:v>7.6025000000000009</c:v>
                </c:pt>
                <c:pt idx="8">
                  <c:v>7.49</c:v>
                </c:pt>
                <c:pt idx="9">
                  <c:v>7.3775000000000004</c:v>
                </c:pt>
                <c:pt idx="10">
                  <c:v>7.2650000000000006</c:v>
                </c:pt>
                <c:pt idx="11">
                  <c:v>7.2654999999999985</c:v>
                </c:pt>
                <c:pt idx="12">
                  <c:v>7.2659999999999982</c:v>
                </c:pt>
                <c:pt idx="13">
                  <c:v>7.2664999999999988</c:v>
                </c:pt>
                <c:pt idx="14">
                  <c:v>7.2669999999999986</c:v>
                </c:pt>
                <c:pt idx="15">
                  <c:v>7.2674999999999983</c:v>
                </c:pt>
                <c:pt idx="16">
                  <c:v>7.3991666666666678</c:v>
                </c:pt>
                <c:pt idx="17">
                  <c:v>7.5308333333333337</c:v>
                </c:pt>
                <c:pt idx="18">
                  <c:v>7.6625000000000005</c:v>
                </c:pt>
                <c:pt idx="19">
                  <c:v>7.7941666666666674</c:v>
                </c:pt>
                <c:pt idx="20">
                  <c:v>7.9258333333333333</c:v>
                </c:pt>
              </c:numCache>
            </c:numRef>
          </c:val>
          <c:extLst>
            <c:ext xmlns:c16="http://schemas.microsoft.com/office/drawing/2014/chart" uri="{C3380CC4-5D6E-409C-BE32-E72D297353CC}">
              <c16:uniqueId val="{0000000D-02A4-4F8C-A448-A0353B212F0F}"/>
            </c:ext>
          </c:extLst>
        </c:ser>
        <c:ser>
          <c:idx val="8"/>
          <c:order val="8"/>
          <c:tx>
            <c:strRef>
              <c:f>int_lin_19!$K$187</c:f>
              <c:strCache>
                <c:ptCount val="1"/>
                <c:pt idx="0">
                  <c:v>2y</c:v>
                </c:pt>
              </c:strCache>
            </c:strRef>
          </c:tx>
          <c:cat>
            <c:numRef>
              <c:f>int_lin_19!$B$188:$B$208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int_lin_19!$K$188:$K$208</c:f>
              <c:numCache>
                <c:formatCode>0.000</c:formatCode>
                <c:ptCount val="21"/>
                <c:pt idx="0">
                  <c:v>9.740000000000002</c:v>
                </c:pt>
                <c:pt idx="1">
                  <c:v>9.3950000000000014</c:v>
                </c:pt>
                <c:pt idx="2">
                  <c:v>9.0500000000000025</c:v>
                </c:pt>
                <c:pt idx="3">
                  <c:v>8.7050000000000018</c:v>
                </c:pt>
                <c:pt idx="4">
                  <c:v>8.3600000000000012</c:v>
                </c:pt>
                <c:pt idx="5">
                  <c:v>8.0150000000000023</c:v>
                </c:pt>
                <c:pt idx="6">
                  <c:v>7.8999999999999986</c:v>
                </c:pt>
                <c:pt idx="7">
                  <c:v>7.7849999999999984</c:v>
                </c:pt>
                <c:pt idx="8">
                  <c:v>7.6699999999999982</c:v>
                </c:pt>
                <c:pt idx="9">
                  <c:v>7.5549999999999979</c:v>
                </c:pt>
                <c:pt idx="10">
                  <c:v>7.4399999999999977</c:v>
                </c:pt>
                <c:pt idx="11">
                  <c:v>7.4430000000000014</c:v>
                </c:pt>
                <c:pt idx="12">
                  <c:v>7.4460000000000015</c:v>
                </c:pt>
                <c:pt idx="13">
                  <c:v>7.4490000000000016</c:v>
                </c:pt>
                <c:pt idx="14">
                  <c:v>7.4520000000000017</c:v>
                </c:pt>
                <c:pt idx="15">
                  <c:v>7.4550000000000018</c:v>
                </c:pt>
                <c:pt idx="16">
                  <c:v>7.6533333333333395</c:v>
                </c:pt>
                <c:pt idx="17">
                  <c:v>7.8516666666666737</c:v>
                </c:pt>
                <c:pt idx="18">
                  <c:v>8.0500000000000078</c:v>
                </c:pt>
                <c:pt idx="19">
                  <c:v>8.2483333333333402</c:v>
                </c:pt>
                <c:pt idx="20">
                  <c:v>8.4466666666666743</c:v>
                </c:pt>
              </c:numCache>
            </c:numRef>
          </c:val>
          <c:extLst>
            <c:ext xmlns:c16="http://schemas.microsoft.com/office/drawing/2014/chart" uri="{C3380CC4-5D6E-409C-BE32-E72D297353CC}">
              <c16:uniqueId val="{0000000E-02A4-4F8C-A448-A0353B212F0F}"/>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3"/>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1262836879074571"/>
          <c:h val="0.40428836500059356"/>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Nappe de Volatilité Call (février 2019) via Interpolation Linéaire: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int_lin_19!$T$187</c:f>
              <c:strCache>
                <c:ptCount val="1"/>
                <c:pt idx="0">
                  <c:v>1w</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int_lin_19!$T$188:$T$208</c:f>
              <c:numCache>
                <c:formatCode>0.000</c:formatCode>
                <c:ptCount val="21"/>
                <c:pt idx="0">
                  <c:v>5.4883333333333333</c:v>
                </c:pt>
                <c:pt idx="1">
                  <c:v>5.4641666666666664</c:v>
                </c:pt>
                <c:pt idx="2">
                  <c:v>5.44</c:v>
                </c:pt>
                <c:pt idx="3">
                  <c:v>5.4158333333333335</c:v>
                </c:pt>
                <c:pt idx="4">
                  <c:v>5.3916666666666666</c:v>
                </c:pt>
                <c:pt idx="5">
                  <c:v>5.3675000000000006</c:v>
                </c:pt>
                <c:pt idx="6">
                  <c:v>5.3729999999999993</c:v>
                </c:pt>
                <c:pt idx="7">
                  <c:v>5.3784999999999998</c:v>
                </c:pt>
                <c:pt idx="8">
                  <c:v>5.3839999999999995</c:v>
                </c:pt>
                <c:pt idx="9">
                  <c:v>5.3895</c:v>
                </c:pt>
                <c:pt idx="10">
                  <c:v>5.3949999999999996</c:v>
                </c:pt>
                <c:pt idx="11">
                  <c:v>5.4424999999999999</c:v>
                </c:pt>
                <c:pt idx="12">
                  <c:v>5.49</c:v>
                </c:pt>
                <c:pt idx="13">
                  <c:v>5.5374999999999996</c:v>
                </c:pt>
                <c:pt idx="14">
                  <c:v>5.585</c:v>
                </c:pt>
                <c:pt idx="15">
                  <c:v>5.6325000000000003</c:v>
                </c:pt>
                <c:pt idx="16">
                  <c:v>5.7183333333333319</c:v>
                </c:pt>
                <c:pt idx="17">
                  <c:v>5.8041666666666654</c:v>
                </c:pt>
                <c:pt idx="18">
                  <c:v>5.8899999999999988</c:v>
                </c:pt>
                <c:pt idx="19">
                  <c:v>5.9758333333333322</c:v>
                </c:pt>
                <c:pt idx="20">
                  <c:v>6.0616666666666656</c:v>
                </c:pt>
              </c:numCache>
            </c:numRef>
          </c:val>
          <c:extLst>
            <c:ext xmlns:c16="http://schemas.microsoft.com/office/drawing/2014/chart" uri="{C3380CC4-5D6E-409C-BE32-E72D297353CC}">
              <c16:uniqueId val="{00000000-1E60-4093-ACF0-98FA86F10046}"/>
            </c:ext>
          </c:extLst>
        </c:ser>
        <c:ser>
          <c:idx val="1"/>
          <c:order val="1"/>
          <c:tx>
            <c:strRef>
              <c:f>int_lin_19!$U$187</c:f>
              <c:strCache>
                <c:ptCount val="1"/>
                <c:pt idx="0">
                  <c:v>1m</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int_lin_19!$U$188:$U$208</c:f>
              <c:numCache>
                <c:formatCode>0.000</c:formatCode>
                <c:ptCount val="21"/>
                <c:pt idx="0">
                  <c:v>6.0383333333333322</c:v>
                </c:pt>
                <c:pt idx="1">
                  <c:v>6.0066666666666659</c:v>
                </c:pt>
                <c:pt idx="2">
                  <c:v>5.9749999999999996</c:v>
                </c:pt>
                <c:pt idx="3">
                  <c:v>5.9433333333333334</c:v>
                </c:pt>
                <c:pt idx="4">
                  <c:v>5.9116666666666671</c:v>
                </c:pt>
                <c:pt idx="5">
                  <c:v>5.8800000000000008</c:v>
                </c:pt>
                <c:pt idx="6">
                  <c:v>5.8900000000000006</c:v>
                </c:pt>
                <c:pt idx="7">
                  <c:v>5.9</c:v>
                </c:pt>
                <c:pt idx="8">
                  <c:v>5.91</c:v>
                </c:pt>
                <c:pt idx="9">
                  <c:v>5.92</c:v>
                </c:pt>
                <c:pt idx="10">
                  <c:v>5.93</c:v>
                </c:pt>
                <c:pt idx="11">
                  <c:v>5.990000000000002</c:v>
                </c:pt>
                <c:pt idx="12">
                  <c:v>6.0500000000000016</c:v>
                </c:pt>
                <c:pt idx="13">
                  <c:v>6.1100000000000021</c:v>
                </c:pt>
                <c:pt idx="14">
                  <c:v>6.1700000000000017</c:v>
                </c:pt>
                <c:pt idx="15">
                  <c:v>6.2300000000000022</c:v>
                </c:pt>
                <c:pt idx="16">
                  <c:v>6.3366666666666678</c:v>
                </c:pt>
                <c:pt idx="17">
                  <c:v>6.4433333333333342</c:v>
                </c:pt>
                <c:pt idx="18">
                  <c:v>6.5500000000000007</c:v>
                </c:pt>
                <c:pt idx="19">
                  <c:v>6.6566666666666681</c:v>
                </c:pt>
                <c:pt idx="20">
                  <c:v>6.7633333333333345</c:v>
                </c:pt>
              </c:numCache>
            </c:numRef>
          </c:val>
          <c:extLst>
            <c:ext xmlns:c16="http://schemas.microsoft.com/office/drawing/2014/chart" uri="{C3380CC4-5D6E-409C-BE32-E72D297353CC}">
              <c16:uniqueId val="{00000001-1E60-4093-ACF0-98FA86F10046}"/>
            </c:ext>
          </c:extLst>
        </c:ser>
        <c:ser>
          <c:idx val="2"/>
          <c:order val="2"/>
          <c:tx>
            <c:strRef>
              <c:f>int_lin_19!$V$187</c:f>
              <c:strCache>
                <c:ptCount val="1"/>
                <c:pt idx="0">
                  <c:v>2m</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int_lin_19!$V$188:$V$208</c:f>
              <c:numCache>
                <c:formatCode>0.000</c:formatCode>
                <c:ptCount val="21"/>
                <c:pt idx="0">
                  <c:v>6.1266666666666669</c:v>
                </c:pt>
                <c:pt idx="1">
                  <c:v>6.0908333333333333</c:v>
                </c:pt>
                <c:pt idx="2">
                  <c:v>6.0550000000000006</c:v>
                </c:pt>
                <c:pt idx="3">
                  <c:v>6.019166666666667</c:v>
                </c:pt>
                <c:pt idx="4">
                  <c:v>5.9833333333333334</c:v>
                </c:pt>
                <c:pt idx="5">
                  <c:v>5.9475000000000007</c:v>
                </c:pt>
                <c:pt idx="6">
                  <c:v>5.9589999999999996</c:v>
                </c:pt>
                <c:pt idx="7">
                  <c:v>5.9704999999999995</c:v>
                </c:pt>
                <c:pt idx="8">
                  <c:v>5.9820000000000002</c:v>
                </c:pt>
                <c:pt idx="9">
                  <c:v>5.9935</c:v>
                </c:pt>
                <c:pt idx="10">
                  <c:v>6.0049999999999999</c:v>
                </c:pt>
                <c:pt idx="11">
                  <c:v>6.073500000000001</c:v>
                </c:pt>
                <c:pt idx="12">
                  <c:v>6.1420000000000012</c:v>
                </c:pt>
                <c:pt idx="13">
                  <c:v>6.2105000000000015</c:v>
                </c:pt>
                <c:pt idx="14">
                  <c:v>6.2790000000000008</c:v>
                </c:pt>
                <c:pt idx="15">
                  <c:v>6.347500000000001</c:v>
                </c:pt>
                <c:pt idx="16">
                  <c:v>6.4766666666666648</c:v>
                </c:pt>
                <c:pt idx="17">
                  <c:v>6.6058333333333312</c:v>
                </c:pt>
                <c:pt idx="18">
                  <c:v>6.7349999999999977</c:v>
                </c:pt>
                <c:pt idx="19">
                  <c:v>6.8641666666666641</c:v>
                </c:pt>
                <c:pt idx="20">
                  <c:v>6.9933333333333305</c:v>
                </c:pt>
              </c:numCache>
            </c:numRef>
          </c:val>
          <c:extLst>
            <c:ext xmlns:c16="http://schemas.microsoft.com/office/drawing/2014/chart" uri="{C3380CC4-5D6E-409C-BE32-E72D297353CC}">
              <c16:uniqueId val="{00000002-1E60-4093-ACF0-98FA86F10046}"/>
            </c:ext>
          </c:extLst>
        </c:ser>
        <c:ser>
          <c:idx val="3"/>
          <c:order val="3"/>
          <c:tx>
            <c:strRef>
              <c:f>int_lin_19!$W$187</c:f>
              <c:strCache>
                <c:ptCount val="1"/>
                <c:pt idx="0">
                  <c:v>3m</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int_lin_19!$W$188:$W$208</c:f>
              <c:numCache>
                <c:formatCode>0.000</c:formatCode>
                <c:ptCount val="21"/>
                <c:pt idx="0">
                  <c:v>6.2783333333333342</c:v>
                </c:pt>
                <c:pt idx="1">
                  <c:v>6.2416666666666671</c:v>
                </c:pt>
                <c:pt idx="2">
                  <c:v>6.205000000000001</c:v>
                </c:pt>
                <c:pt idx="3">
                  <c:v>6.1683333333333339</c:v>
                </c:pt>
                <c:pt idx="4">
                  <c:v>6.1316666666666668</c:v>
                </c:pt>
                <c:pt idx="5">
                  <c:v>6.0950000000000006</c:v>
                </c:pt>
                <c:pt idx="6">
                  <c:v>6.1080000000000005</c:v>
                </c:pt>
                <c:pt idx="7">
                  <c:v>6.1210000000000004</c:v>
                </c:pt>
                <c:pt idx="8">
                  <c:v>6.1340000000000012</c:v>
                </c:pt>
                <c:pt idx="9">
                  <c:v>6.1470000000000011</c:v>
                </c:pt>
                <c:pt idx="10">
                  <c:v>6.160000000000001</c:v>
                </c:pt>
                <c:pt idx="11">
                  <c:v>6.238999999999999</c:v>
                </c:pt>
                <c:pt idx="12">
                  <c:v>6.3179999999999996</c:v>
                </c:pt>
                <c:pt idx="13">
                  <c:v>6.3969999999999994</c:v>
                </c:pt>
                <c:pt idx="14">
                  <c:v>6.4759999999999991</c:v>
                </c:pt>
                <c:pt idx="15">
                  <c:v>6.5549999999999988</c:v>
                </c:pt>
                <c:pt idx="16">
                  <c:v>6.7049999999999965</c:v>
                </c:pt>
                <c:pt idx="17">
                  <c:v>6.8549999999999969</c:v>
                </c:pt>
                <c:pt idx="18">
                  <c:v>7.0049999999999963</c:v>
                </c:pt>
                <c:pt idx="19">
                  <c:v>7.1549999999999967</c:v>
                </c:pt>
                <c:pt idx="20">
                  <c:v>7.3049999999999962</c:v>
                </c:pt>
              </c:numCache>
            </c:numRef>
          </c:val>
          <c:extLst>
            <c:ext xmlns:c16="http://schemas.microsoft.com/office/drawing/2014/chart" uri="{C3380CC4-5D6E-409C-BE32-E72D297353CC}">
              <c16:uniqueId val="{00000003-1E60-4093-ACF0-98FA86F10046}"/>
            </c:ext>
          </c:extLst>
        </c:ser>
        <c:ser>
          <c:idx val="4"/>
          <c:order val="4"/>
          <c:tx>
            <c:strRef>
              <c:f>int_lin_19!$X$187</c:f>
              <c:strCache>
                <c:ptCount val="1"/>
                <c:pt idx="0">
                  <c:v>6m</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int_lin_19!$X$188:$X$208</c:f>
              <c:numCache>
                <c:formatCode>0.000</c:formatCode>
                <c:ptCount val="21"/>
                <c:pt idx="0">
                  <c:v>6.958333333333333</c:v>
                </c:pt>
                <c:pt idx="1">
                  <c:v>6.8816666666666668</c:v>
                </c:pt>
                <c:pt idx="2">
                  <c:v>6.8049999999999997</c:v>
                </c:pt>
                <c:pt idx="3">
                  <c:v>6.7283333333333335</c:v>
                </c:pt>
                <c:pt idx="4">
                  <c:v>6.6516666666666673</c:v>
                </c:pt>
                <c:pt idx="5">
                  <c:v>6.5750000000000002</c:v>
                </c:pt>
                <c:pt idx="6">
                  <c:v>6.585</c:v>
                </c:pt>
                <c:pt idx="7">
                  <c:v>6.5949999999999998</c:v>
                </c:pt>
                <c:pt idx="8">
                  <c:v>6.6050000000000004</c:v>
                </c:pt>
                <c:pt idx="9">
                  <c:v>6.6150000000000002</c:v>
                </c:pt>
                <c:pt idx="10">
                  <c:v>6.625</c:v>
                </c:pt>
                <c:pt idx="11">
                  <c:v>6.7189999999999994</c:v>
                </c:pt>
                <c:pt idx="12">
                  <c:v>6.8129999999999988</c:v>
                </c:pt>
                <c:pt idx="13">
                  <c:v>6.9069999999999991</c:v>
                </c:pt>
                <c:pt idx="14">
                  <c:v>7.0009999999999994</c:v>
                </c:pt>
                <c:pt idx="15">
                  <c:v>7.0949999999999989</c:v>
                </c:pt>
                <c:pt idx="16">
                  <c:v>7.3049999999999962</c:v>
                </c:pt>
                <c:pt idx="17">
                  <c:v>7.514999999999997</c:v>
                </c:pt>
                <c:pt idx="18">
                  <c:v>7.724999999999997</c:v>
                </c:pt>
                <c:pt idx="19">
                  <c:v>7.9349999999999969</c:v>
                </c:pt>
                <c:pt idx="20">
                  <c:v>8.144999999999996</c:v>
                </c:pt>
              </c:numCache>
            </c:numRef>
          </c:val>
          <c:extLst>
            <c:ext xmlns:c16="http://schemas.microsoft.com/office/drawing/2014/chart" uri="{C3380CC4-5D6E-409C-BE32-E72D297353CC}">
              <c16:uniqueId val="{00000004-1E60-4093-ACF0-98FA86F10046}"/>
            </c:ext>
          </c:extLst>
        </c:ser>
        <c:ser>
          <c:idx val="5"/>
          <c:order val="5"/>
          <c:tx>
            <c:strRef>
              <c:f>int_lin_19!$Y$187</c:f>
              <c:strCache>
                <c:ptCount val="1"/>
                <c:pt idx="0">
                  <c:v>9m</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int_lin_19!$Y$188:$Y$208</c:f>
              <c:numCache>
                <c:formatCode>0.000</c:formatCode>
                <c:ptCount val="21"/>
                <c:pt idx="0">
                  <c:v>7.2979166666666648</c:v>
                </c:pt>
                <c:pt idx="1">
                  <c:v>7.1933333333333316</c:v>
                </c:pt>
                <c:pt idx="2">
                  <c:v>7.0887499999999992</c:v>
                </c:pt>
                <c:pt idx="3">
                  <c:v>6.984166666666666</c:v>
                </c:pt>
                <c:pt idx="4">
                  <c:v>6.8795833333333327</c:v>
                </c:pt>
                <c:pt idx="5">
                  <c:v>6.7750000000000004</c:v>
                </c:pt>
                <c:pt idx="6">
                  <c:v>6.782</c:v>
                </c:pt>
                <c:pt idx="7">
                  <c:v>6.7890000000000006</c:v>
                </c:pt>
                <c:pt idx="8">
                  <c:v>6.7960000000000003</c:v>
                </c:pt>
                <c:pt idx="9">
                  <c:v>6.8030000000000008</c:v>
                </c:pt>
                <c:pt idx="10">
                  <c:v>6.8100000000000005</c:v>
                </c:pt>
                <c:pt idx="11">
                  <c:v>6.9130000000000011</c:v>
                </c:pt>
                <c:pt idx="12">
                  <c:v>7.0160000000000009</c:v>
                </c:pt>
                <c:pt idx="13">
                  <c:v>7.1190000000000015</c:v>
                </c:pt>
                <c:pt idx="14">
                  <c:v>7.2220000000000013</c:v>
                </c:pt>
                <c:pt idx="15">
                  <c:v>7.3250000000000011</c:v>
                </c:pt>
                <c:pt idx="16">
                  <c:v>7.5704166666666621</c:v>
                </c:pt>
                <c:pt idx="17">
                  <c:v>7.8158333333333285</c:v>
                </c:pt>
                <c:pt idx="18">
                  <c:v>8.061249999999994</c:v>
                </c:pt>
                <c:pt idx="19">
                  <c:v>8.3066666666666613</c:v>
                </c:pt>
                <c:pt idx="20">
                  <c:v>8.5520833333333286</c:v>
                </c:pt>
              </c:numCache>
            </c:numRef>
          </c:val>
          <c:extLst>
            <c:ext xmlns:c16="http://schemas.microsoft.com/office/drawing/2014/chart" uri="{C3380CC4-5D6E-409C-BE32-E72D297353CC}">
              <c16:uniqueId val="{00000005-1E60-4093-ACF0-98FA86F10046}"/>
            </c:ext>
          </c:extLst>
        </c:ser>
        <c:ser>
          <c:idx val="6"/>
          <c:order val="6"/>
          <c:tx>
            <c:strRef>
              <c:f>int_lin_19!$Z$187</c:f>
              <c:strCache>
                <c:ptCount val="1"/>
                <c:pt idx="0">
                  <c:v>1y</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int_lin_19!$Z$188:$Z$208</c:f>
              <c:numCache>
                <c:formatCode>0.000</c:formatCode>
                <c:ptCount val="21"/>
                <c:pt idx="0">
                  <c:v>7.5783333333333314</c:v>
                </c:pt>
                <c:pt idx="1">
                  <c:v>7.4516666666666653</c:v>
                </c:pt>
                <c:pt idx="2">
                  <c:v>7.3249999999999984</c:v>
                </c:pt>
                <c:pt idx="3">
                  <c:v>7.1983333333333324</c:v>
                </c:pt>
                <c:pt idx="4">
                  <c:v>7.0716666666666663</c:v>
                </c:pt>
                <c:pt idx="5">
                  <c:v>6.9449999999999994</c:v>
                </c:pt>
                <c:pt idx="6">
                  <c:v>6.9499999999999993</c:v>
                </c:pt>
                <c:pt idx="7">
                  <c:v>6.9549999999999992</c:v>
                </c:pt>
                <c:pt idx="8">
                  <c:v>6.96</c:v>
                </c:pt>
                <c:pt idx="9">
                  <c:v>6.9649999999999999</c:v>
                </c:pt>
                <c:pt idx="10">
                  <c:v>6.97</c:v>
                </c:pt>
                <c:pt idx="11">
                  <c:v>7.0809999999999995</c:v>
                </c:pt>
                <c:pt idx="12">
                  <c:v>7.1919999999999993</c:v>
                </c:pt>
                <c:pt idx="13">
                  <c:v>7.302999999999999</c:v>
                </c:pt>
                <c:pt idx="14">
                  <c:v>7.4139999999999997</c:v>
                </c:pt>
                <c:pt idx="15">
                  <c:v>7.5249999999999995</c:v>
                </c:pt>
                <c:pt idx="16">
                  <c:v>7.8016666666666667</c:v>
                </c:pt>
                <c:pt idx="17">
                  <c:v>8.0783333333333331</c:v>
                </c:pt>
                <c:pt idx="18">
                  <c:v>8.3550000000000004</c:v>
                </c:pt>
                <c:pt idx="19">
                  <c:v>8.6316666666666677</c:v>
                </c:pt>
                <c:pt idx="20">
                  <c:v>8.908333333333335</c:v>
                </c:pt>
              </c:numCache>
            </c:numRef>
          </c:val>
          <c:extLst>
            <c:ext xmlns:c16="http://schemas.microsoft.com/office/drawing/2014/chart" uri="{C3380CC4-5D6E-409C-BE32-E72D297353CC}">
              <c16:uniqueId val="{00000006-1E60-4093-ACF0-98FA86F10046}"/>
            </c:ext>
          </c:extLst>
        </c:ser>
        <c:ser>
          <c:idx val="7"/>
          <c:order val="7"/>
          <c:tx>
            <c:strRef>
              <c:f>int_lin_19!$AA$187</c:f>
              <c:strCache>
                <c:ptCount val="1"/>
                <c:pt idx="0">
                  <c:v>18m</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int_lin_19!$AA$188:$AA$208</c:f>
              <c:numCache>
                <c:formatCode>0.000</c:formatCode>
                <c:ptCount val="21"/>
                <c:pt idx="0">
                  <c:v>7.9258333333333333</c:v>
                </c:pt>
                <c:pt idx="1">
                  <c:v>7.7941666666666665</c:v>
                </c:pt>
                <c:pt idx="2">
                  <c:v>7.6625000000000005</c:v>
                </c:pt>
                <c:pt idx="3">
                  <c:v>7.5308333333333337</c:v>
                </c:pt>
                <c:pt idx="4">
                  <c:v>7.3991666666666669</c:v>
                </c:pt>
                <c:pt idx="5">
                  <c:v>7.267500000000001</c:v>
                </c:pt>
                <c:pt idx="6">
                  <c:v>7.2670000000000003</c:v>
                </c:pt>
                <c:pt idx="7">
                  <c:v>7.2665000000000006</c:v>
                </c:pt>
                <c:pt idx="8">
                  <c:v>7.266</c:v>
                </c:pt>
                <c:pt idx="9">
                  <c:v>7.2655000000000003</c:v>
                </c:pt>
                <c:pt idx="10">
                  <c:v>7.2650000000000006</c:v>
                </c:pt>
                <c:pt idx="11">
                  <c:v>7.3774999999999995</c:v>
                </c:pt>
                <c:pt idx="12">
                  <c:v>7.4899999999999993</c:v>
                </c:pt>
                <c:pt idx="13">
                  <c:v>7.6024999999999991</c:v>
                </c:pt>
                <c:pt idx="14">
                  <c:v>7.7149999999999999</c:v>
                </c:pt>
                <c:pt idx="15">
                  <c:v>7.8274999999999997</c:v>
                </c:pt>
                <c:pt idx="16">
                  <c:v>8.1074999999999999</c:v>
                </c:pt>
                <c:pt idx="17">
                  <c:v>8.3875000000000011</c:v>
                </c:pt>
                <c:pt idx="18">
                  <c:v>8.6675000000000004</c:v>
                </c:pt>
                <c:pt idx="19">
                  <c:v>8.9474999999999998</c:v>
                </c:pt>
                <c:pt idx="20">
                  <c:v>9.2275000000000009</c:v>
                </c:pt>
              </c:numCache>
            </c:numRef>
          </c:val>
          <c:extLst>
            <c:ext xmlns:c16="http://schemas.microsoft.com/office/drawing/2014/chart" uri="{C3380CC4-5D6E-409C-BE32-E72D297353CC}">
              <c16:uniqueId val="{00000007-1E60-4093-ACF0-98FA86F10046}"/>
            </c:ext>
          </c:extLst>
        </c:ser>
        <c:ser>
          <c:idx val="8"/>
          <c:order val="8"/>
          <c:tx>
            <c:strRef>
              <c:f>int_lin_19!$AB$187</c:f>
              <c:strCache>
                <c:ptCount val="1"/>
                <c:pt idx="0">
                  <c:v>2y</c:v>
                </c:pt>
              </c:strCache>
            </c:strRef>
          </c:tx>
          <c:cat>
            <c:numRef>
              <c:f>int_lin_19!$S$188:$S$208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int_lin_19!$AB$188:$AB$208</c:f>
              <c:numCache>
                <c:formatCode>0.000</c:formatCode>
                <c:ptCount val="21"/>
                <c:pt idx="0">
                  <c:v>8.446666666666669</c:v>
                </c:pt>
                <c:pt idx="1">
                  <c:v>8.2483333333333348</c:v>
                </c:pt>
                <c:pt idx="2">
                  <c:v>8.0500000000000025</c:v>
                </c:pt>
                <c:pt idx="3">
                  <c:v>7.8516666666666683</c:v>
                </c:pt>
                <c:pt idx="4">
                  <c:v>7.6533333333333351</c:v>
                </c:pt>
                <c:pt idx="5">
                  <c:v>7.455000000000001</c:v>
                </c:pt>
                <c:pt idx="6">
                  <c:v>7.4519999999999991</c:v>
                </c:pt>
                <c:pt idx="7">
                  <c:v>7.448999999999999</c:v>
                </c:pt>
                <c:pt idx="8">
                  <c:v>7.4459999999999988</c:v>
                </c:pt>
                <c:pt idx="9">
                  <c:v>7.4429999999999987</c:v>
                </c:pt>
                <c:pt idx="10">
                  <c:v>7.4399999999999986</c:v>
                </c:pt>
                <c:pt idx="11">
                  <c:v>7.5550000000000024</c:v>
                </c:pt>
                <c:pt idx="12">
                  <c:v>7.6700000000000026</c:v>
                </c:pt>
                <c:pt idx="13">
                  <c:v>7.7850000000000028</c:v>
                </c:pt>
                <c:pt idx="14">
                  <c:v>7.900000000000003</c:v>
                </c:pt>
                <c:pt idx="15">
                  <c:v>8.0150000000000041</c:v>
                </c:pt>
                <c:pt idx="16">
                  <c:v>8.360000000000003</c:v>
                </c:pt>
                <c:pt idx="17">
                  <c:v>8.7050000000000018</c:v>
                </c:pt>
                <c:pt idx="18">
                  <c:v>9.0500000000000025</c:v>
                </c:pt>
                <c:pt idx="19">
                  <c:v>9.3950000000000031</c:v>
                </c:pt>
                <c:pt idx="20">
                  <c:v>9.740000000000002</c:v>
                </c:pt>
              </c:numCache>
            </c:numRef>
          </c:val>
          <c:extLst>
            <c:ext xmlns:c16="http://schemas.microsoft.com/office/drawing/2014/chart" uri="{C3380CC4-5D6E-409C-BE32-E72D297353CC}">
              <c16:uniqueId val="{00000008-1E60-4093-ACF0-98FA86F10046}"/>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3"/>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1262836879074571"/>
          <c:h val="0.40428836500059356"/>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Put (février 2019) via Interpolation Lagragienne: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int_lag_19!$C$197</c:f>
              <c:strCache>
                <c:ptCount val="1"/>
                <c:pt idx="0">
                  <c:v>1w</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int_lag_19!$C$198:$C$218</c:f>
              <c:numCache>
                <c:formatCode>0.000</c:formatCode>
                <c:ptCount val="21"/>
                <c:pt idx="0">
                  <c:v>6.1095833333333358</c:v>
                </c:pt>
                <c:pt idx="1">
                  <c:v>5.9950000000000019</c:v>
                </c:pt>
                <c:pt idx="2">
                  <c:v>5.8900000000000023</c:v>
                </c:pt>
                <c:pt idx="3">
                  <c:v>5.7945833333333354</c:v>
                </c:pt>
                <c:pt idx="4">
                  <c:v>5.7087500000000011</c:v>
                </c:pt>
                <c:pt idx="5">
                  <c:v>5.6325000000000012</c:v>
                </c:pt>
                <c:pt idx="6">
                  <c:v>5.5658333333333347</c:v>
                </c:pt>
                <c:pt idx="7">
                  <c:v>5.5087500000000009</c:v>
                </c:pt>
                <c:pt idx="8">
                  <c:v>5.4612500000000006</c:v>
                </c:pt>
                <c:pt idx="9">
                  <c:v>5.4233333333333338</c:v>
                </c:pt>
                <c:pt idx="10">
                  <c:v>5.3950000000000005</c:v>
                </c:pt>
                <c:pt idx="11">
                  <c:v>5.3746666666666627</c:v>
                </c:pt>
                <c:pt idx="12">
                  <c:v>5.3617499999999954</c:v>
                </c:pt>
                <c:pt idx="13">
                  <c:v>5.3562499999999957</c:v>
                </c:pt>
                <c:pt idx="14">
                  <c:v>5.3581666666666621</c:v>
                </c:pt>
                <c:pt idx="15">
                  <c:v>5.3674999999999944</c:v>
                </c:pt>
                <c:pt idx="16">
                  <c:v>5.3842499999999944</c:v>
                </c:pt>
                <c:pt idx="17">
                  <c:v>5.4084166666666604</c:v>
                </c:pt>
                <c:pt idx="18">
                  <c:v>5.4399999999999924</c:v>
                </c:pt>
                <c:pt idx="19">
                  <c:v>5.4789999999999921</c:v>
                </c:pt>
                <c:pt idx="20">
                  <c:v>5.5254166666666578</c:v>
                </c:pt>
              </c:numCache>
            </c:numRef>
          </c:val>
          <c:extLst>
            <c:ext xmlns:c16="http://schemas.microsoft.com/office/drawing/2014/chart" uri="{C3380CC4-5D6E-409C-BE32-E72D297353CC}">
              <c16:uniqueId val="{00000000-1F96-4CDD-9665-17BFDB85B4BE}"/>
            </c:ext>
          </c:extLst>
        </c:ser>
        <c:ser>
          <c:idx val="1"/>
          <c:order val="1"/>
          <c:tx>
            <c:strRef>
              <c:f>int_lag_19!$D$197</c:f>
              <c:strCache>
                <c:ptCount val="1"/>
                <c:pt idx="0">
                  <c:v>1m</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int_lag_19!$D$198:$D$218</c:f>
              <c:numCache>
                <c:formatCode>0.000</c:formatCode>
                <c:ptCount val="21"/>
                <c:pt idx="0">
                  <c:v>6.821666666666669</c:v>
                </c:pt>
                <c:pt idx="1">
                  <c:v>6.6800000000000024</c:v>
                </c:pt>
                <c:pt idx="2">
                  <c:v>6.5500000000000016</c:v>
                </c:pt>
                <c:pt idx="3">
                  <c:v>6.4316666666666684</c:v>
                </c:pt>
                <c:pt idx="4">
                  <c:v>6.3250000000000011</c:v>
                </c:pt>
                <c:pt idx="5">
                  <c:v>6.2300000000000013</c:v>
                </c:pt>
                <c:pt idx="6">
                  <c:v>6.1466666666666674</c:v>
                </c:pt>
                <c:pt idx="7">
                  <c:v>6.0750000000000011</c:v>
                </c:pt>
                <c:pt idx="8">
                  <c:v>6.0150000000000006</c:v>
                </c:pt>
                <c:pt idx="9">
                  <c:v>5.9666666666666668</c:v>
                </c:pt>
                <c:pt idx="10">
                  <c:v>5.9300000000000006</c:v>
                </c:pt>
                <c:pt idx="11">
                  <c:v>5.8991666666666553</c:v>
                </c:pt>
                <c:pt idx="12">
                  <c:v>5.8787499999999877</c:v>
                </c:pt>
                <c:pt idx="13">
                  <c:v>5.8687499999999879</c:v>
                </c:pt>
                <c:pt idx="14">
                  <c:v>5.8691666666666533</c:v>
                </c:pt>
                <c:pt idx="15">
                  <c:v>5.8799999999999857</c:v>
                </c:pt>
                <c:pt idx="16">
                  <c:v>5.901249999999985</c:v>
                </c:pt>
                <c:pt idx="17">
                  <c:v>5.9329166666666495</c:v>
                </c:pt>
                <c:pt idx="18">
                  <c:v>5.9749999999999819</c:v>
                </c:pt>
                <c:pt idx="19">
                  <c:v>6.0274999999999803</c:v>
                </c:pt>
                <c:pt idx="20">
                  <c:v>6.0904166666666448</c:v>
                </c:pt>
              </c:numCache>
            </c:numRef>
          </c:val>
          <c:extLst>
            <c:ext xmlns:c16="http://schemas.microsoft.com/office/drawing/2014/chart" uri="{C3380CC4-5D6E-409C-BE32-E72D297353CC}">
              <c16:uniqueId val="{00000001-1F96-4CDD-9665-17BFDB85B4BE}"/>
            </c:ext>
          </c:extLst>
        </c:ser>
        <c:ser>
          <c:idx val="2"/>
          <c:order val="2"/>
          <c:tx>
            <c:strRef>
              <c:f>int_lag_19!$E$197</c:f>
              <c:strCache>
                <c:ptCount val="1"/>
                <c:pt idx="0">
                  <c:v>2m</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int_lag_19!$E$198:$E$218</c:f>
              <c:numCache>
                <c:formatCode>0.000</c:formatCode>
                <c:ptCount val="21"/>
                <c:pt idx="0">
                  <c:v>7.069166666666665</c:v>
                </c:pt>
                <c:pt idx="1">
                  <c:v>6.894499999999999</c:v>
                </c:pt>
                <c:pt idx="2">
                  <c:v>6.7349999999999994</c:v>
                </c:pt>
                <c:pt idx="3">
                  <c:v>6.5906666666666665</c:v>
                </c:pt>
                <c:pt idx="4">
                  <c:v>6.4615000000000009</c:v>
                </c:pt>
                <c:pt idx="5">
                  <c:v>6.347500000000001</c:v>
                </c:pt>
                <c:pt idx="6">
                  <c:v>6.2486666666666686</c:v>
                </c:pt>
                <c:pt idx="7">
                  <c:v>6.1650000000000018</c:v>
                </c:pt>
                <c:pt idx="8">
                  <c:v>6.0965000000000025</c:v>
                </c:pt>
                <c:pt idx="9">
                  <c:v>6.0431666666666697</c:v>
                </c:pt>
                <c:pt idx="10">
                  <c:v>6.0050000000000026</c:v>
                </c:pt>
                <c:pt idx="11">
                  <c:v>5.969833333333324</c:v>
                </c:pt>
                <c:pt idx="12">
                  <c:v>5.9464999999999897</c:v>
                </c:pt>
                <c:pt idx="13">
                  <c:v>5.934999999999989</c:v>
                </c:pt>
                <c:pt idx="14">
                  <c:v>5.9353333333333209</c:v>
                </c:pt>
                <c:pt idx="15">
                  <c:v>5.9474999999999865</c:v>
                </c:pt>
                <c:pt idx="16">
                  <c:v>5.9714999999999856</c:v>
                </c:pt>
                <c:pt idx="17">
                  <c:v>6.0073333333333174</c:v>
                </c:pt>
                <c:pt idx="18">
                  <c:v>6.0549999999999837</c:v>
                </c:pt>
                <c:pt idx="19">
                  <c:v>6.1144999999999818</c:v>
                </c:pt>
                <c:pt idx="20">
                  <c:v>6.1858333333333144</c:v>
                </c:pt>
              </c:numCache>
            </c:numRef>
          </c:val>
          <c:extLst>
            <c:ext xmlns:c16="http://schemas.microsoft.com/office/drawing/2014/chart" uri="{C3380CC4-5D6E-409C-BE32-E72D297353CC}">
              <c16:uniqueId val="{00000002-1F96-4CDD-9665-17BFDB85B4BE}"/>
            </c:ext>
          </c:extLst>
        </c:ser>
        <c:ser>
          <c:idx val="3"/>
          <c:order val="3"/>
          <c:tx>
            <c:strRef>
              <c:f>int_lag_19!$F$197</c:f>
              <c:strCache>
                <c:ptCount val="1"/>
                <c:pt idx="0">
                  <c:v>3m</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int_lag_19!$F$198:$F$218</c:f>
              <c:numCache>
                <c:formatCode>0.000</c:formatCode>
                <c:ptCount val="21"/>
                <c:pt idx="0">
                  <c:v>7.3937499999999998</c:v>
                </c:pt>
                <c:pt idx="1">
                  <c:v>7.1904999999999992</c:v>
                </c:pt>
                <c:pt idx="2">
                  <c:v>7.004999999999999</c:v>
                </c:pt>
                <c:pt idx="3">
                  <c:v>6.8372499999999992</c:v>
                </c:pt>
                <c:pt idx="4">
                  <c:v>6.6872499999999997</c:v>
                </c:pt>
                <c:pt idx="5">
                  <c:v>6.5549999999999997</c:v>
                </c:pt>
                <c:pt idx="6">
                  <c:v>6.4404999999999992</c:v>
                </c:pt>
                <c:pt idx="7">
                  <c:v>6.34375</c:v>
                </c:pt>
                <c:pt idx="8">
                  <c:v>6.2647499999999994</c:v>
                </c:pt>
                <c:pt idx="9">
                  <c:v>6.2035</c:v>
                </c:pt>
                <c:pt idx="10">
                  <c:v>6.16</c:v>
                </c:pt>
                <c:pt idx="11">
                  <c:v>6.1221666666666756</c:v>
                </c:pt>
                <c:pt idx="12">
                  <c:v>6.0967500000000099</c:v>
                </c:pt>
                <c:pt idx="13">
                  <c:v>6.08375000000001</c:v>
                </c:pt>
                <c:pt idx="14">
                  <c:v>6.0831666666666768</c:v>
                </c:pt>
                <c:pt idx="15">
                  <c:v>6.0950000000000113</c:v>
                </c:pt>
                <c:pt idx="16">
                  <c:v>6.1192500000000116</c:v>
                </c:pt>
                <c:pt idx="17">
                  <c:v>6.1559166666666787</c:v>
                </c:pt>
                <c:pt idx="18">
                  <c:v>6.2050000000000134</c:v>
                </c:pt>
                <c:pt idx="19">
                  <c:v>6.2665000000000148</c:v>
                </c:pt>
                <c:pt idx="20">
                  <c:v>6.340416666666683</c:v>
                </c:pt>
              </c:numCache>
            </c:numRef>
          </c:val>
          <c:extLst>
            <c:ext xmlns:c16="http://schemas.microsoft.com/office/drawing/2014/chart" uri="{C3380CC4-5D6E-409C-BE32-E72D297353CC}">
              <c16:uniqueId val="{00000003-1F96-4CDD-9665-17BFDB85B4BE}"/>
            </c:ext>
          </c:extLst>
        </c:ser>
        <c:ser>
          <c:idx val="4"/>
          <c:order val="4"/>
          <c:tx>
            <c:strRef>
              <c:f>int_lag_19!$G$197</c:f>
              <c:strCache>
                <c:ptCount val="1"/>
                <c:pt idx="0">
                  <c:v>6m</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int_lag_19!$G$198:$G$218</c:f>
              <c:numCache>
                <c:formatCode>0.000</c:formatCode>
                <c:ptCount val="21"/>
                <c:pt idx="0">
                  <c:v>8.2900000000000009</c:v>
                </c:pt>
                <c:pt idx="1">
                  <c:v>7.9930000000000012</c:v>
                </c:pt>
                <c:pt idx="2">
                  <c:v>7.7250000000000014</c:v>
                </c:pt>
                <c:pt idx="3">
                  <c:v>7.4860000000000015</c:v>
                </c:pt>
                <c:pt idx="4">
                  <c:v>7.2760000000000016</c:v>
                </c:pt>
                <c:pt idx="5">
                  <c:v>7.0950000000000015</c:v>
                </c:pt>
                <c:pt idx="6">
                  <c:v>6.9430000000000014</c:v>
                </c:pt>
                <c:pt idx="7">
                  <c:v>6.8200000000000021</c:v>
                </c:pt>
                <c:pt idx="8">
                  <c:v>6.7260000000000018</c:v>
                </c:pt>
                <c:pt idx="9">
                  <c:v>6.6610000000000023</c:v>
                </c:pt>
                <c:pt idx="10">
                  <c:v>6.6250000000000018</c:v>
                </c:pt>
                <c:pt idx="11">
                  <c:v>6.5716666666666637</c:v>
                </c:pt>
                <c:pt idx="12">
                  <c:v>6.5399999999999965</c:v>
                </c:pt>
                <c:pt idx="13">
                  <c:v>6.5299999999999958</c:v>
                </c:pt>
                <c:pt idx="14">
                  <c:v>6.5416666666666616</c:v>
                </c:pt>
                <c:pt idx="15">
                  <c:v>6.574999999999994</c:v>
                </c:pt>
                <c:pt idx="16">
                  <c:v>6.6299999999999928</c:v>
                </c:pt>
                <c:pt idx="17">
                  <c:v>6.7066666666666581</c:v>
                </c:pt>
                <c:pt idx="18">
                  <c:v>6.8049999999999908</c:v>
                </c:pt>
                <c:pt idx="19">
                  <c:v>6.9249999999999883</c:v>
                </c:pt>
                <c:pt idx="20">
                  <c:v>7.066666666666654</c:v>
                </c:pt>
              </c:numCache>
            </c:numRef>
          </c:val>
          <c:extLst>
            <c:ext xmlns:c16="http://schemas.microsoft.com/office/drawing/2014/chart" uri="{C3380CC4-5D6E-409C-BE32-E72D297353CC}">
              <c16:uniqueId val="{00000004-1F96-4CDD-9665-17BFDB85B4BE}"/>
            </c:ext>
          </c:extLst>
        </c:ser>
        <c:ser>
          <c:idx val="5"/>
          <c:order val="5"/>
          <c:tx>
            <c:strRef>
              <c:f>int_lag_19!$H$197</c:f>
              <c:strCache>
                <c:ptCount val="1"/>
                <c:pt idx="0">
                  <c:v>9m</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int_lag_19!$H$198:$H$218</c:f>
              <c:numCache>
                <c:formatCode>0.000</c:formatCode>
                <c:ptCount val="21"/>
                <c:pt idx="0">
                  <c:v>8.730104166666667</c:v>
                </c:pt>
                <c:pt idx="1">
                  <c:v>8.3778749999999995</c:v>
                </c:pt>
                <c:pt idx="2">
                  <c:v>8.0612500000000011</c:v>
                </c:pt>
                <c:pt idx="3">
                  <c:v>7.7802291666666665</c:v>
                </c:pt>
                <c:pt idx="4">
                  <c:v>7.5348125000000001</c:v>
                </c:pt>
                <c:pt idx="5">
                  <c:v>7.3249999999999993</c:v>
                </c:pt>
                <c:pt idx="6">
                  <c:v>7.1507916666666658</c:v>
                </c:pt>
                <c:pt idx="7">
                  <c:v>7.0121874999999987</c:v>
                </c:pt>
                <c:pt idx="8">
                  <c:v>6.909187499999998</c:v>
                </c:pt>
                <c:pt idx="9">
                  <c:v>6.8417916666666647</c:v>
                </c:pt>
                <c:pt idx="10">
                  <c:v>6.8099999999999969</c:v>
                </c:pt>
                <c:pt idx="11">
                  <c:v>6.7472083333333339</c:v>
                </c:pt>
                <c:pt idx="12">
                  <c:v>6.7123125000000012</c:v>
                </c:pt>
                <c:pt idx="13">
                  <c:v>6.7053125000000025</c:v>
                </c:pt>
                <c:pt idx="14">
                  <c:v>6.7262083333333349</c:v>
                </c:pt>
                <c:pt idx="15">
                  <c:v>6.7750000000000012</c:v>
                </c:pt>
                <c:pt idx="16">
                  <c:v>6.8516875000000024</c:v>
                </c:pt>
                <c:pt idx="17">
                  <c:v>6.9562708333333356</c:v>
                </c:pt>
                <c:pt idx="18">
                  <c:v>7.0887500000000019</c:v>
                </c:pt>
                <c:pt idx="19">
                  <c:v>7.2491250000000003</c:v>
                </c:pt>
                <c:pt idx="20">
                  <c:v>7.4373958333333334</c:v>
                </c:pt>
              </c:numCache>
            </c:numRef>
          </c:val>
          <c:extLst>
            <c:ext xmlns:c16="http://schemas.microsoft.com/office/drawing/2014/chart" uri="{C3380CC4-5D6E-409C-BE32-E72D297353CC}">
              <c16:uniqueId val="{00000005-1F96-4CDD-9665-17BFDB85B4BE}"/>
            </c:ext>
          </c:extLst>
        </c:ser>
        <c:ser>
          <c:idx val="6"/>
          <c:order val="6"/>
          <c:tx>
            <c:strRef>
              <c:f>int_lag_19!$I$197</c:f>
              <c:strCache>
                <c:ptCount val="1"/>
                <c:pt idx="0">
                  <c:v>1y</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int_lag_19!$I$198:$I$218</c:f>
              <c:numCache>
                <c:formatCode>0.000</c:formatCode>
                <c:ptCount val="21"/>
                <c:pt idx="0">
                  <c:v>9.1154166666666665</c:v>
                </c:pt>
                <c:pt idx="1">
                  <c:v>8.7144999999999992</c:v>
                </c:pt>
                <c:pt idx="2">
                  <c:v>8.3549999999999986</c:v>
                </c:pt>
                <c:pt idx="3">
                  <c:v>8.0369166666666647</c:v>
                </c:pt>
                <c:pt idx="4">
                  <c:v>7.7602499999999974</c:v>
                </c:pt>
                <c:pt idx="5">
                  <c:v>7.5249999999999968</c:v>
                </c:pt>
                <c:pt idx="6">
                  <c:v>7.3311666666666628</c:v>
                </c:pt>
                <c:pt idx="7">
                  <c:v>7.1787499999999964</c:v>
                </c:pt>
                <c:pt idx="8">
                  <c:v>7.0677499999999958</c:v>
                </c:pt>
                <c:pt idx="9">
                  <c:v>6.9981666666666618</c:v>
                </c:pt>
                <c:pt idx="10">
                  <c:v>6.9699999999999953</c:v>
                </c:pt>
                <c:pt idx="11">
                  <c:v>6.8991666666666847</c:v>
                </c:pt>
                <c:pt idx="12">
                  <c:v>6.8612500000000187</c:v>
                </c:pt>
                <c:pt idx="13">
                  <c:v>6.8562500000000206</c:v>
                </c:pt>
                <c:pt idx="14">
                  <c:v>6.8841666666666868</c:v>
                </c:pt>
                <c:pt idx="15">
                  <c:v>6.9450000000000216</c:v>
                </c:pt>
                <c:pt idx="16">
                  <c:v>7.0387500000000216</c:v>
                </c:pt>
                <c:pt idx="17">
                  <c:v>7.1654166666666885</c:v>
                </c:pt>
                <c:pt idx="18">
                  <c:v>7.3250000000000224</c:v>
                </c:pt>
                <c:pt idx="19">
                  <c:v>7.5175000000000214</c:v>
                </c:pt>
                <c:pt idx="20">
                  <c:v>7.7429166666666891</c:v>
                </c:pt>
              </c:numCache>
            </c:numRef>
          </c:val>
          <c:extLst>
            <c:ext xmlns:c16="http://schemas.microsoft.com/office/drawing/2014/chart" uri="{C3380CC4-5D6E-409C-BE32-E72D297353CC}">
              <c16:uniqueId val="{00000006-1F96-4CDD-9665-17BFDB85B4BE}"/>
            </c:ext>
          </c:extLst>
        </c:ser>
        <c:ser>
          <c:idx val="7"/>
          <c:order val="7"/>
          <c:tx>
            <c:strRef>
              <c:f>int_lag_19!$J$197</c:f>
              <c:strCache>
                <c:ptCount val="1"/>
                <c:pt idx="0">
                  <c:v>18m</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int_lag_19!$J$198:$J$218</c:f>
              <c:numCache>
                <c:formatCode>0.000</c:formatCode>
                <c:ptCount val="21"/>
                <c:pt idx="0">
                  <c:v>9.4368750000000006</c:v>
                </c:pt>
                <c:pt idx="1">
                  <c:v>9.03125</c:v>
                </c:pt>
                <c:pt idx="2">
                  <c:v>8.6674999999999986</c:v>
                </c:pt>
                <c:pt idx="3">
                  <c:v>8.3456249999999983</c:v>
                </c:pt>
                <c:pt idx="4">
                  <c:v>8.0656249999999989</c:v>
                </c:pt>
                <c:pt idx="5">
                  <c:v>7.8274999999999988</c:v>
                </c:pt>
                <c:pt idx="6">
                  <c:v>7.6312499999999979</c:v>
                </c:pt>
                <c:pt idx="7">
                  <c:v>7.4768749999999979</c:v>
                </c:pt>
                <c:pt idx="8">
                  <c:v>7.3643749999999981</c:v>
                </c:pt>
                <c:pt idx="9">
                  <c:v>7.2937499999999975</c:v>
                </c:pt>
                <c:pt idx="10">
                  <c:v>7.2649999999999979</c:v>
                </c:pt>
                <c:pt idx="11">
                  <c:v>7.1999166666666623</c:v>
                </c:pt>
                <c:pt idx="12">
                  <c:v>7.1676249999999939</c:v>
                </c:pt>
                <c:pt idx="13">
                  <c:v>7.1681249999999928</c:v>
                </c:pt>
                <c:pt idx="14">
                  <c:v>7.2014166666666597</c:v>
                </c:pt>
                <c:pt idx="15">
                  <c:v>7.267499999999993</c:v>
                </c:pt>
                <c:pt idx="16">
                  <c:v>7.3663749999999917</c:v>
                </c:pt>
                <c:pt idx="17">
                  <c:v>7.4980416666666567</c:v>
                </c:pt>
                <c:pt idx="18">
                  <c:v>7.6624999999999899</c:v>
                </c:pt>
                <c:pt idx="19">
                  <c:v>7.8597499999999894</c:v>
                </c:pt>
                <c:pt idx="20">
                  <c:v>8.0897916666666543</c:v>
                </c:pt>
              </c:numCache>
            </c:numRef>
          </c:val>
          <c:extLst>
            <c:ext xmlns:c16="http://schemas.microsoft.com/office/drawing/2014/chart" uri="{C3380CC4-5D6E-409C-BE32-E72D297353CC}">
              <c16:uniqueId val="{00000007-1F96-4CDD-9665-17BFDB85B4BE}"/>
            </c:ext>
          </c:extLst>
        </c:ser>
        <c:ser>
          <c:idx val="8"/>
          <c:order val="8"/>
          <c:tx>
            <c:strRef>
              <c:f>int_lag_19!$K$197</c:f>
              <c:strCache>
                <c:ptCount val="1"/>
                <c:pt idx="0">
                  <c:v>2y</c:v>
                </c:pt>
              </c:strCache>
            </c:strRef>
          </c:tx>
          <c:cat>
            <c:numRef>
              <c:f>int_lag_19!$B$198:$B$218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int_lag_19!$K$198:$K$218</c:f>
              <c:numCache>
                <c:formatCode>0.000</c:formatCode>
                <c:ptCount val="21"/>
                <c:pt idx="0">
                  <c:v>10.0275</c:v>
                </c:pt>
                <c:pt idx="1">
                  <c:v>9.51</c:v>
                </c:pt>
                <c:pt idx="2">
                  <c:v>9.0499999999999989</c:v>
                </c:pt>
                <c:pt idx="3">
                  <c:v>8.6474999999999991</c:v>
                </c:pt>
                <c:pt idx="4">
                  <c:v>8.3024999999999984</c:v>
                </c:pt>
                <c:pt idx="5">
                  <c:v>8.014999999999997</c:v>
                </c:pt>
                <c:pt idx="6">
                  <c:v>7.7849999999999966</c:v>
                </c:pt>
                <c:pt idx="7">
                  <c:v>7.6124999999999963</c:v>
                </c:pt>
                <c:pt idx="8">
                  <c:v>7.4974999999999952</c:v>
                </c:pt>
                <c:pt idx="9">
                  <c:v>7.4399999999999951</c:v>
                </c:pt>
                <c:pt idx="10">
                  <c:v>7.4399999999999942</c:v>
                </c:pt>
                <c:pt idx="11">
                  <c:v>7.3453333333333246</c:v>
                </c:pt>
                <c:pt idx="12">
                  <c:v>7.2994999999999912</c:v>
                </c:pt>
                <c:pt idx="13">
                  <c:v>7.3024999999999904</c:v>
                </c:pt>
                <c:pt idx="14">
                  <c:v>7.3543333333333214</c:v>
                </c:pt>
                <c:pt idx="15">
                  <c:v>7.4549999999999876</c:v>
                </c:pt>
                <c:pt idx="16">
                  <c:v>7.6044999999999865</c:v>
                </c:pt>
                <c:pt idx="17">
                  <c:v>7.8028333333333189</c:v>
                </c:pt>
                <c:pt idx="18">
                  <c:v>8.0499999999999847</c:v>
                </c:pt>
                <c:pt idx="19">
                  <c:v>8.3459999999999823</c:v>
                </c:pt>
                <c:pt idx="20">
                  <c:v>8.6908333333333143</c:v>
                </c:pt>
              </c:numCache>
            </c:numRef>
          </c:val>
          <c:extLst>
            <c:ext xmlns:c16="http://schemas.microsoft.com/office/drawing/2014/chart" uri="{C3380CC4-5D6E-409C-BE32-E72D297353CC}">
              <c16:uniqueId val="{00000008-1F96-4CDD-9665-17BFDB85B4BE}"/>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3"/>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1262836879074571"/>
          <c:h val="0.40428836500059356"/>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Call (février 2019)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int_lag_19!$O$197</c:f>
              <c:strCache>
                <c:ptCount val="1"/>
                <c:pt idx="0">
                  <c:v>1w</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int_lag_19!$O$198:$O$218</c:f>
              <c:numCache>
                <c:formatCode>0.000</c:formatCode>
                <c:ptCount val="21"/>
                <c:pt idx="0">
                  <c:v>5.5254166666666658</c:v>
                </c:pt>
                <c:pt idx="1">
                  <c:v>5.4789999999999992</c:v>
                </c:pt>
                <c:pt idx="2">
                  <c:v>5.4399999999999986</c:v>
                </c:pt>
                <c:pt idx="3">
                  <c:v>5.4084166666666649</c:v>
                </c:pt>
                <c:pt idx="4">
                  <c:v>5.384249999999998</c:v>
                </c:pt>
                <c:pt idx="5">
                  <c:v>5.3674999999999979</c:v>
                </c:pt>
                <c:pt idx="6">
                  <c:v>5.3581666666666639</c:v>
                </c:pt>
                <c:pt idx="7">
                  <c:v>5.3562499999999975</c:v>
                </c:pt>
                <c:pt idx="8">
                  <c:v>5.3617499999999971</c:v>
                </c:pt>
                <c:pt idx="9">
                  <c:v>5.3746666666666627</c:v>
                </c:pt>
                <c:pt idx="10">
                  <c:v>5.394999999999996</c:v>
                </c:pt>
                <c:pt idx="11">
                  <c:v>5.4233333333333391</c:v>
                </c:pt>
                <c:pt idx="12">
                  <c:v>5.4612500000000059</c:v>
                </c:pt>
                <c:pt idx="13">
                  <c:v>5.5087500000000063</c:v>
                </c:pt>
                <c:pt idx="14">
                  <c:v>5.5658333333333401</c:v>
                </c:pt>
                <c:pt idx="15">
                  <c:v>5.6325000000000074</c:v>
                </c:pt>
                <c:pt idx="16">
                  <c:v>5.7087500000000073</c:v>
                </c:pt>
                <c:pt idx="17">
                  <c:v>5.7945833333333407</c:v>
                </c:pt>
                <c:pt idx="18">
                  <c:v>5.8900000000000077</c:v>
                </c:pt>
                <c:pt idx="19">
                  <c:v>5.9950000000000081</c:v>
                </c:pt>
                <c:pt idx="20">
                  <c:v>6.109583333333342</c:v>
                </c:pt>
              </c:numCache>
            </c:numRef>
          </c:val>
          <c:extLst>
            <c:ext xmlns:c16="http://schemas.microsoft.com/office/drawing/2014/chart" uri="{C3380CC4-5D6E-409C-BE32-E72D297353CC}">
              <c16:uniqueId val="{00000000-ACA4-4FA8-9BB8-4FA474C14BE3}"/>
            </c:ext>
          </c:extLst>
        </c:ser>
        <c:ser>
          <c:idx val="1"/>
          <c:order val="1"/>
          <c:tx>
            <c:strRef>
              <c:f>int_lag_19!$P$197</c:f>
              <c:strCache>
                <c:ptCount val="1"/>
                <c:pt idx="0">
                  <c:v>1m</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int_lag_19!$P$198:$P$218</c:f>
              <c:numCache>
                <c:formatCode>0.000</c:formatCode>
                <c:ptCount val="21"/>
                <c:pt idx="0">
                  <c:v>6.0904166666666644</c:v>
                </c:pt>
                <c:pt idx="1">
                  <c:v>6.027499999999999</c:v>
                </c:pt>
                <c:pt idx="2">
                  <c:v>5.9749999999999996</c:v>
                </c:pt>
                <c:pt idx="3">
                  <c:v>5.9329166666666673</c:v>
                </c:pt>
                <c:pt idx="4">
                  <c:v>5.901250000000001</c:v>
                </c:pt>
                <c:pt idx="5">
                  <c:v>5.8800000000000017</c:v>
                </c:pt>
                <c:pt idx="6">
                  <c:v>5.8691666666666684</c:v>
                </c:pt>
                <c:pt idx="7">
                  <c:v>5.8687500000000021</c:v>
                </c:pt>
                <c:pt idx="8">
                  <c:v>5.8787500000000019</c:v>
                </c:pt>
                <c:pt idx="9">
                  <c:v>5.8991666666666678</c:v>
                </c:pt>
                <c:pt idx="10">
                  <c:v>5.9300000000000006</c:v>
                </c:pt>
                <c:pt idx="11">
                  <c:v>5.9666666666666597</c:v>
                </c:pt>
                <c:pt idx="12">
                  <c:v>6.0149999999999935</c:v>
                </c:pt>
                <c:pt idx="13">
                  <c:v>6.0749999999999922</c:v>
                </c:pt>
                <c:pt idx="14">
                  <c:v>6.1466666666666594</c:v>
                </c:pt>
                <c:pt idx="15">
                  <c:v>6.2299999999999915</c:v>
                </c:pt>
                <c:pt idx="16">
                  <c:v>6.3249999999999922</c:v>
                </c:pt>
                <c:pt idx="17">
                  <c:v>6.4316666666666578</c:v>
                </c:pt>
                <c:pt idx="18">
                  <c:v>6.5499999999999909</c:v>
                </c:pt>
                <c:pt idx="19">
                  <c:v>6.6799999999999908</c:v>
                </c:pt>
                <c:pt idx="20">
                  <c:v>6.8216666666666574</c:v>
                </c:pt>
              </c:numCache>
            </c:numRef>
          </c:val>
          <c:extLst>
            <c:ext xmlns:c16="http://schemas.microsoft.com/office/drawing/2014/chart" uri="{C3380CC4-5D6E-409C-BE32-E72D297353CC}">
              <c16:uniqueId val="{00000001-ACA4-4FA8-9BB8-4FA474C14BE3}"/>
            </c:ext>
          </c:extLst>
        </c:ser>
        <c:ser>
          <c:idx val="2"/>
          <c:order val="2"/>
          <c:tx>
            <c:strRef>
              <c:f>int_lag_19!$Q$197</c:f>
              <c:strCache>
                <c:ptCount val="1"/>
                <c:pt idx="0">
                  <c:v>2m</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int_lag_19!$Q$198:$Q$218</c:f>
              <c:numCache>
                <c:formatCode>0.000</c:formatCode>
                <c:ptCount val="21"/>
                <c:pt idx="0">
                  <c:v>6.1858333333333322</c:v>
                </c:pt>
                <c:pt idx="1">
                  <c:v>6.1144999999999987</c:v>
                </c:pt>
                <c:pt idx="2">
                  <c:v>6.0549999999999988</c:v>
                </c:pt>
                <c:pt idx="3">
                  <c:v>6.0073333333333325</c:v>
                </c:pt>
                <c:pt idx="4">
                  <c:v>5.9714999999999998</c:v>
                </c:pt>
                <c:pt idx="5">
                  <c:v>5.9474999999999998</c:v>
                </c:pt>
                <c:pt idx="6">
                  <c:v>5.9353333333333325</c:v>
                </c:pt>
                <c:pt idx="7">
                  <c:v>5.9349999999999996</c:v>
                </c:pt>
                <c:pt idx="8">
                  <c:v>5.9464999999999995</c:v>
                </c:pt>
                <c:pt idx="9">
                  <c:v>5.9698333333333329</c:v>
                </c:pt>
                <c:pt idx="10">
                  <c:v>6.0049999999999999</c:v>
                </c:pt>
                <c:pt idx="11">
                  <c:v>6.043166666666659</c:v>
                </c:pt>
                <c:pt idx="12">
                  <c:v>6.0964999999999927</c:v>
                </c:pt>
                <c:pt idx="13">
                  <c:v>6.1649999999999929</c:v>
                </c:pt>
                <c:pt idx="14">
                  <c:v>6.2486666666666597</c:v>
                </c:pt>
                <c:pt idx="15">
                  <c:v>6.347499999999993</c:v>
                </c:pt>
                <c:pt idx="16">
                  <c:v>6.4614999999999929</c:v>
                </c:pt>
                <c:pt idx="17">
                  <c:v>6.5906666666666593</c:v>
                </c:pt>
                <c:pt idx="18">
                  <c:v>6.7349999999999923</c:v>
                </c:pt>
                <c:pt idx="19">
                  <c:v>6.8944999999999927</c:v>
                </c:pt>
                <c:pt idx="20">
                  <c:v>7.0691666666666588</c:v>
                </c:pt>
              </c:numCache>
            </c:numRef>
          </c:val>
          <c:extLst>
            <c:ext xmlns:c16="http://schemas.microsoft.com/office/drawing/2014/chart" uri="{C3380CC4-5D6E-409C-BE32-E72D297353CC}">
              <c16:uniqueId val="{00000002-ACA4-4FA8-9BB8-4FA474C14BE3}"/>
            </c:ext>
          </c:extLst>
        </c:ser>
        <c:ser>
          <c:idx val="3"/>
          <c:order val="3"/>
          <c:tx>
            <c:strRef>
              <c:f>int_lag_19!$R$197</c:f>
              <c:strCache>
                <c:ptCount val="1"/>
                <c:pt idx="0">
                  <c:v>3m</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int_lag_19!$R$198:$R$218</c:f>
              <c:numCache>
                <c:formatCode>0.000</c:formatCode>
                <c:ptCount val="21"/>
                <c:pt idx="0">
                  <c:v>6.3404166666666688</c:v>
                </c:pt>
                <c:pt idx="1">
                  <c:v>6.2665000000000015</c:v>
                </c:pt>
                <c:pt idx="2">
                  <c:v>6.205000000000001</c:v>
                </c:pt>
                <c:pt idx="3">
                  <c:v>6.1559166666666671</c:v>
                </c:pt>
                <c:pt idx="4">
                  <c:v>6.1192500000000001</c:v>
                </c:pt>
                <c:pt idx="5">
                  <c:v>6.0949999999999998</c:v>
                </c:pt>
                <c:pt idx="6">
                  <c:v>6.0831666666666662</c:v>
                </c:pt>
                <c:pt idx="7">
                  <c:v>6.0837500000000002</c:v>
                </c:pt>
                <c:pt idx="8">
                  <c:v>6.0967500000000001</c:v>
                </c:pt>
                <c:pt idx="9">
                  <c:v>6.1221666666666668</c:v>
                </c:pt>
                <c:pt idx="10">
                  <c:v>6.160000000000001</c:v>
                </c:pt>
                <c:pt idx="11">
                  <c:v>6.2035000000000116</c:v>
                </c:pt>
                <c:pt idx="12">
                  <c:v>6.2647500000000118</c:v>
                </c:pt>
                <c:pt idx="13">
                  <c:v>6.3437500000000124</c:v>
                </c:pt>
                <c:pt idx="14">
                  <c:v>6.4405000000000134</c:v>
                </c:pt>
                <c:pt idx="15">
                  <c:v>6.5550000000000139</c:v>
                </c:pt>
                <c:pt idx="16">
                  <c:v>6.6872500000000148</c:v>
                </c:pt>
                <c:pt idx="17">
                  <c:v>6.8372500000000151</c:v>
                </c:pt>
                <c:pt idx="18">
                  <c:v>7.0050000000000168</c:v>
                </c:pt>
                <c:pt idx="19">
                  <c:v>7.1905000000000179</c:v>
                </c:pt>
                <c:pt idx="20">
                  <c:v>7.3937500000000185</c:v>
                </c:pt>
              </c:numCache>
            </c:numRef>
          </c:val>
          <c:extLst>
            <c:ext xmlns:c16="http://schemas.microsoft.com/office/drawing/2014/chart" uri="{C3380CC4-5D6E-409C-BE32-E72D297353CC}">
              <c16:uniqueId val="{00000003-ACA4-4FA8-9BB8-4FA474C14BE3}"/>
            </c:ext>
          </c:extLst>
        </c:ser>
        <c:ser>
          <c:idx val="4"/>
          <c:order val="4"/>
          <c:tx>
            <c:strRef>
              <c:f>int_lag_19!$S$197</c:f>
              <c:strCache>
                <c:ptCount val="1"/>
                <c:pt idx="0">
                  <c:v>6m</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int_lag_19!$S$198:$S$218</c:f>
              <c:numCache>
                <c:formatCode>0.000</c:formatCode>
                <c:ptCount val="21"/>
                <c:pt idx="0">
                  <c:v>7.0666666666666664</c:v>
                </c:pt>
                <c:pt idx="1">
                  <c:v>6.9249999999999998</c:v>
                </c:pt>
                <c:pt idx="2">
                  <c:v>6.8050000000000006</c:v>
                </c:pt>
                <c:pt idx="3">
                  <c:v>6.706666666666667</c:v>
                </c:pt>
                <c:pt idx="4">
                  <c:v>6.6300000000000008</c:v>
                </c:pt>
                <c:pt idx="5">
                  <c:v>6.5750000000000011</c:v>
                </c:pt>
                <c:pt idx="6">
                  <c:v>6.5416666666666679</c:v>
                </c:pt>
                <c:pt idx="7">
                  <c:v>6.5300000000000011</c:v>
                </c:pt>
                <c:pt idx="8">
                  <c:v>6.54</c:v>
                </c:pt>
                <c:pt idx="9">
                  <c:v>6.5716666666666663</c:v>
                </c:pt>
                <c:pt idx="10">
                  <c:v>6.6249999999999991</c:v>
                </c:pt>
                <c:pt idx="11">
                  <c:v>6.661000000000004</c:v>
                </c:pt>
                <c:pt idx="12">
                  <c:v>6.7260000000000044</c:v>
                </c:pt>
                <c:pt idx="13">
                  <c:v>6.8200000000000038</c:v>
                </c:pt>
                <c:pt idx="14">
                  <c:v>6.9430000000000041</c:v>
                </c:pt>
                <c:pt idx="15">
                  <c:v>7.0950000000000042</c:v>
                </c:pt>
                <c:pt idx="16">
                  <c:v>7.2760000000000034</c:v>
                </c:pt>
                <c:pt idx="17">
                  <c:v>7.4860000000000033</c:v>
                </c:pt>
                <c:pt idx="18">
                  <c:v>7.7250000000000023</c:v>
                </c:pt>
                <c:pt idx="19">
                  <c:v>7.9930000000000039</c:v>
                </c:pt>
                <c:pt idx="20">
                  <c:v>8.2900000000000027</c:v>
                </c:pt>
              </c:numCache>
            </c:numRef>
          </c:val>
          <c:extLst>
            <c:ext xmlns:c16="http://schemas.microsoft.com/office/drawing/2014/chart" uri="{C3380CC4-5D6E-409C-BE32-E72D297353CC}">
              <c16:uniqueId val="{00000004-ACA4-4FA8-9BB8-4FA474C14BE3}"/>
            </c:ext>
          </c:extLst>
        </c:ser>
        <c:ser>
          <c:idx val="5"/>
          <c:order val="5"/>
          <c:tx>
            <c:strRef>
              <c:f>int_lag_19!$T$197</c:f>
              <c:strCache>
                <c:ptCount val="1"/>
                <c:pt idx="0">
                  <c:v>9m</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int_lag_19!$T$198:$T$218</c:f>
              <c:numCache>
                <c:formatCode>0.000</c:formatCode>
                <c:ptCount val="21"/>
                <c:pt idx="0">
                  <c:v>7.4373958333333299</c:v>
                </c:pt>
                <c:pt idx="1">
                  <c:v>7.2491249999999976</c:v>
                </c:pt>
                <c:pt idx="2">
                  <c:v>7.0887499999999974</c:v>
                </c:pt>
                <c:pt idx="3">
                  <c:v>6.9562708333333312</c:v>
                </c:pt>
                <c:pt idx="4">
                  <c:v>6.8516874999999988</c:v>
                </c:pt>
                <c:pt idx="5">
                  <c:v>6.7749999999999986</c:v>
                </c:pt>
                <c:pt idx="6">
                  <c:v>6.7262083333333322</c:v>
                </c:pt>
                <c:pt idx="7">
                  <c:v>6.705312499999998</c:v>
                </c:pt>
                <c:pt idx="8">
                  <c:v>6.7123124999999977</c:v>
                </c:pt>
                <c:pt idx="9">
                  <c:v>6.7472083333333304</c:v>
                </c:pt>
                <c:pt idx="10">
                  <c:v>6.8099999999999961</c:v>
                </c:pt>
                <c:pt idx="11">
                  <c:v>6.8417916666666549</c:v>
                </c:pt>
                <c:pt idx="12">
                  <c:v>6.9091874999999883</c:v>
                </c:pt>
                <c:pt idx="13">
                  <c:v>7.012187499999988</c:v>
                </c:pt>
                <c:pt idx="14">
                  <c:v>7.1507916666666542</c:v>
                </c:pt>
                <c:pt idx="15">
                  <c:v>7.324999999999986</c:v>
                </c:pt>
                <c:pt idx="16">
                  <c:v>7.5348124999999859</c:v>
                </c:pt>
                <c:pt idx="17">
                  <c:v>7.7802291666666523</c:v>
                </c:pt>
                <c:pt idx="18">
                  <c:v>8.0612499999999851</c:v>
                </c:pt>
                <c:pt idx="19">
                  <c:v>8.3778749999999835</c:v>
                </c:pt>
                <c:pt idx="20">
                  <c:v>8.7301041666666492</c:v>
                </c:pt>
              </c:numCache>
            </c:numRef>
          </c:val>
          <c:extLst>
            <c:ext xmlns:c16="http://schemas.microsoft.com/office/drawing/2014/chart" uri="{C3380CC4-5D6E-409C-BE32-E72D297353CC}">
              <c16:uniqueId val="{00000005-ACA4-4FA8-9BB8-4FA474C14BE3}"/>
            </c:ext>
          </c:extLst>
        </c:ser>
        <c:ser>
          <c:idx val="6"/>
          <c:order val="6"/>
          <c:tx>
            <c:strRef>
              <c:f>int_lag_19!$U$197</c:f>
              <c:strCache>
                <c:ptCount val="1"/>
                <c:pt idx="0">
                  <c:v>1y</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int_lag_19!$U$198:$U$218</c:f>
              <c:numCache>
                <c:formatCode>0.000</c:formatCode>
                <c:ptCount val="21"/>
                <c:pt idx="0">
                  <c:v>7.7429166666666625</c:v>
                </c:pt>
                <c:pt idx="1">
                  <c:v>7.5174999999999965</c:v>
                </c:pt>
                <c:pt idx="2">
                  <c:v>7.3249999999999975</c:v>
                </c:pt>
                <c:pt idx="3">
                  <c:v>7.1654166666666654</c:v>
                </c:pt>
                <c:pt idx="4">
                  <c:v>7.0387499999999994</c:v>
                </c:pt>
                <c:pt idx="5">
                  <c:v>6.9450000000000003</c:v>
                </c:pt>
                <c:pt idx="6">
                  <c:v>6.8841666666666672</c:v>
                </c:pt>
                <c:pt idx="7">
                  <c:v>6.8562500000000011</c:v>
                </c:pt>
                <c:pt idx="8">
                  <c:v>6.861250000000001</c:v>
                </c:pt>
                <c:pt idx="9">
                  <c:v>6.8991666666666678</c:v>
                </c:pt>
                <c:pt idx="10">
                  <c:v>6.9700000000000006</c:v>
                </c:pt>
                <c:pt idx="11">
                  <c:v>6.9981666666666786</c:v>
                </c:pt>
                <c:pt idx="12">
                  <c:v>7.0677500000000117</c:v>
                </c:pt>
                <c:pt idx="13">
                  <c:v>7.1787500000000115</c:v>
                </c:pt>
                <c:pt idx="14">
                  <c:v>7.3311666666666797</c:v>
                </c:pt>
                <c:pt idx="15">
                  <c:v>7.5250000000000137</c:v>
                </c:pt>
                <c:pt idx="16">
                  <c:v>7.7602500000000134</c:v>
                </c:pt>
                <c:pt idx="17">
                  <c:v>8.0369166666666807</c:v>
                </c:pt>
                <c:pt idx="18">
                  <c:v>8.3550000000000146</c:v>
                </c:pt>
                <c:pt idx="19">
                  <c:v>8.7145000000000152</c:v>
                </c:pt>
                <c:pt idx="20">
                  <c:v>9.1154166666666807</c:v>
                </c:pt>
              </c:numCache>
            </c:numRef>
          </c:val>
          <c:extLst>
            <c:ext xmlns:c16="http://schemas.microsoft.com/office/drawing/2014/chart" uri="{C3380CC4-5D6E-409C-BE32-E72D297353CC}">
              <c16:uniqueId val="{00000006-ACA4-4FA8-9BB8-4FA474C14BE3}"/>
            </c:ext>
          </c:extLst>
        </c:ser>
        <c:ser>
          <c:idx val="7"/>
          <c:order val="7"/>
          <c:tx>
            <c:strRef>
              <c:f>int_lag_19!$V$197</c:f>
              <c:strCache>
                <c:ptCount val="1"/>
                <c:pt idx="0">
                  <c:v>18m</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int_lag_19!$V$198:$V$218</c:f>
              <c:numCache>
                <c:formatCode>0.000</c:formatCode>
                <c:ptCount val="21"/>
                <c:pt idx="0">
                  <c:v>8.0897916666666632</c:v>
                </c:pt>
                <c:pt idx="1">
                  <c:v>7.8597499999999973</c:v>
                </c:pt>
                <c:pt idx="2">
                  <c:v>7.6624999999999979</c:v>
                </c:pt>
                <c:pt idx="3">
                  <c:v>7.4980416666666656</c:v>
                </c:pt>
                <c:pt idx="4">
                  <c:v>7.3663749999999997</c:v>
                </c:pt>
                <c:pt idx="5">
                  <c:v>7.2675000000000001</c:v>
                </c:pt>
                <c:pt idx="6">
                  <c:v>7.2014166666666668</c:v>
                </c:pt>
                <c:pt idx="7">
                  <c:v>7.1681249999999999</c:v>
                </c:pt>
                <c:pt idx="8">
                  <c:v>7.1676250000000001</c:v>
                </c:pt>
                <c:pt idx="9">
                  <c:v>7.1999166666666667</c:v>
                </c:pt>
                <c:pt idx="10">
                  <c:v>7.2650000000000006</c:v>
                </c:pt>
                <c:pt idx="11">
                  <c:v>7.2937500000000073</c:v>
                </c:pt>
                <c:pt idx="12">
                  <c:v>7.3643750000000079</c:v>
                </c:pt>
                <c:pt idx="13">
                  <c:v>7.4768750000000086</c:v>
                </c:pt>
                <c:pt idx="14">
                  <c:v>7.6312500000000085</c:v>
                </c:pt>
                <c:pt idx="15">
                  <c:v>7.8275000000000095</c:v>
                </c:pt>
                <c:pt idx="16">
                  <c:v>8.0656250000000114</c:v>
                </c:pt>
                <c:pt idx="17">
                  <c:v>8.3456250000000125</c:v>
                </c:pt>
                <c:pt idx="18">
                  <c:v>8.6675000000000129</c:v>
                </c:pt>
                <c:pt idx="19">
                  <c:v>9.0312500000000124</c:v>
                </c:pt>
                <c:pt idx="20">
                  <c:v>9.4368750000000148</c:v>
                </c:pt>
              </c:numCache>
            </c:numRef>
          </c:val>
          <c:extLst>
            <c:ext xmlns:c16="http://schemas.microsoft.com/office/drawing/2014/chart" uri="{C3380CC4-5D6E-409C-BE32-E72D297353CC}">
              <c16:uniqueId val="{00000007-ACA4-4FA8-9BB8-4FA474C14BE3}"/>
            </c:ext>
          </c:extLst>
        </c:ser>
        <c:ser>
          <c:idx val="8"/>
          <c:order val="8"/>
          <c:tx>
            <c:strRef>
              <c:f>int_lag_19!$W$197</c:f>
              <c:strCache>
                <c:ptCount val="1"/>
                <c:pt idx="0">
                  <c:v>2y</c:v>
                </c:pt>
              </c:strCache>
            </c:strRef>
          </c:tx>
          <c:cat>
            <c:numRef>
              <c:f>int_lag_19!$N$198:$N$218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int_lag_19!$W$198:$W$218</c:f>
              <c:numCache>
                <c:formatCode>0.000</c:formatCode>
                <c:ptCount val="21"/>
                <c:pt idx="0">
                  <c:v>8.6908333333333303</c:v>
                </c:pt>
                <c:pt idx="1">
                  <c:v>8.3459999999999965</c:v>
                </c:pt>
                <c:pt idx="2">
                  <c:v>8.0499999999999972</c:v>
                </c:pt>
                <c:pt idx="3">
                  <c:v>7.8028333333333304</c:v>
                </c:pt>
                <c:pt idx="4">
                  <c:v>7.6044999999999963</c:v>
                </c:pt>
                <c:pt idx="5">
                  <c:v>7.4549999999999965</c:v>
                </c:pt>
                <c:pt idx="6">
                  <c:v>7.3543333333333294</c:v>
                </c:pt>
                <c:pt idx="7">
                  <c:v>7.3024999999999958</c:v>
                </c:pt>
                <c:pt idx="8">
                  <c:v>7.2994999999999948</c:v>
                </c:pt>
                <c:pt idx="9">
                  <c:v>7.3453333333333273</c:v>
                </c:pt>
                <c:pt idx="10">
                  <c:v>7.4399999999999942</c:v>
                </c:pt>
                <c:pt idx="11">
                  <c:v>7.43999999999998</c:v>
                </c:pt>
                <c:pt idx="12">
                  <c:v>7.4974999999999774</c:v>
                </c:pt>
                <c:pt idx="13">
                  <c:v>7.6124999999999758</c:v>
                </c:pt>
                <c:pt idx="14">
                  <c:v>7.7849999999999744</c:v>
                </c:pt>
                <c:pt idx="15">
                  <c:v>8.0149999999999721</c:v>
                </c:pt>
                <c:pt idx="16">
                  <c:v>8.30249999999997</c:v>
                </c:pt>
                <c:pt idx="17">
                  <c:v>8.6474999999999671</c:v>
                </c:pt>
                <c:pt idx="18">
                  <c:v>9.0499999999999652</c:v>
                </c:pt>
                <c:pt idx="19">
                  <c:v>9.5099999999999643</c:v>
                </c:pt>
                <c:pt idx="20">
                  <c:v>10.027499999999961</c:v>
                </c:pt>
              </c:numCache>
            </c:numRef>
          </c:val>
          <c:extLst>
            <c:ext xmlns:c16="http://schemas.microsoft.com/office/drawing/2014/chart" uri="{C3380CC4-5D6E-409C-BE32-E72D297353CC}">
              <c16:uniqueId val="{00000008-ACA4-4FA8-9BB8-4FA474C14BE3}"/>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3"/>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1262836879074571"/>
          <c:h val="0.40428836500059356"/>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- 1 semaine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courbes_vol_19!$B$57:$B$61</c:f>
              <c:numCache>
                <c:formatCode>General</c:formatCode>
                <c:ptCount val="5"/>
                <c:pt idx="0">
                  <c:v>10</c:v>
                </c:pt>
                <c:pt idx="1">
                  <c:v>25</c:v>
                </c:pt>
                <c:pt idx="2">
                  <c:v>50</c:v>
                </c:pt>
                <c:pt idx="3">
                  <c:v>75</c:v>
                </c:pt>
                <c:pt idx="4">
                  <c:v>90</c:v>
                </c:pt>
              </c:numCache>
            </c:numRef>
          </c:cat>
          <c:val>
            <c:numRef>
              <c:f>courbes_vol_19!$C$57:$C$61</c:f>
              <c:numCache>
                <c:formatCode>General</c:formatCode>
                <c:ptCount val="5"/>
                <c:pt idx="0">
                  <c:v>5.5250000000000004</c:v>
                </c:pt>
                <c:pt idx="1">
                  <c:v>5.2850000000000001</c:v>
                </c:pt>
                <c:pt idx="2">
                  <c:v>5.09</c:v>
                </c:pt>
                <c:pt idx="3">
                  <c:v>4.8049999999999997</c:v>
                </c:pt>
                <c:pt idx="4">
                  <c:v>4.7149999999999999</c:v>
                </c:pt>
              </c:numCache>
            </c:numRef>
          </c:val>
          <c:smooth val="0"/>
          <c:extLst>
            <c:ext xmlns:c16="http://schemas.microsoft.com/office/drawing/2014/chart" uri="{C3380CC4-5D6E-409C-BE32-E72D297353CC}">
              <c16:uniqueId val="{00000000-D6F4-48CD-92EF-DC6BCA5788A4}"/>
            </c:ext>
          </c:extLst>
        </c:ser>
        <c:ser>
          <c:idx val="1"/>
          <c:order val="1"/>
          <c:tx>
            <c:v>Courbe de volatilité - Put - 1 semaine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courbes_vol_19!$B$57:$B$61</c:f>
              <c:numCache>
                <c:formatCode>General</c:formatCode>
                <c:ptCount val="5"/>
                <c:pt idx="0">
                  <c:v>10</c:v>
                </c:pt>
                <c:pt idx="1">
                  <c:v>25</c:v>
                </c:pt>
                <c:pt idx="2">
                  <c:v>50</c:v>
                </c:pt>
                <c:pt idx="3">
                  <c:v>75</c:v>
                </c:pt>
                <c:pt idx="4">
                  <c:v>90</c:v>
                </c:pt>
              </c:numCache>
            </c:numRef>
          </c:cat>
          <c:val>
            <c:numRef>
              <c:f>courbes_vol_19!$D$57:$D$61</c:f>
              <c:numCache>
                <c:formatCode>General</c:formatCode>
                <c:ptCount val="5"/>
                <c:pt idx="0">
                  <c:v>6.2549999999999999</c:v>
                </c:pt>
                <c:pt idx="1">
                  <c:v>5.98</c:v>
                </c:pt>
                <c:pt idx="2">
                  <c:v>5.7</c:v>
                </c:pt>
                <c:pt idx="3">
                  <c:v>5.93</c:v>
                </c:pt>
                <c:pt idx="4">
                  <c:v>6.165</c:v>
                </c:pt>
              </c:numCache>
            </c:numRef>
          </c:val>
          <c:smooth val="0"/>
          <c:extLst>
            <c:ext xmlns:c16="http://schemas.microsoft.com/office/drawing/2014/chart" uri="{C3380CC4-5D6E-409C-BE32-E72D297353CC}">
              <c16:uniqueId val="{00000001-D6F4-48CD-92EF-DC6BCA5788A4}"/>
            </c:ext>
          </c:extLst>
        </c:ser>
        <c:ser>
          <c:idx val="2"/>
          <c:order val="2"/>
          <c:tx>
            <c:v>Courbe de volatilité - Put - 1 semaine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courbes_vol_19!$B$57:$B$61</c:f>
              <c:numCache>
                <c:formatCode>General</c:formatCode>
                <c:ptCount val="5"/>
                <c:pt idx="0">
                  <c:v>10</c:v>
                </c:pt>
                <c:pt idx="1">
                  <c:v>25</c:v>
                </c:pt>
                <c:pt idx="2">
                  <c:v>50</c:v>
                </c:pt>
                <c:pt idx="3">
                  <c:v>75</c:v>
                </c:pt>
                <c:pt idx="4">
                  <c:v>90</c:v>
                </c:pt>
              </c:numCache>
            </c:numRef>
          </c:cat>
          <c:val>
            <c:numRef>
              <c:f>courbes_vol_19!$E$57:$E$61</c:f>
              <c:numCache>
                <c:formatCode>General</c:formatCode>
                <c:ptCount val="5"/>
                <c:pt idx="0">
                  <c:v>5.8900000000000006</c:v>
                </c:pt>
                <c:pt idx="1">
                  <c:v>5.6325000000000003</c:v>
                </c:pt>
                <c:pt idx="2">
                  <c:v>5.3949999999999996</c:v>
                </c:pt>
                <c:pt idx="3">
                  <c:v>5.3674999999999997</c:v>
                </c:pt>
                <c:pt idx="4">
                  <c:v>5.4399999999999995</c:v>
                </c:pt>
              </c:numCache>
            </c:numRef>
          </c:val>
          <c:smooth val="0"/>
          <c:extLst>
            <c:ext xmlns:c16="http://schemas.microsoft.com/office/drawing/2014/chart" uri="{C3380CC4-5D6E-409C-BE32-E72D297353CC}">
              <c16:uniqueId val="{00000002-D6F4-48CD-92EF-DC6BCA5788A4}"/>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tickLblSkip val="1"/>
        <c:tickMarkSkip val="1"/>
        <c:noMultiLvlLbl val="0"/>
      </c:catAx>
      <c:valAx>
        <c:axId val="556295440"/>
        <c:scaling>
          <c:orientation val="minMax"/>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- 1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courbes_vol_19!$B$66:$B$70</c:f>
              <c:numCache>
                <c:formatCode>General</c:formatCode>
                <c:ptCount val="5"/>
                <c:pt idx="0">
                  <c:v>10</c:v>
                </c:pt>
                <c:pt idx="1">
                  <c:v>25</c:v>
                </c:pt>
                <c:pt idx="2">
                  <c:v>50</c:v>
                </c:pt>
                <c:pt idx="3">
                  <c:v>75</c:v>
                </c:pt>
                <c:pt idx="4">
                  <c:v>90</c:v>
                </c:pt>
              </c:numCache>
            </c:numRef>
          </c:cat>
          <c:val>
            <c:numRef>
              <c:f>courbes_vol_19!$C$66:$C$70</c:f>
              <c:numCache>
                <c:formatCode>General</c:formatCode>
                <c:ptCount val="5"/>
                <c:pt idx="0">
                  <c:v>6.38</c:v>
                </c:pt>
                <c:pt idx="1">
                  <c:v>6.06</c:v>
                </c:pt>
                <c:pt idx="2">
                  <c:v>5.79</c:v>
                </c:pt>
                <c:pt idx="3">
                  <c:v>5.63</c:v>
                </c:pt>
                <c:pt idx="4">
                  <c:v>5.64</c:v>
                </c:pt>
              </c:numCache>
            </c:numRef>
          </c:val>
          <c:smooth val="0"/>
          <c:extLst>
            <c:ext xmlns:c16="http://schemas.microsoft.com/office/drawing/2014/chart" uri="{C3380CC4-5D6E-409C-BE32-E72D297353CC}">
              <c16:uniqueId val="{00000000-5D66-4D11-9FED-B517E4639AF6}"/>
            </c:ext>
          </c:extLst>
        </c:ser>
        <c:ser>
          <c:idx val="1"/>
          <c:order val="1"/>
          <c:tx>
            <c:v>Courbe de volatilité - Put - 1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courbes_vol_19!$B$66:$B$70</c:f>
              <c:numCache>
                <c:formatCode>General</c:formatCode>
                <c:ptCount val="5"/>
                <c:pt idx="0">
                  <c:v>10</c:v>
                </c:pt>
                <c:pt idx="1">
                  <c:v>25</c:v>
                </c:pt>
                <c:pt idx="2">
                  <c:v>50</c:v>
                </c:pt>
                <c:pt idx="3">
                  <c:v>75</c:v>
                </c:pt>
                <c:pt idx="4">
                  <c:v>90</c:v>
                </c:pt>
              </c:numCache>
            </c:numRef>
          </c:cat>
          <c:val>
            <c:numRef>
              <c:f>courbes_vol_19!$D$66:$D$70</c:f>
              <c:numCache>
                <c:formatCode>General</c:formatCode>
                <c:ptCount val="5"/>
                <c:pt idx="0">
                  <c:v>6.7200000000000006</c:v>
                </c:pt>
                <c:pt idx="1">
                  <c:v>6.4</c:v>
                </c:pt>
                <c:pt idx="2">
                  <c:v>6.07</c:v>
                </c:pt>
                <c:pt idx="3">
                  <c:v>6.1300000000000008</c:v>
                </c:pt>
                <c:pt idx="4">
                  <c:v>6.3100000000000005</c:v>
                </c:pt>
              </c:numCache>
            </c:numRef>
          </c:val>
          <c:smooth val="0"/>
          <c:extLst>
            <c:ext xmlns:c16="http://schemas.microsoft.com/office/drawing/2014/chart" uri="{C3380CC4-5D6E-409C-BE32-E72D297353CC}">
              <c16:uniqueId val="{00000001-5D66-4D11-9FED-B517E4639AF6}"/>
            </c:ext>
          </c:extLst>
        </c:ser>
        <c:ser>
          <c:idx val="2"/>
          <c:order val="2"/>
          <c:tx>
            <c:v>Courbe de volatilité - Put - 1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courbes_vol_19!$B$66:$B$70</c:f>
              <c:numCache>
                <c:formatCode>General</c:formatCode>
                <c:ptCount val="5"/>
                <c:pt idx="0">
                  <c:v>10</c:v>
                </c:pt>
                <c:pt idx="1">
                  <c:v>25</c:v>
                </c:pt>
                <c:pt idx="2">
                  <c:v>50</c:v>
                </c:pt>
                <c:pt idx="3">
                  <c:v>75</c:v>
                </c:pt>
                <c:pt idx="4">
                  <c:v>90</c:v>
                </c:pt>
              </c:numCache>
            </c:numRef>
          </c:cat>
          <c:val>
            <c:numRef>
              <c:f>courbes_vol_19!$E$66:$E$70</c:f>
              <c:numCache>
                <c:formatCode>General</c:formatCode>
                <c:ptCount val="5"/>
                <c:pt idx="0">
                  <c:v>6.5500000000000007</c:v>
                </c:pt>
                <c:pt idx="1">
                  <c:v>6.23</c:v>
                </c:pt>
                <c:pt idx="2">
                  <c:v>5.93</c:v>
                </c:pt>
                <c:pt idx="3">
                  <c:v>5.8800000000000008</c:v>
                </c:pt>
                <c:pt idx="4">
                  <c:v>5.9749999999999996</c:v>
                </c:pt>
              </c:numCache>
            </c:numRef>
          </c:val>
          <c:smooth val="0"/>
          <c:extLst>
            <c:ext xmlns:c16="http://schemas.microsoft.com/office/drawing/2014/chart" uri="{C3380CC4-5D6E-409C-BE32-E72D297353CC}">
              <c16:uniqueId val="{00000002-5D66-4D11-9FED-B517E4639AF6}"/>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- 2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courbes_vol_19!$B$75:$B$79</c:f>
              <c:numCache>
                <c:formatCode>General</c:formatCode>
                <c:ptCount val="5"/>
                <c:pt idx="0">
                  <c:v>10</c:v>
                </c:pt>
                <c:pt idx="1">
                  <c:v>25</c:v>
                </c:pt>
                <c:pt idx="2">
                  <c:v>50</c:v>
                </c:pt>
                <c:pt idx="3">
                  <c:v>75</c:v>
                </c:pt>
                <c:pt idx="4">
                  <c:v>90</c:v>
                </c:pt>
              </c:numCache>
            </c:numRef>
          </c:cat>
          <c:val>
            <c:numRef>
              <c:f>courbes_vol_19!$C$75:$C$79</c:f>
              <c:numCache>
                <c:formatCode>General</c:formatCode>
                <c:ptCount val="5"/>
                <c:pt idx="0">
                  <c:v>6.58</c:v>
                </c:pt>
                <c:pt idx="1">
                  <c:v>6.2050000000000001</c:v>
                </c:pt>
                <c:pt idx="2">
                  <c:v>5.88</c:v>
                </c:pt>
                <c:pt idx="3">
                  <c:v>5.7149999999999999</c:v>
                </c:pt>
                <c:pt idx="4">
                  <c:v>5.75</c:v>
                </c:pt>
              </c:numCache>
            </c:numRef>
          </c:val>
          <c:smooth val="0"/>
          <c:extLst>
            <c:ext xmlns:c16="http://schemas.microsoft.com/office/drawing/2014/chart" uri="{C3380CC4-5D6E-409C-BE32-E72D297353CC}">
              <c16:uniqueId val="{00000000-7E80-4BCC-AD14-4EC2BAB62F48}"/>
            </c:ext>
          </c:extLst>
        </c:ser>
        <c:ser>
          <c:idx val="1"/>
          <c:order val="1"/>
          <c:tx>
            <c:v>Courbe de volatilité - Put - 2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courbes_vol_19!$B$75:$B$79</c:f>
              <c:numCache>
                <c:formatCode>General</c:formatCode>
                <c:ptCount val="5"/>
                <c:pt idx="0">
                  <c:v>10</c:v>
                </c:pt>
                <c:pt idx="1">
                  <c:v>25</c:v>
                </c:pt>
                <c:pt idx="2">
                  <c:v>50</c:v>
                </c:pt>
                <c:pt idx="3">
                  <c:v>75</c:v>
                </c:pt>
                <c:pt idx="4">
                  <c:v>90</c:v>
                </c:pt>
              </c:numCache>
            </c:numRef>
          </c:cat>
          <c:val>
            <c:numRef>
              <c:f>courbes_vol_19!$D$75:$D$79</c:f>
              <c:numCache>
                <c:formatCode>General</c:formatCode>
                <c:ptCount val="5"/>
                <c:pt idx="0">
                  <c:v>6.89</c:v>
                </c:pt>
                <c:pt idx="1">
                  <c:v>6.49</c:v>
                </c:pt>
                <c:pt idx="2">
                  <c:v>6.13</c:v>
                </c:pt>
                <c:pt idx="3">
                  <c:v>6.18</c:v>
                </c:pt>
                <c:pt idx="4">
                  <c:v>6.36</c:v>
                </c:pt>
              </c:numCache>
            </c:numRef>
          </c:val>
          <c:smooth val="0"/>
          <c:extLst>
            <c:ext xmlns:c16="http://schemas.microsoft.com/office/drawing/2014/chart" uri="{C3380CC4-5D6E-409C-BE32-E72D297353CC}">
              <c16:uniqueId val="{00000001-7E80-4BCC-AD14-4EC2BAB62F48}"/>
            </c:ext>
          </c:extLst>
        </c:ser>
        <c:ser>
          <c:idx val="2"/>
          <c:order val="2"/>
          <c:tx>
            <c:v>Courbe de volatilité - Put - 2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courbes_vol_19!$B$75:$B$79</c:f>
              <c:numCache>
                <c:formatCode>General</c:formatCode>
                <c:ptCount val="5"/>
                <c:pt idx="0">
                  <c:v>10</c:v>
                </c:pt>
                <c:pt idx="1">
                  <c:v>25</c:v>
                </c:pt>
                <c:pt idx="2">
                  <c:v>50</c:v>
                </c:pt>
                <c:pt idx="3">
                  <c:v>75</c:v>
                </c:pt>
                <c:pt idx="4">
                  <c:v>90</c:v>
                </c:pt>
              </c:numCache>
            </c:numRef>
          </c:cat>
          <c:val>
            <c:numRef>
              <c:f>courbes_vol_19!$E$75:$E$79</c:f>
              <c:numCache>
                <c:formatCode>General</c:formatCode>
                <c:ptCount val="5"/>
                <c:pt idx="0">
                  <c:v>6.7349999999999994</c:v>
                </c:pt>
                <c:pt idx="1">
                  <c:v>6.3475000000000001</c:v>
                </c:pt>
                <c:pt idx="2">
                  <c:v>6.0049999999999999</c:v>
                </c:pt>
                <c:pt idx="3">
                  <c:v>5.9474999999999998</c:v>
                </c:pt>
                <c:pt idx="4">
                  <c:v>6.0549999999999997</c:v>
                </c:pt>
              </c:numCache>
            </c:numRef>
          </c:val>
          <c:smooth val="0"/>
          <c:extLst>
            <c:ext xmlns:c16="http://schemas.microsoft.com/office/drawing/2014/chart" uri="{C3380CC4-5D6E-409C-BE32-E72D297353CC}">
              <c16:uniqueId val="{00000002-7E80-4BCC-AD14-4EC2BAB62F48}"/>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- 3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courbes_vol_19!$B$84:$B$88</c:f>
              <c:numCache>
                <c:formatCode>General</c:formatCode>
                <c:ptCount val="5"/>
                <c:pt idx="0">
                  <c:v>10</c:v>
                </c:pt>
                <c:pt idx="1">
                  <c:v>25</c:v>
                </c:pt>
                <c:pt idx="2">
                  <c:v>50</c:v>
                </c:pt>
                <c:pt idx="3">
                  <c:v>75</c:v>
                </c:pt>
                <c:pt idx="4">
                  <c:v>90</c:v>
                </c:pt>
              </c:numCache>
            </c:numRef>
          </c:cat>
          <c:val>
            <c:numRef>
              <c:f>courbes_vol_19!$C$84:$C$88</c:f>
              <c:numCache>
                <c:formatCode>General</c:formatCode>
                <c:ptCount val="5"/>
                <c:pt idx="0">
                  <c:v>6.8849999999999998</c:v>
                </c:pt>
                <c:pt idx="1">
                  <c:v>6.4399999999999995</c:v>
                </c:pt>
                <c:pt idx="2">
                  <c:v>6.06</c:v>
                </c:pt>
                <c:pt idx="3">
                  <c:v>5.91</c:v>
                </c:pt>
                <c:pt idx="4">
                  <c:v>5.9649999999999999</c:v>
                </c:pt>
              </c:numCache>
            </c:numRef>
          </c:val>
          <c:smooth val="0"/>
          <c:extLst>
            <c:ext xmlns:c16="http://schemas.microsoft.com/office/drawing/2014/chart" uri="{C3380CC4-5D6E-409C-BE32-E72D297353CC}">
              <c16:uniqueId val="{00000000-39D5-4DAC-9EB4-2FA0AC866C5A}"/>
            </c:ext>
          </c:extLst>
        </c:ser>
        <c:ser>
          <c:idx val="1"/>
          <c:order val="1"/>
          <c:tx>
            <c:v>Courbe de volatilité - Put - 3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courbes_vol_19!$B$84:$B$88</c:f>
              <c:numCache>
                <c:formatCode>General</c:formatCode>
                <c:ptCount val="5"/>
                <c:pt idx="0">
                  <c:v>10</c:v>
                </c:pt>
                <c:pt idx="1">
                  <c:v>25</c:v>
                </c:pt>
                <c:pt idx="2">
                  <c:v>50</c:v>
                </c:pt>
                <c:pt idx="3">
                  <c:v>75</c:v>
                </c:pt>
                <c:pt idx="4">
                  <c:v>90</c:v>
                </c:pt>
              </c:numCache>
            </c:numRef>
          </c:cat>
          <c:val>
            <c:numRef>
              <c:f>courbes_vol_19!$D$84:$D$88</c:f>
              <c:numCache>
                <c:formatCode>General</c:formatCode>
                <c:ptCount val="5"/>
                <c:pt idx="0">
                  <c:v>7.125</c:v>
                </c:pt>
                <c:pt idx="1">
                  <c:v>6.67</c:v>
                </c:pt>
                <c:pt idx="2">
                  <c:v>6.26</c:v>
                </c:pt>
                <c:pt idx="3">
                  <c:v>6.2799999999999994</c:v>
                </c:pt>
                <c:pt idx="4">
                  <c:v>6.4450000000000003</c:v>
                </c:pt>
              </c:numCache>
            </c:numRef>
          </c:val>
          <c:smooth val="0"/>
          <c:extLst>
            <c:ext xmlns:c16="http://schemas.microsoft.com/office/drawing/2014/chart" uri="{C3380CC4-5D6E-409C-BE32-E72D297353CC}">
              <c16:uniqueId val="{00000001-39D5-4DAC-9EB4-2FA0AC866C5A}"/>
            </c:ext>
          </c:extLst>
        </c:ser>
        <c:ser>
          <c:idx val="2"/>
          <c:order val="2"/>
          <c:tx>
            <c:v>Courbe de volatilité - Put - 3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courbes_vol_19!$B$84:$B$88</c:f>
              <c:numCache>
                <c:formatCode>General</c:formatCode>
                <c:ptCount val="5"/>
                <c:pt idx="0">
                  <c:v>10</c:v>
                </c:pt>
                <c:pt idx="1">
                  <c:v>25</c:v>
                </c:pt>
                <c:pt idx="2">
                  <c:v>50</c:v>
                </c:pt>
                <c:pt idx="3">
                  <c:v>75</c:v>
                </c:pt>
                <c:pt idx="4">
                  <c:v>90</c:v>
                </c:pt>
              </c:numCache>
            </c:numRef>
          </c:cat>
          <c:val>
            <c:numRef>
              <c:f>courbes_vol_19!$E$84:$E$88</c:f>
              <c:numCache>
                <c:formatCode>General</c:formatCode>
                <c:ptCount val="5"/>
                <c:pt idx="0">
                  <c:v>7.0049999999999999</c:v>
                </c:pt>
                <c:pt idx="1">
                  <c:v>6.5549999999999997</c:v>
                </c:pt>
                <c:pt idx="2">
                  <c:v>6.16</c:v>
                </c:pt>
                <c:pt idx="3">
                  <c:v>6.0949999999999998</c:v>
                </c:pt>
                <c:pt idx="4">
                  <c:v>6.2050000000000001</c:v>
                </c:pt>
              </c:numCache>
            </c:numRef>
          </c:val>
          <c:smooth val="0"/>
          <c:extLst>
            <c:ext xmlns:c16="http://schemas.microsoft.com/office/drawing/2014/chart" uri="{C3380CC4-5D6E-409C-BE32-E72D297353CC}">
              <c16:uniqueId val="{00000002-39D5-4DAC-9EB4-2FA0AC866C5A}"/>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- 6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courbes_vol_19!$B$93:$B$97</c:f>
              <c:numCache>
                <c:formatCode>General</c:formatCode>
                <c:ptCount val="5"/>
                <c:pt idx="0">
                  <c:v>10</c:v>
                </c:pt>
                <c:pt idx="1">
                  <c:v>25</c:v>
                </c:pt>
                <c:pt idx="2">
                  <c:v>50</c:v>
                </c:pt>
                <c:pt idx="3">
                  <c:v>75</c:v>
                </c:pt>
                <c:pt idx="4">
                  <c:v>90</c:v>
                </c:pt>
              </c:numCache>
            </c:numRef>
          </c:cat>
          <c:val>
            <c:numRef>
              <c:f>courbes_vol_19!$C$93:$C$97</c:f>
              <c:numCache>
                <c:formatCode>General</c:formatCode>
                <c:ptCount val="5"/>
                <c:pt idx="0">
                  <c:v>7.5499999999999989</c:v>
                </c:pt>
                <c:pt idx="1">
                  <c:v>6.9249999999999998</c:v>
                </c:pt>
                <c:pt idx="2">
                  <c:v>6.47</c:v>
                </c:pt>
                <c:pt idx="3">
                  <c:v>6.335</c:v>
                </c:pt>
                <c:pt idx="4">
                  <c:v>6.51</c:v>
                </c:pt>
              </c:numCache>
            </c:numRef>
          </c:val>
          <c:smooth val="0"/>
          <c:extLst>
            <c:ext xmlns:c16="http://schemas.microsoft.com/office/drawing/2014/chart" uri="{C3380CC4-5D6E-409C-BE32-E72D297353CC}">
              <c16:uniqueId val="{00000000-5264-46E4-A311-22C04348C50A}"/>
            </c:ext>
          </c:extLst>
        </c:ser>
        <c:ser>
          <c:idx val="1"/>
          <c:order val="1"/>
          <c:tx>
            <c:v>Courbe de volatilité - Put - 6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courbes_vol_19!$B$93:$B$97</c:f>
              <c:numCache>
                <c:formatCode>General</c:formatCode>
                <c:ptCount val="5"/>
                <c:pt idx="0">
                  <c:v>10</c:v>
                </c:pt>
                <c:pt idx="1">
                  <c:v>25</c:v>
                </c:pt>
                <c:pt idx="2">
                  <c:v>50</c:v>
                </c:pt>
                <c:pt idx="3">
                  <c:v>75</c:v>
                </c:pt>
                <c:pt idx="4">
                  <c:v>90</c:v>
                </c:pt>
              </c:numCache>
            </c:numRef>
          </c:cat>
          <c:val>
            <c:numRef>
              <c:f>courbes_vol_19!$D$93:$D$97</c:f>
              <c:numCache>
                <c:formatCode>General</c:formatCode>
                <c:ptCount val="5"/>
                <c:pt idx="0">
                  <c:v>7.9</c:v>
                </c:pt>
                <c:pt idx="1">
                  <c:v>7.2649999999999997</c:v>
                </c:pt>
                <c:pt idx="2">
                  <c:v>6.78</c:v>
                </c:pt>
                <c:pt idx="3">
                  <c:v>6.8150000000000004</c:v>
                </c:pt>
                <c:pt idx="4">
                  <c:v>7.1</c:v>
                </c:pt>
              </c:numCache>
            </c:numRef>
          </c:val>
          <c:smooth val="0"/>
          <c:extLst>
            <c:ext xmlns:c16="http://schemas.microsoft.com/office/drawing/2014/chart" uri="{C3380CC4-5D6E-409C-BE32-E72D297353CC}">
              <c16:uniqueId val="{00000001-5264-46E4-A311-22C04348C50A}"/>
            </c:ext>
          </c:extLst>
        </c:ser>
        <c:ser>
          <c:idx val="2"/>
          <c:order val="2"/>
          <c:tx>
            <c:v>Courbe de volatilité - Put - 6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courbes_vol_19!$B$93:$B$97</c:f>
              <c:numCache>
                <c:formatCode>General</c:formatCode>
                <c:ptCount val="5"/>
                <c:pt idx="0">
                  <c:v>10</c:v>
                </c:pt>
                <c:pt idx="1">
                  <c:v>25</c:v>
                </c:pt>
                <c:pt idx="2">
                  <c:v>50</c:v>
                </c:pt>
                <c:pt idx="3">
                  <c:v>75</c:v>
                </c:pt>
                <c:pt idx="4">
                  <c:v>90</c:v>
                </c:pt>
              </c:numCache>
            </c:numRef>
          </c:cat>
          <c:val>
            <c:numRef>
              <c:f>courbes_vol_19!$E$93:$E$97</c:f>
              <c:numCache>
                <c:formatCode>General</c:formatCode>
                <c:ptCount val="5"/>
                <c:pt idx="0">
                  <c:v>7.7249999999999996</c:v>
                </c:pt>
                <c:pt idx="1">
                  <c:v>7.0949999999999998</c:v>
                </c:pt>
                <c:pt idx="2">
                  <c:v>6.625</c:v>
                </c:pt>
                <c:pt idx="3">
                  <c:v>6.5750000000000002</c:v>
                </c:pt>
                <c:pt idx="4">
                  <c:v>6.8049999999999997</c:v>
                </c:pt>
              </c:numCache>
            </c:numRef>
          </c:val>
          <c:smooth val="0"/>
          <c:extLst>
            <c:ext xmlns:c16="http://schemas.microsoft.com/office/drawing/2014/chart" uri="{C3380CC4-5D6E-409C-BE32-E72D297353CC}">
              <c16:uniqueId val="{00000002-5264-46E4-A311-22C04348C50A}"/>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- 9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courbes_vol_19!$B$102:$B$106</c:f>
              <c:numCache>
                <c:formatCode>General</c:formatCode>
                <c:ptCount val="5"/>
                <c:pt idx="0">
                  <c:v>10</c:v>
                </c:pt>
                <c:pt idx="1">
                  <c:v>25</c:v>
                </c:pt>
                <c:pt idx="2">
                  <c:v>50</c:v>
                </c:pt>
                <c:pt idx="3">
                  <c:v>75</c:v>
                </c:pt>
                <c:pt idx="4">
                  <c:v>90</c:v>
                </c:pt>
              </c:numCache>
            </c:numRef>
          </c:cat>
          <c:val>
            <c:numRef>
              <c:f>courbes_vol_19!$C$102:$C$106</c:f>
              <c:numCache>
                <c:formatCode>General</c:formatCode>
                <c:ptCount val="5"/>
                <c:pt idx="0">
                  <c:v>7.9424999999999999</c:v>
                </c:pt>
                <c:pt idx="1">
                  <c:v>7.21</c:v>
                </c:pt>
                <c:pt idx="2">
                  <c:v>6.71</c:v>
                </c:pt>
                <c:pt idx="3">
                  <c:v>6.5900000000000007</c:v>
                </c:pt>
                <c:pt idx="4">
                  <c:v>6.8474999999999993</c:v>
                </c:pt>
              </c:numCache>
            </c:numRef>
          </c:val>
          <c:smooth val="0"/>
          <c:extLst>
            <c:ext xmlns:c16="http://schemas.microsoft.com/office/drawing/2014/chart" uri="{C3380CC4-5D6E-409C-BE32-E72D297353CC}">
              <c16:uniqueId val="{00000000-BF45-4AE4-A79C-177949934780}"/>
            </c:ext>
          </c:extLst>
        </c:ser>
        <c:ser>
          <c:idx val="1"/>
          <c:order val="1"/>
          <c:tx>
            <c:v>Courbe de volatilité - Put - 9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courbes_vol_19!$B$102:$B$106</c:f>
              <c:numCache>
                <c:formatCode>General</c:formatCode>
                <c:ptCount val="5"/>
                <c:pt idx="0">
                  <c:v>10</c:v>
                </c:pt>
                <c:pt idx="1">
                  <c:v>25</c:v>
                </c:pt>
                <c:pt idx="2">
                  <c:v>50</c:v>
                </c:pt>
                <c:pt idx="3">
                  <c:v>75</c:v>
                </c:pt>
                <c:pt idx="4">
                  <c:v>90</c:v>
                </c:pt>
              </c:numCache>
            </c:numRef>
          </c:cat>
          <c:val>
            <c:numRef>
              <c:f>courbes_vol_19!$D$102:$D$106</c:f>
              <c:numCache>
                <c:formatCode>General</c:formatCode>
                <c:ptCount val="5"/>
                <c:pt idx="0">
                  <c:v>8.18</c:v>
                </c:pt>
                <c:pt idx="1">
                  <c:v>7.44</c:v>
                </c:pt>
                <c:pt idx="2">
                  <c:v>6.91</c:v>
                </c:pt>
                <c:pt idx="3">
                  <c:v>6.96</c:v>
                </c:pt>
                <c:pt idx="4">
                  <c:v>7.33</c:v>
                </c:pt>
              </c:numCache>
            </c:numRef>
          </c:val>
          <c:smooth val="0"/>
          <c:extLst>
            <c:ext xmlns:c16="http://schemas.microsoft.com/office/drawing/2014/chart" uri="{C3380CC4-5D6E-409C-BE32-E72D297353CC}">
              <c16:uniqueId val="{00000001-BF45-4AE4-A79C-177949934780}"/>
            </c:ext>
          </c:extLst>
        </c:ser>
        <c:ser>
          <c:idx val="2"/>
          <c:order val="2"/>
          <c:tx>
            <c:v>Courbe de volatilité - Put - 9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courbes_vol_19!$B$102:$B$106</c:f>
              <c:numCache>
                <c:formatCode>General</c:formatCode>
                <c:ptCount val="5"/>
                <c:pt idx="0">
                  <c:v>10</c:v>
                </c:pt>
                <c:pt idx="1">
                  <c:v>25</c:v>
                </c:pt>
                <c:pt idx="2">
                  <c:v>50</c:v>
                </c:pt>
                <c:pt idx="3">
                  <c:v>75</c:v>
                </c:pt>
                <c:pt idx="4">
                  <c:v>90</c:v>
                </c:pt>
              </c:numCache>
            </c:numRef>
          </c:cat>
          <c:val>
            <c:numRef>
              <c:f>courbes_vol_19!$E$102:$E$106</c:f>
              <c:numCache>
                <c:formatCode>General</c:formatCode>
                <c:ptCount val="5"/>
                <c:pt idx="0">
                  <c:v>8.0612499999999994</c:v>
                </c:pt>
                <c:pt idx="1">
                  <c:v>7.3250000000000002</c:v>
                </c:pt>
                <c:pt idx="2">
                  <c:v>6.8100000000000005</c:v>
                </c:pt>
                <c:pt idx="3">
                  <c:v>6.7750000000000004</c:v>
                </c:pt>
                <c:pt idx="4">
                  <c:v>7.0887499999999992</c:v>
                </c:pt>
              </c:numCache>
            </c:numRef>
          </c:val>
          <c:smooth val="0"/>
          <c:extLst>
            <c:ext xmlns:c16="http://schemas.microsoft.com/office/drawing/2014/chart" uri="{C3380CC4-5D6E-409C-BE32-E72D297353CC}">
              <c16:uniqueId val="{00000002-BF45-4AE4-A79C-177949934780}"/>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- 1 an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courbes_vol_19!$B$111:$B$115</c:f>
              <c:numCache>
                <c:formatCode>General</c:formatCode>
                <c:ptCount val="5"/>
                <c:pt idx="0">
                  <c:v>10</c:v>
                </c:pt>
                <c:pt idx="1">
                  <c:v>25</c:v>
                </c:pt>
                <c:pt idx="2">
                  <c:v>50</c:v>
                </c:pt>
                <c:pt idx="3">
                  <c:v>75</c:v>
                </c:pt>
                <c:pt idx="4">
                  <c:v>90</c:v>
                </c:pt>
              </c:numCache>
            </c:numRef>
          </c:cat>
          <c:val>
            <c:numRef>
              <c:f>courbes_vol_19!$C$111:$C$115</c:f>
              <c:numCache>
                <c:formatCode>General</c:formatCode>
                <c:ptCount val="5"/>
                <c:pt idx="0">
                  <c:v>8.2349999999999994</c:v>
                </c:pt>
                <c:pt idx="1">
                  <c:v>7.41</c:v>
                </c:pt>
                <c:pt idx="2">
                  <c:v>6.87</c:v>
                </c:pt>
                <c:pt idx="3">
                  <c:v>6.76</c:v>
                </c:pt>
                <c:pt idx="4">
                  <c:v>7.085</c:v>
                </c:pt>
              </c:numCache>
            </c:numRef>
          </c:val>
          <c:smooth val="0"/>
          <c:extLst>
            <c:ext xmlns:c16="http://schemas.microsoft.com/office/drawing/2014/chart" uri="{C3380CC4-5D6E-409C-BE32-E72D297353CC}">
              <c16:uniqueId val="{00000000-987B-4C2D-B38F-DC55CC8502F7}"/>
            </c:ext>
          </c:extLst>
        </c:ser>
        <c:ser>
          <c:idx val="1"/>
          <c:order val="1"/>
          <c:tx>
            <c:v>Courbe de volatilité - Put - 1 an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courbes_vol_19!$B$111:$B$115</c:f>
              <c:numCache>
                <c:formatCode>General</c:formatCode>
                <c:ptCount val="5"/>
                <c:pt idx="0">
                  <c:v>10</c:v>
                </c:pt>
                <c:pt idx="1">
                  <c:v>25</c:v>
                </c:pt>
                <c:pt idx="2">
                  <c:v>50</c:v>
                </c:pt>
                <c:pt idx="3">
                  <c:v>75</c:v>
                </c:pt>
                <c:pt idx="4">
                  <c:v>90</c:v>
                </c:pt>
              </c:numCache>
            </c:numRef>
          </c:cat>
          <c:val>
            <c:numRef>
              <c:f>courbes_vol_19!$D$111:$D$115</c:f>
              <c:numCache>
                <c:formatCode>General</c:formatCode>
                <c:ptCount val="5"/>
                <c:pt idx="0">
                  <c:v>8.4749999999999996</c:v>
                </c:pt>
                <c:pt idx="1">
                  <c:v>7.6400000000000006</c:v>
                </c:pt>
                <c:pt idx="2">
                  <c:v>7.07</c:v>
                </c:pt>
                <c:pt idx="3">
                  <c:v>7.1300000000000008</c:v>
                </c:pt>
                <c:pt idx="4">
                  <c:v>7.5649999999999995</c:v>
                </c:pt>
              </c:numCache>
            </c:numRef>
          </c:val>
          <c:smooth val="0"/>
          <c:extLst>
            <c:ext xmlns:c16="http://schemas.microsoft.com/office/drawing/2014/chart" uri="{C3380CC4-5D6E-409C-BE32-E72D297353CC}">
              <c16:uniqueId val="{00000001-987B-4C2D-B38F-DC55CC8502F7}"/>
            </c:ext>
          </c:extLst>
        </c:ser>
        <c:ser>
          <c:idx val="2"/>
          <c:order val="2"/>
          <c:tx>
            <c:v>Courbe de volatilité - Put - 1 an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courbes_vol_19!$B$111:$B$115</c:f>
              <c:numCache>
                <c:formatCode>General</c:formatCode>
                <c:ptCount val="5"/>
                <c:pt idx="0">
                  <c:v>10</c:v>
                </c:pt>
                <c:pt idx="1">
                  <c:v>25</c:v>
                </c:pt>
                <c:pt idx="2">
                  <c:v>50</c:v>
                </c:pt>
                <c:pt idx="3">
                  <c:v>75</c:v>
                </c:pt>
                <c:pt idx="4">
                  <c:v>90</c:v>
                </c:pt>
              </c:numCache>
            </c:numRef>
          </c:cat>
          <c:val>
            <c:numRef>
              <c:f>courbes_vol_19!$E$111:$E$115</c:f>
              <c:numCache>
                <c:formatCode>General</c:formatCode>
                <c:ptCount val="5"/>
                <c:pt idx="0">
                  <c:v>8.3550000000000004</c:v>
                </c:pt>
                <c:pt idx="1">
                  <c:v>7.5250000000000004</c:v>
                </c:pt>
                <c:pt idx="2">
                  <c:v>6.9700000000000006</c:v>
                </c:pt>
                <c:pt idx="3">
                  <c:v>6.9450000000000003</c:v>
                </c:pt>
                <c:pt idx="4">
                  <c:v>7.3249999999999993</c:v>
                </c:pt>
              </c:numCache>
            </c:numRef>
          </c:val>
          <c:smooth val="0"/>
          <c:extLst>
            <c:ext xmlns:c16="http://schemas.microsoft.com/office/drawing/2014/chart" uri="{C3380CC4-5D6E-409C-BE32-E72D297353CC}">
              <c16:uniqueId val="{00000002-987B-4C2D-B38F-DC55CC8502F7}"/>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- 18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courbes_vol_19!$B$120:$B$124</c:f>
              <c:numCache>
                <c:formatCode>General</c:formatCode>
                <c:ptCount val="5"/>
                <c:pt idx="0">
                  <c:v>10</c:v>
                </c:pt>
                <c:pt idx="1">
                  <c:v>25</c:v>
                </c:pt>
                <c:pt idx="2">
                  <c:v>50</c:v>
                </c:pt>
                <c:pt idx="3">
                  <c:v>75</c:v>
                </c:pt>
                <c:pt idx="4">
                  <c:v>90</c:v>
                </c:pt>
              </c:numCache>
            </c:numRef>
          </c:cat>
          <c:val>
            <c:numRef>
              <c:f>courbes_vol_19!$C$120:$C$124</c:f>
              <c:numCache>
                <c:formatCode>General</c:formatCode>
                <c:ptCount val="5"/>
                <c:pt idx="0">
                  <c:v>8.5300000000000011</c:v>
                </c:pt>
                <c:pt idx="1">
                  <c:v>7.6950000000000003</c:v>
                </c:pt>
                <c:pt idx="2">
                  <c:v>7.15</c:v>
                </c:pt>
                <c:pt idx="3">
                  <c:v>7.0549999999999997</c:v>
                </c:pt>
                <c:pt idx="4">
                  <c:v>7.3900000000000006</c:v>
                </c:pt>
              </c:numCache>
            </c:numRef>
          </c:val>
          <c:smooth val="0"/>
          <c:extLst>
            <c:ext xmlns:c16="http://schemas.microsoft.com/office/drawing/2014/chart" uri="{C3380CC4-5D6E-409C-BE32-E72D297353CC}">
              <c16:uniqueId val="{00000000-A1F7-436E-93A2-8F2D460AA794}"/>
            </c:ext>
          </c:extLst>
        </c:ser>
        <c:ser>
          <c:idx val="1"/>
          <c:order val="1"/>
          <c:tx>
            <c:v>Courbe de volatilité - Put - 18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courbes_vol_19!$B$120:$B$124</c:f>
              <c:numCache>
                <c:formatCode>General</c:formatCode>
                <c:ptCount val="5"/>
                <c:pt idx="0">
                  <c:v>10</c:v>
                </c:pt>
                <c:pt idx="1">
                  <c:v>25</c:v>
                </c:pt>
                <c:pt idx="2">
                  <c:v>50</c:v>
                </c:pt>
                <c:pt idx="3">
                  <c:v>75</c:v>
                </c:pt>
                <c:pt idx="4">
                  <c:v>90</c:v>
                </c:pt>
              </c:numCache>
            </c:numRef>
          </c:cat>
          <c:val>
            <c:numRef>
              <c:f>courbes_vol_19!$D$120:$D$124</c:f>
              <c:numCache>
                <c:formatCode>General</c:formatCode>
                <c:ptCount val="5"/>
                <c:pt idx="0">
                  <c:v>8.8049999999999997</c:v>
                </c:pt>
                <c:pt idx="1">
                  <c:v>7.96</c:v>
                </c:pt>
                <c:pt idx="2">
                  <c:v>7.38</c:v>
                </c:pt>
                <c:pt idx="3">
                  <c:v>7.4799999999999995</c:v>
                </c:pt>
                <c:pt idx="4">
                  <c:v>7.9349999999999996</c:v>
                </c:pt>
              </c:numCache>
            </c:numRef>
          </c:val>
          <c:smooth val="0"/>
          <c:extLst>
            <c:ext xmlns:c16="http://schemas.microsoft.com/office/drawing/2014/chart" uri="{C3380CC4-5D6E-409C-BE32-E72D297353CC}">
              <c16:uniqueId val="{00000001-A1F7-436E-93A2-8F2D460AA794}"/>
            </c:ext>
          </c:extLst>
        </c:ser>
        <c:ser>
          <c:idx val="2"/>
          <c:order val="2"/>
          <c:tx>
            <c:v>Courbe de volatilité - Put - 18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courbes_vol_19!$B$120:$B$124</c:f>
              <c:numCache>
                <c:formatCode>General</c:formatCode>
                <c:ptCount val="5"/>
                <c:pt idx="0">
                  <c:v>10</c:v>
                </c:pt>
                <c:pt idx="1">
                  <c:v>25</c:v>
                </c:pt>
                <c:pt idx="2">
                  <c:v>50</c:v>
                </c:pt>
                <c:pt idx="3">
                  <c:v>75</c:v>
                </c:pt>
                <c:pt idx="4">
                  <c:v>90</c:v>
                </c:pt>
              </c:numCache>
            </c:numRef>
          </c:cat>
          <c:val>
            <c:numRef>
              <c:f>courbes_vol_19!$E$120:$E$124</c:f>
              <c:numCache>
                <c:formatCode>General</c:formatCode>
                <c:ptCount val="5"/>
                <c:pt idx="0">
                  <c:v>8.6675000000000004</c:v>
                </c:pt>
                <c:pt idx="1">
                  <c:v>7.8275000000000006</c:v>
                </c:pt>
                <c:pt idx="2">
                  <c:v>7.2650000000000006</c:v>
                </c:pt>
                <c:pt idx="3">
                  <c:v>7.2675000000000001</c:v>
                </c:pt>
                <c:pt idx="4">
                  <c:v>7.6624999999999996</c:v>
                </c:pt>
              </c:numCache>
            </c:numRef>
          </c:val>
          <c:smooth val="0"/>
          <c:extLst>
            <c:ext xmlns:c16="http://schemas.microsoft.com/office/drawing/2014/chart" uri="{C3380CC4-5D6E-409C-BE32-E72D297353CC}">
              <c16:uniqueId val="{00000002-A1F7-436E-93A2-8F2D460AA794}"/>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Put - 2 ans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courbes_vol_19!$B$129:$B$133</c:f>
              <c:numCache>
                <c:formatCode>General</c:formatCode>
                <c:ptCount val="5"/>
                <c:pt idx="0">
                  <c:v>10</c:v>
                </c:pt>
                <c:pt idx="1">
                  <c:v>25</c:v>
                </c:pt>
                <c:pt idx="2">
                  <c:v>50</c:v>
                </c:pt>
                <c:pt idx="3">
                  <c:v>75</c:v>
                </c:pt>
                <c:pt idx="4">
                  <c:v>90</c:v>
                </c:pt>
              </c:numCache>
            </c:numRef>
          </c:cat>
          <c:val>
            <c:numRef>
              <c:f>courbes_vol_19!$C$129:$C$133</c:f>
              <c:numCache>
                <c:formatCode>General</c:formatCode>
                <c:ptCount val="5"/>
                <c:pt idx="0">
                  <c:v>8.9</c:v>
                </c:pt>
                <c:pt idx="1">
                  <c:v>7.8650000000000002</c:v>
                </c:pt>
                <c:pt idx="2">
                  <c:v>7.31</c:v>
                </c:pt>
                <c:pt idx="3">
                  <c:v>7.2149999999999999</c:v>
                </c:pt>
                <c:pt idx="4">
                  <c:v>7.74</c:v>
                </c:pt>
              </c:numCache>
            </c:numRef>
          </c:val>
          <c:smooth val="0"/>
          <c:extLst>
            <c:ext xmlns:c16="http://schemas.microsoft.com/office/drawing/2014/chart" uri="{C3380CC4-5D6E-409C-BE32-E72D297353CC}">
              <c16:uniqueId val="{00000000-4C4E-4A0A-9096-43BAD7B0A012}"/>
            </c:ext>
          </c:extLst>
        </c:ser>
        <c:ser>
          <c:idx val="1"/>
          <c:order val="1"/>
          <c:tx>
            <c:v>Courbe de volatilité - Put - 2 ans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courbes_vol_19!$B$129:$B$133</c:f>
              <c:numCache>
                <c:formatCode>General</c:formatCode>
                <c:ptCount val="5"/>
                <c:pt idx="0">
                  <c:v>10</c:v>
                </c:pt>
                <c:pt idx="1">
                  <c:v>25</c:v>
                </c:pt>
                <c:pt idx="2">
                  <c:v>50</c:v>
                </c:pt>
                <c:pt idx="3">
                  <c:v>75</c:v>
                </c:pt>
                <c:pt idx="4">
                  <c:v>90</c:v>
                </c:pt>
              </c:numCache>
            </c:numRef>
          </c:cat>
          <c:val>
            <c:numRef>
              <c:f>courbes_vol_19!$D$129:$D$133</c:f>
              <c:numCache>
                <c:formatCode>General</c:formatCode>
                <c:ptCount val="5"/>
                <c:pt idx="0">
                  <c:v>9.2000000000000011</c:v>
                </c:pt>
                <c:pt idx="1">
                  <c:v>8.1650000000000009</c:v>
                </c:pt>
                <c:pt idx="2">
                  <c:v>7.57</c:v>
                </c:pt>
                <c:pt idx="3">
                  <c:v>7.6950000000000003</c:v>
                </c:pt>
                <c:pt idx="4">
                  <c:v>8.3600000000000012</c:v>
                </c:pt>
              </c:numCache>
            </c:numRef>
          </c:val>
          <c:smooth val="0"/>
          <c:extLst>
            <c:ext xmlns:c16="http://schemas.microsoft.com/office/drawing/2014/chart" uri="{C3380CC4-5D6E-409C-BE32-E72D297353CC}">
              <c16:uniqueId val="{00000001-4C4E-4A0A-9096-43BAD7B0A012}"/>
            </c:ext>
          </c:extLst>
        </c:ser>
        <c:ser>
          <c:idx val="2"/>
          <c:order val="2"/>
          <c:tx>
            <c:v>Courbe de volatilité - Put - 2 ans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courbes_vol_19!$B$129:$B$133</c:f>
              <c:numCache>
                <c:formatCode>General</c:formatCode>
                <c:ptCount val="5"/>
                <c:pt idx="0">
                  <c:v>10</c:v>
                </c:pt>
                <c:pt idx="1">
                  <c:v>25</c:v>
                </c:pt>
                <c:pt idx="2">
                  <c:v>50</c:v>
                </c:pt>
                <c:pt idx="3">
                  <c:v>75</c:v>
                </c:pt>
                <c:pt idx="4">
                  <c:v>90</c:v>
                </c:pt>
              </c:numCache>
            </c:numRef>
          </c:cat>
          <c:val>
            <c:numRef>
              <c:f>courbes_vol_19!$E$129:$E$133</c:f>
              <c:numCache>
                <c:formatCode>General</c:formatCode>
                <c:ptCount val="5"/>
                <c:pt idx="0">
                  <c:v>9.0500000000000007</c:v>
                </c:pt>
                <c:pt idx="1">
                  <c:v>8.0150000000000006</c:v>
                </c:pt>
                <c:pt idx="2">
                  <c:v>7.4399999999999995</c:v>
                </c:pt>
                <c:pt idx="3">
                  <c:v>7.4550000000000001</c:v>
                </c:pt>
                <c:pt idx="4">
                  <c:v>8.0500000000000007</c:v>
                </c:pt>
              </c:numCache>
            </c:numRef>
          </c:val>
          <c:smooth val="0"/>
          <c:extLst>
            <c:ext xmlns:c16="http://schemas.microsoft.com/office/drawing/2014/chart" uri="{C3380CC4-5D6E-409C-BE32-E72D297353CC}">
              <c16:uniqueId val="{00000002-4C4E-4A0A-9096-43BAD7B0A012}"/>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- 1 semaine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courbes_vol_19!$O$58:$O$62</c:f>
              <c:numCache>
                <c:formatCode>General</c:formatCode>
                <c:ptCount val="5"/>
                <c:pt idx="0">
                  <c:v>10</c:v>
                </c:pt>
                <c:pt idx="1">
                  <c:v>25</c:v>
                </c:pt>
                <c:pt idx="2">
                  <c:v>50</c:v>
                </c:pt>
                <c:pt idx="3">
                  <c:v>75</c:v>
                </c:pt>
                <c:pt idx="4">
                  <c:v>90</c:v>
                </c:pt>
              </c:numCache>
            </c:numRef>
          </c:cat>
          <c:val>
            <c:numRef>
              <c:f>courbes_vol_19!$P$58:$P$62</c:f>
              <c:numCache>
                <c:formatCode>General</c:formatCode>
                <c:ptCount val="5"/>
                <c:pt idx="0">
                  <c:v>4.7149999999999999</c:v>
                </c:pt>
                <c:pt idx="1">
                  <c:v>4.8049999999999997</c:v>
                </c:pt>
                <c:pt idx="2">
                  <c:v>5.09</c:v>
                </c:pt>
                <c:pt idx="3">
                  <c:v>5.2850000000000001</c:v>
                </c:pt>
                <c:pt idx="4">
                  <c:v>5.5250000000000004</c:v>
                </c:pt>
              </c:numCache>
            </c:numRef>
          </c:val>
          <c:smooth val="0"/>
          <c:extLst>
            <c:ext xmlns:c16="http://schemas.microsoft.com/office/drawing/2014/chart" uri="{C3380CC4-5D6E-409C-BE32-E72D297353CC}">
              <c16:uniqueId val="{00000000-AF3F-40B7-B89A-798DB6D3DBB5}"/>
            </c:ext>
          </c:extLst>
        </c:ser>
        <c:ser>
          <c:idx val="1"/>
          <c:order val="1"/>
          <c:tx>
            <c:v>Courbe de volatilité - Call - 1 semaine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courbes_vol_19!$O$58:$O$62</c:f>
              <c:numCache>
                <c:formatCode>General</c:formatCode>
                <c:ptCount val="5"/>
                <c:pt idx="0">
                  <c:v>10</c:v>
                </c:pt>
                <c:pt idx="1">
                  <c:v>25</c:v>
                </c:pt>
                <c:pt idx="2">
                  <c:v>50</c:v>
                </c:pt>
                <c:pt idx="3">
                  <c:v>75</c:v>
                </c:pt>
                <c:pt idx="4">
                  <c:v>90</c:v>
                </c:pt>
              </c:numCache>
            </c:numRef>
          </c:cat>
          <c:val>
            <c:numRef>
              <c:f>courbes_vol_19!$Q$58:$Q$62</c:f>
              <c:numCache>
                <c:formatCode>General</c:formatCode>
                <c:ptCount val="5"/>
                <c:pt idx="0">
                  <c:v>6.165</c:v>
                </c:pt>
                <c:pt idx="1">
                  <c:v>5.93</c:v>
                </c:pt>
                <c:pt idx="2">
                  <c:v>5.7</c:v>
                </c:pt>
                <c:pt idx="3">
                  <c:v>5.98</c:v>
                </c:pt>
                <c:pt idx="4">
                  <c:v>6.2549999999999999</c:v>
                </c:pt>
              </c:numCache>
            </c:numRef>
          </c:val>
          <c:smooth val="0"/>
          <c:extLst>
            <c:ext xmlns:c16="http://schemas.microsoft.com/office/drawing/2014/chart" uri="{C3380CC4-5D6E-409C-BE32-E72D297353CC}">
              <c16:uniqueId val="{00000001-AF3F-40B7-B89A-798DB6D3DBB5}"/>
            </c:ext>
          </c:extLst>
        </c:ser>
        <c:ser>
          <c:idx val="2"/>
          <c:order val="2"/>
          <c:tx>
            <c:v>Courbe de volatilité - Call - 1 semaine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courbes_vol_19!$O$58:$O$62</c:f>
              <c:numCache>
                <c:formatCode>General</c:formatCode>
                <c:ptCount val="5"/>
                <c:pt idx="0">
                  <c:v>10</c:v>
                </c:pt>
                <c:pt idx="1">
                  <c:v>25</c:v>
                </c:pt>
                <c:pt idx="2">
                  <c:v>50</c:v>
                </c:pt>
                <c:pt idx="3">
                  <c:v>75</c:v>
                </c:pt>
                <c:pt idx="4">
                  <c:v>90</c:v>
                </c:pt>
              </c:numCache>
            </c:numRef>
          </c:cat>
          <c:val>
            <c:numRef>
              <c:f>courbes_vol_19!$R$58:$R$62</c:f>
              <c:numCache>
                <c:formatCode>General</c:formatCode>
                <c:ptCount val="5"/>
                <c:pt idx="0">
                  <c:v>5.4399999999999995</c:v>
                </c:pt>
                <c:pt idx="1">
                  <c:v>5.3674999999999997</c:v>
                </c:pt>
                <c:pt idx="2">
                  <c:v>5.3949999999999996</c:v>
                </c:pt>
                <c:pt idx="3">
                  <c:v>5.6325000000000003</c:v>
                </c:pt>
                <c:pt idx="4">
                  <c:v>5.8900000000000006</c:v>
                </c:pt>
              </c:numCache>
            </c:numRef>
          </c:val>
          <c:smooth val="0"/>
          <c:extLst>
            <c:ext xmlns:c16="http://schemas.microsoft.com/office/drawing/2014/chart" uri="{C3380CC4-5D6E-409C-BE32-E72D297353CC}">
              <c16:uniqueId val="{00000002-AF3F-40B7-B89A-798DB6D3DBB5}"/>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- 1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courbes_vol_19!$O$67:$O$71</c:f>
              <c:numCache>
                <c:formatCode>General</c:formatCode>
                <c:ptCount val="5"/>
                <c:pt idx="0">
                  <c:v>10</c:v>
                </c:pt>
                <c:pt idx="1">
                  <c:v>25</c:v>
                </c:pt>
                <c:pt idx="2">
                  <c:v>50</c:v>
                </c:pt>
                <c:pt idx="3">
                  <c:v>75</c:v>
                </c:pt>
                <c:pt idx="4">
                  <c:v>90</c:v>
                </c:pt>
              </c:numCache>
            </c:numRef>
          </c:cat>
          <c:val>
            <c:numRef>
              <c:f>courbes_vol_19!$P$67:$P$71</c:f>
              <c:numCache>
                <c:formatCode>General</c:formatCode>
                <c:ptCount val="5"/>
                <c:pt idx="0">
                  <c:v>5.64</c:v>
                </c:pt>
                <c:pt idx="1">
                  <c:v>5.63</c:v>
                </c:pt>
                <c:pt idx="2">
                  <c:v>5.79</c:v>
                </c:pt>
                <c:pt idx="3">
                  <c:v>6.06</c:v>
                </c:pt>
                <c:pt idx="4">
                  <c:v>6.38</c:v>
                </c:pt>
              </c:numCache>
            </c:numRef>
          </c:val>
          <c:smooth val="0"/>
          <c:extLst>
            <c:ext xmlns:c16="http://schemas.microsoft.com/office/drawing/2014/chart" uri="{C3380CC4-5D6E-409C-BE32-E72D297353CC}">
              <c16:uniqueId val="{00000000-33B3-4801-BC80-980C8B6D28EC}"/>
            </c:ext>
          </c:extLst>
        </c:ser>
        <c:ser>
          <c:idx val="1"/>
          <c:order val="1"/>
          <c:tx>
            <c:v>Courbe de volatilité - Call - 1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courbes_vol_19!$O$67:$O$71</c:f>
              <c:numCache>
                <c:formatCode>General</c:formatCode>
                <c:ptCount val="5"/>
                <c:pt idx="0">
                  <c:v>10</c:v>
                </c:pt>
                <c:pt idx="1">
                  <c:v>25</c:v>
                </c:pt>
                <c:pt idx="2">
                  <c:v>50</c:v>
                </c:pt>
                <c:pt idx="3">
                  <c:v>75</c:v>
                </c:pt>
                <c:pt idx="4">
                  <c:v>90</c:v>
                </c:pt>
              </c:numCache>
            </c:numRef>
          </c:cat>
          <c:val>
            <c:numRef>
              <c:f>courbes_vol_19!$Q$67:$Q$71</c:f>
              <c:numCache>
                <c:formatCode>General</c:formatCode>
                <c:ptCount val="5"/>
                <c:pt idx="0">
                  <c:v>6.3100000000000005</c:v>
                </c:pt>
                <c:pt idx="1">
                  <c:v>6.1300000000000008</c:v>
                </c:pt>
                <c:pt idx="2">
                  <c:v>6.07</c:v>
                </c:pt>
                <c:pt idx="3">
                  <c:v>6.4</c:v>
                </c:pt>
                <c:pt idx="4">
                  <c:v>6.7200000000000006</c:v>
                </c:pt>
              </c:numCache>
            </c:numRef>
          </c:val>
          <c:smooth val="0"/>
          <c:extLst>
            <c:ext xmlns:c16="http://schemas.microsoft.com/office/drawing/2014/chart" uri="{C3380CC4-5D6E-409C-BE32-E72D297353CC}">
              <c16:uniqueId val="{00000001-33B3-4801-BC80-980C8B6D28EC}"/>
            </c:ext>
          </c:extLst>
        </c:ser>
        <c:ser>
          <c:idx val="2"/>
          <c:order val="2"/>
          <c:tx>
            <c:v>Courbe de volatilité - Call - 1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courbes_vol_19!$O$67:$O$71</c:f>
              <c:numCache>
                <c:formatCode>General</c:formatCode>
                <c:ptCount val="5"/>
                <c:pt idx="0">
                  <c:v>10</c:v>
                </c:pt>
                <c:pt idx="1">
                  <c:v>25</c:v>
                </c:pt>
                <c:pt idx="2">
                  <c:v>50</c:v>
                </c:pt>
                <c:pt idx="3">
                  <c:v>75</c:v>
                </c:pt>
                <c:pt idx="4">
                  <c:v>90</c:v>
                </c:pt>
              </c:numCache>
            </c:numRef>
          </c:cat>
          <c:val>
            <c:numRef>
              <c:f>courbes_vol_19!$R$67:$R$71</c:f>
              <c:numCache>
                <c:formatCode>General</c:formatCode>
                <c:ptCount val="5"/>
                <c:pt idx="0">
                  <c:v>5.9749999999999996</c:v>
                </c:pt>
                <c:pt idx="1">
                  <c:v>5.8800000000000008</c:v>
                </c:pt>
                <c:pt idx="2">
                  <c:v>5.93</c:v>
                </c:pt>
                <c:pt idx="3">
                  <c:v>6.23</c:v>
                </c:pt>
                <c:pt idx="4">
                  <c:v>6.5500000000000007</c:v>
                </c:pt>
              </c:numCache>
            </c:numRef>
          </c:val>
          <c:smooth val="0"/>
          <c:extLst>
            <c:ext xmlns:c16="http://schemas.microsoft.com/office/drawing/2014/chart" uri="{C3380CC4-5D6E-409C-BE32-E72D297353CC}">
              <c16:uniqueId val="{00000002-33B3-4801-BC80-980C8B6D28EC}"/>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- 2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courbes_vol_19!$O$76:$O$80</c:f>
              <c:numCache>
                <c:formatCode>General</c:formatCode>
                <c:ptCount val="5"/>
                <c:pt idx="0">
                  <c:v>10</c:v>
                </c:pt>
                <c:pt idx="1">
                  <c:v>25</c:v>
                </c:pt>
                <c:pt idx="2">
                  <c:v>50</c:v>
                </c:pt>
                <c:pt idx="3">
                  <c:v>75</c:v>
                </c:pt>
                <c:pt idx="4">
                  <c:v>90</c:v>
                </c:pt>
              </c:numCache>
            </c:numRef>
          </c:cat>
          <c:val>
            <c:numRef>
              <c:f>courbes_vol_19!$P$76:$P$80</c:f>
              <c:numCache>
                <c:formatCode>General</c:formatCode>
                <c:ptCount val="5"/>
                <c:pt idx="0">
                  <c:v>5.75</c:v>
                </c:pt>
                <c:pt idx="1">
                  <c:v>5.7149999999999999</c:v>
                </c:pt>
                <c:pt idx="2">
                  <c:v>5.88</c:v>
                </c:pt>
                <c:pt idx="3">
                  <c:v>6.2050000000000001</c:v>
                </c:pt>
                <c:pt idx="4">
                  <c:v>6.58</c:v>
                </c:pt>
              </c:numCache>
            </c:numRef>
          </c:val>
          <c:smooth val="0"/>
          <c:extLst>
            <c:ext xmlns:c16="http://schemas.microsoft.com/office/drawing/2014/chart" uri="{C3380CC4-5D6E-409C-BE32-E72D297353CC}">
              <c16:uniqueId val="{00000000-3601-4AF2-9BFC-95A29556AE3B}"/>
            </c:ext>
          </c:extLst>
        </c:ser>
        <c:ser>
          <c:idx val="1"/>
          <c:order val="1"/>
          <c:tx>
            <c:v>Courbe de volatilité - Call - 2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courbes_vol_19!$O$76:$O$80</c:f>
              <c:numCache>
                <c:formatCode>General</c:formatCode>
                <c:ptCount val="5"/>
                <c:pt idx="0">
                  <c:v>10</c:v>
                </c:pt>
                <c:pt idx="1">
                  <c:v>25</c:v>
                </c:pt>
                <c:pt idx="2">
                  <c:v>50</c:v>
                </c:pt>
                <c:pt idx="3">
                  <c:v>75</c:v>
                </c:pt>
                <c:pt idx="4">
                  <c:v>90</c:v>
                </c:pt>
              </c:numCache>
            </c:numRef>
          </c:cat>
          <c:val>
            <c:numRef>
              <c:f>courbes_vol_19!$Q$76:$Q$80</c:f>
              <c:numCache>
                <c:formatCode>General</c:formatCode>
                <c:ptCount val="5"/>
                <c:pt idx="0">
                  <c:v>6.36</c:v>
                </c:pt>
                <c:pt idx="1">
                  <c:v>6.18</c:v>
                </c:pt>
                <c:pt idx="2">
                  <c:v>6.13</c:v>
                </c:pt>
                <c:pt idx="3">
                  <c:v>6.49</c:v>
                </c:pt>
                <c:pt idx="4">
                  <c:v>6.89</c:v>
                </c:pt>
              </c:numCache>
            </c:numRef>
          </c:val>
          <c:smooth val="0"/>
          <c:extLst>
            <c:ext xmlns:c16="http://schemas.microsoft.com/office/drawing/2014/chart" uri="{C3380CC4-5D6E-409C-BE32-E72D297353CC}">
              <c16:uniqueId val="{00000001-3601-4AF2-9BFC-95A29556AE3B}"/>
            </c:ext>
          </c:extLst>
        </c:ser>
        <c:ser>
          <c:idx val="2"/>
          <c:order val="2"/>
          <c:tx>
            <c:v>Courbe de volatilité - Call - 2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courbes_vol_19!$O$76:$O$80</c:f>
              <c:numCache>
                <c:formatCode>General</c:formatCode>
                <c:ptCount val="5"/>
                <c:pt idx="0">
                  <c:v>10</c:v>
                </c:pt>
                <c:pt idx="1">
                  <c:v>25</c:v>
                </c:pt>
                <c:pt idx="2">
                  <c:v>50</c:v>
                </c:pt>
                <c:pt idx="3">
                  <c:v>75</c:v>
                </c:pt>
                <c:pt idx="4">
                  <c:v>90</c:v>
                </c:pt>
              </c:numCache>
            </c:numRef>
          </c:cat>
          <c:val>
            <c:numRef>
              <c:f>courbes_vol_19!$R$76:$R$80</c:f>
              <c:numCache>
                <c:formatCode>General</c:formatCode>
                <c:ptCount val="5"/>
                <c:pt idx="0">
                  <c:v>6.0549999999999997</c:v>
                </c:pt>
                <c:pt idx="1">
                  <c:v>5.9474999999999998</c:v>
                </c:pt>
                <c:pt idx="2">
                  <c:v>6.0049999999999999</c:v>
                </c:pt>
                <c:pt idx="3">
                  <c:v>6.3475000000000001</c:v>
                </c:pt>
                <c:pt idx="4">
                  <c:v>6.7349999999999994</c:v>
                </c:pt>
              </c:numCache>
            </c:numRef>
          </c:val>
          <c:smooth val="0"/>
          <c:extLst>
            <c:ext xmlns:c16="http://schemas.microsoft.com/office/drawing/2014/chart" uri="{C3380CC4-5D6E-409C-BE32-E72D297353CC}">
              <c16:uniqueId val="{00000002-3601-4AF2-9BFC-95A29556AE3B}"/>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5.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- 3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courbes_vol_19!$O$85:$O$89</c:f>
              <c:numCache>
                <c:formatCode>General</c:formatCode>
                <c:ptCount val="5"/>
                <c:pt idx="0">
                  <c:v>10</c:v>
                </c:pt>
                <c:pt idx="1">
                  <c:v>25</c:v>
                </c:pt>
                <c:pt idx="2">
                  <c:v>50</c:v>
                </c:pt>
                <c:pt idx="3">
                  <c:v>75</c:v>
                </c:pt>
                <c:pt idx="4">
                  <c:v>90</c:v>
                </c:pt>
              </c:numCache>
            </c:numRef>
          </c:cat>
          <c:val>
            <c:numRef>
              <c:f>courbes_vol_19!$P$85:$P$89</c:f>
              <c:numCache>
                <c:formatCode>General</c:formatCode>
                <c:ptCount val="5"/>
                <c:pt idx="0">
                  <c:v>5.9649999999999999</c:v>
                </c:pt>
                <c:pt idx="1">
                  <c:v>5.91</c:v>
                </c:pt>
                <c:pt idx="2">
                  <c:v>6.06</c:v>
                </c:pt>
                <c:pt idx="3">
                  <c:v>6.4399999999999995</c:v>
                </c:pt>
                <c:pt idx="4">
                  <c:v>6.8849999999999998</c:v>
                </c:pt>
              </c:numCache>
            </c:numRef>
          </c:val>
          <c:smooth val="0"/>
          <c:extLst>
            <c:ext xmlns:c16="http://schemas.microsoft.com/office/drawing/2014/chart" uri="{C3380CC4-5D6E-409C-BE32-E72D297353CC}">
              <c16:uniqueId val="{00000000-E5D9-448E-93FD-75B55983BDAF}"/>
            </c:ext>
          </c:extLst>
        </c:ser>
        <c:ser>
          <c:idx val="1"/>
          <c:order val="1"/>
          <c:tx>
            <c:v>Courbe de volatilité - Call - 3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courbes_vol_19!$O$85:$O$89</c:f>
              <c:numCache>
                <c:formatCode>General</c:formatCode>
                <c:ptCount val="5"/>
                <c:pt idx="0">
                  <c:v>10</c:v>
                </c:pt>
                <c:pt idx="1">
                  <c:v>25</c:v>
                </c:pt>
                <c:pt idx="2">
                  <c:v>50</c:v>
                </c:pt>
                <c:pt idx="3">
                  <c:v>75</c:v>
                </c:pt>
                <c:pt idx="4">
                  <c:v>90</c:v>
                </c:pt>
              </c:numCache>
            </c:numRef>
          </c:cat>
          <c:val>
            <c:numRef>
              <c:f>courbes_vol_19!$Q$85:$Q$89</c:f>
              <c:numCache>
                <c:formatCode>General</c:formatCode>
                <c:ptCount val="5"/>
                <c:pt idx="0">
                  <c:v>6.4450000000000003</c:v>
                </c:pt>
                <c:pt idx="1">
                  <c:v>6.2799999999999994</c:v>
                </c:pt>
                <c:pt idx="2">
                  <c:v>6.26</c:v>
                </c:pt>
                <c:pt idx="3">
                  <c:v>6.67</c:v>
                </c:pt>
                <c:pt idx="4">
                  <c:v>7.125</c:v>
                </c:pt>
              </c:numCache>
            </c:numRef>
          </c:val>
          <c:smooth val="0"/>
          <c:extLst>
            <c:ext xmlns:c16="http://schemas.microsoft.com/office/drawing/2014/chart" uri="{C3380CC4-5D6E-409C-BE32-E72D297353CC}">
              <c16:uniqueId val="{00000001-E5D9-448E-93FD-75B55983BDAF}"/>
            </c:ext>
          </c:extLst>
        </c:ser>
        <c:ser>
          <c:idx val="2"/>
          <c:order val="2"/>
          <c:tx>
            <c:v>Courbe de volatilité - Call - 3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courbes_vol_19!$O$85:$O$89</c:f>
              <c:numCache>
                <c:formatCode>General</c:formatCode>
                <c:ptCount val="5"/>
                <c:pt idx="0">
                  <c:v>10</c:v>
                </c:pt>
                <c:pt idx="1">
                  <c:v>25</c:v>
                </c:pt>
                <c:pt idx="2">
                  <c:v>50</c:v>
                </c:pt>
                <c:pt idx="3">
                  <c:v>75</c:v>
                </c:pt>
                <c:pt idx="4">
                  <c:v>90</c:v>
                </c:pt>
              </c:numCache>
            </c:numRef>
          </c:cat>
          <c:val>
            <c:numRef>
              <c:f>courbes_vol_19!$R$85:$R$89</c:f>
              <c:numCache>
                <c:formatCode>General</c:formatCode>
                <c:ptCount val="5"/>
                <c:pt idx="0">
                  <c:v>6.2050000000000001</c:v>
                </c:pt>
                <c:pt idx="1">
                  <c:v>6.0949999999999998</c:v>
                </c:pt>
                <c:pt idx="2">
                  <c:v>6.16</c:v>
                </c:pt>
                <c:pt idx="3">
                  <c:v>6.5549999999999997</c:v>
                </c:pt>
                <c:pt idx="4">
                  <c:v>7.0049999999999999</c:v>
                </c:pt>
              </c:numCache>
            </c:numRef>
          </c:val>
          <c:smooth val="0"/>
          <c:extLst>
            <c:ext xmlns:c16="http://schemas.microsoft.com/office/drawing/2014/chart" uri="{C3380CC4-5D6E-409C-BE32-E72D297353CC}">
              <c16:uniqueId val="{00000002-E5D9-448E-93FD-75B55983BDAF}"/>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5.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- 6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courbes_vol_19!$O$94:$O$98</c:f>
              <c:numCache>
                <c:formatCode>General</c:formatCode>
                <c:ptCount val="5"/>
                <c:pt idx="0">
                  <c:v>10</c:v>
                </c:pt>
                <c:pt idx="1">
                  <c:v>25</c:v>
                </c:pt>
                <c:pt idx="2">
                  <c:v>50</c:v>
                </c:pt>
                <c:pt idx="3">
                  <c:v>75</c:v>
                </c:pt>
                <c:pt idx="4">
                  <c:v>90</c:v>
                </c:pt>
              </c:numCache>
            </c:numRef>
          </c:cat>
          <c:val>
            <c:numRef>
              <c:f>courbes_vol_19!$P$94:$P$98</c:f>
              <c:numCache>
                <c:formatCode>General</c:formatCode>
                <c:ptCount val="5"/>
                <c:pt idx="0">
                  <c:v>6.51</c:v>
                </c:pt>
                <c:pt idx="1">
                  <c:v>6.335</c:v>
                </c:pt>
                <c:pt idx="2">
                  <c:v>6.47</c:v>
                </c:pt>
                <c:pt idx="3">
                  <c:v>6.9249999999999998</c:v>
                </c:pt>
                <c:pt idx="4">
                  <c:v>7.5499999999999989</c:v>
                </c:pt>
              </c:numCache>
            </c:numRef>
          </c:val>
          <c:smooth val="0"/>
          <c:extLst>
            <c:ext xmlns:c16="http://schemas.microsoft.com/office/drawing/2014/chart" uri="{C3380CC4-5D6E-409C-BE32-E72D297353CC}">
              <c16:uniqueId val="{00000000-9600-490A-81CE-5EFF09029820}"/>
            </c:ext>
          </c:extLst>
        </c:ser>
        <c:ser>
          <c:idx val="1"/>
          <c:order val="1"/>
          <c:tx>
            <c:v>Courbe de volatilité - Call - 6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courbes_vol_19!$O$94:$O$98</c:f>
              <c:numCache>
                <c:formatCode>General</c:formatCode>
                <c:ptCount val="5"/>
                <c:pt idx="0">
                  <c:v>10</c:v>
                </c:pt>
                <c:pt idx="1">
                  <c:v>25</c:v>
                </c:pt>
                <c:pt idx="2">
                  <c:v>50</c:v>
                </c:pt>
                <c:pt idx="3">
                  <c:v>75</c:v>
                </c:pt>
                <c:pt idx="4">
                  <c:v>90</c:v>
                </c:pt>
              </c:numCache>
            </c:numRef>
          </c:cat>
          <c:val>
            <c:numRef>
              <c:f>courbes_vol_19!$Q$94:$Q$98</c:f>
              <c:numCache>
                <c:formatCode>General</c:formatCode>
                <c:ptCount val="5"/>
                <c:pt idx="0">
                  <c:v>7.1</c:v>
                </c:pt>
                <c:pt idx="1">
                  <c:v>6.8150000000000004</c:v>
                </c:pt>
                <c:pt idx="2">
                  <c:v>6.78</c:v>
                </c:pt>
                <c:pt idx="3">
                  <c:v>7.2649999999999997</c:v>
                </c:pt>
                <c:pt idx="4">
                  <c:v>7.9</c:v>
                </c:pt>
              </c:numCache>
            </c:numRef>
          </c:val>
          <c:smooth val="0"/>
          <c:extLst>
            <c:ext xmlns:c16="http://schemas.microsoft.com/office/drawing/2014/chart" uri="{C3380CC4-5D6E-409C-BE32-E72D297353CC}">
              <c16:uniqueId val="{00000001-9600-490A-81CE-5EFF09029820}"/>
            </c:ext>
          </c:extLst>
        </c:ser>
        <c:ser>
          <c:idx val="2"/>
          <c:order val="2"/>
          <c:tx>
            <c:v>Courbe de volatilité - Call - 6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courbes_vol_19!$O$94:$O$98</c:f>
              <c:numCache>
                <c:formatCode>General</c:formatCode>
                <c:ptCount val="5"/>
                <c:pt idx="0">
                  <c:v>10</c:v>
                </c:pt>
                <c:pt idx="1">
                  <c:v>25</c:v>
                </c:pt>
                <c:pt idx="2">
                  <c:v>50</c:v>
                </c:pt>
                <c:pt idx="3">
                  <c:v>75</c:v>
                </c:pt>
                <c:pt idx="4">
                  <c:v>90</c:v>
                </c:pt>
              </c:numCache>
            </c:numRef>
          </c:cat>
          <c:val>
            <c:numRef>
              <c:f>courbes_vol_19!$R$94:$R$98</c:f>
              <c:numCache>
                <c:formatCode>General</c:formatCode>
                <c:ptCount val="5"/>
                <c:pt idx="0">
                  <c:v>6.8049999999999997</c:v>
                </c:pt>
                <c:pt idx="1">
                  <c:v>6.5750000000000002</c:v>
                </c:pt>
                <c:pt idx="2">
                  <c:v>6.625</c:v>
                </c:pt>
                <c:pt idx="3">
                  <c:v>7.0949999999999998</c:v>
                </c:pt>
                <c:pt idx="4">
                  <c:v>7.7249999999999996</c:v>
                </c:pt>
              </c:numCache>
            </c:numRef>
          </c:val>
          <c:smooth val="0"/>
          <c:extLst>
            <c:ext xmlns:c16="http://schemas.microsoft.com/office/drawing/2014/chart" uri="{C3380CC4-5D6E-409C-BE32-E72D297353CC}">
              <c16:uniqueId val="{00000002-9600-490A-81CE-5EFF09029820}"/>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- 9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courbes_vol_19!$O$103:$O$107</c:f>
              <c:numCache>
                <c:formatCode>General</c:formatCode>
                <c:ptCount val="5"/>
                <c:pt idx="0">
                  <c:v>10</c:v>
                </c:pt>
                <c:pt idx="1">
                  <c:v>25</c:v>
                </c:pt>
                <c:pt idx="2">
                  <c:v>50</c:v>
                </c:pt>
                <c:pt idx="3">
                  <c:v>75</c:v>
                </c:pt>
                <c:pt idx="4">
                  <c:v>90</c:v>
                </c:pt>
              </c:numCache>
            </c:numRef>
          </c:cat>
          <c:val>
            <c:numRef>
              <c:f>courbes_vol_19!$P$103:$P$107</c:f>
              <c:numCache>
                <c:formatCode>General</c:formatCode>
                <c:ptCount val="5"/>
                <c:pt idx="0">
                  <c:v>6.8474999999999993</c:v>
                </c:pt>
                <c:pt idx="1">
                  <c:v>6.5900000000000007</c:v>
                </c:pt>
                <c:pt idx="2">
                  <c:v>6.71</c:v>
                </c:pt>
                <c:pt idx="3">
                  <c:v>7.21</c:v>
                </c:pt>
                <c:pt idx="4">
                  <c:v>7.9424999999999999</c:v>
                </c:pt>
              </c:numCache>
            </c:numRef>
          </c:val>
          <c:smooth val="0"/>
          <c:extLst>
            <c:ext xmlns:c16="http://schemas.microsoft.com/office/drawing/2014/chart" uri="{C3380CC4-5D6E-409C-BE32-E72D297353CC}">
              <c16:uniqueId val="{00000000-0241-4DE4-B001-60BC1AED4892}"/>
            </c:ext>
          </c:extLst>
        </c:ser>
        <c:ser>
          <c:idx val="1"/>
          <c:order val="1"/>
          <c:tx>
            <c:v>Courbe de volatilité - Call - 9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courbes_vol_19!$O$103:$O$107</c:f>
              <c:numCache>
                <c:formatCode>General</c:formatCode>
                <c:ptCount val="5"/>
                <c:pt idx="0">
                  <c:v>10</c:v>
                </c:pt>
                <c:pt idx="1">
                  <c:v>25</c:v>
                </c:pt>
                <c:pt idx="2">
                  <c:v>50</c:v>
                </c:pt>
                <c:pt idx="3">
                  <c:v>75</c:v>
                </c:pt>
                <c:pt idx="4">
                  <c:v>90</c:v>
                </c:pt>
              </c:numCache>
            </c:numRef>
          </c:cat>
          <c:val>
            <c:numRef>
              <c:f>courbes_vol_19!$Q$103:$Q$107</c:f>
              <c:numCache>
                <c:formatCode>General</c:formatCode>
                <c:ptCount val="5"/>
                <c:pt idx="0">
                  <c:v>7.33</c:v>
                </c:pt>
                <c:pt idx="1">
                  <c:v>6.96</c:v>
                </c:pt>
                <c:pt idx="2">
                  <c:v>6.91</c:v>
                </c:pt>
                <c:pt idx="3">
                  <c:v>7.44</c:v>
                </c:pt>
                <c:pt idx="4">
                  <c:v>8.18</c:v>
                </c:pt>
              </c:numCache>
            </c:numRef>
          </c:val>
          <c:smooth val="0"/>
          <c:extLst>
            <c:ext xmlns:c16="http://schemas.microsoft.com/office/drawing/2014/chart" uri="{C3380CC4-5D6E-409C-BE32-E72D297353CC}">
              <c16:uniqueId val="{00000001-0241-4DE4-B001-60BC1AED4892}"/>
            </c:ext>
          </c:extLst>
        </c:ser>
        <c:ser>
          <c:idx val="2"/>
          <c:order val="2"/>
          <c:tx>
            <c:v>Courbe de volatilité - Call - 9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courbes_vol_19!$O$103:$O$107</c:f>
              <c:numCache>
                <c:formatCode>General</c:formatCode>
                <c:ptCount val="5"/>
                <c:pt idx="0">
                  <c:v>10</c:v>
                </c:pt>
                <c:pt idx="1">
                  <c:v>25</c:v>
                </c:pt>
                <c:pt idx="2">
                  <c:v>50</c:v>
                </c:pt>
                <c:pt idx="3">
                  <c:v>75</c:v>
                </c:pt>
                <c:pt idx="4">
                  <c:v>90</c:v>
                </c:pt>
              </c:numCache>
            </c:numRef>
          </c:cat>
          <c:val>
            <c:numRef>
              <c:f>courbes_vol_19!$R$103:$R$107</c:f>
              <c:numCache>
                <c:formatCode>General</c:formatCode>
                <c:ptCount val="5"/>
                <c:pt idx="0">
                  <c:v>7.0887499999999992</c:v>
                </c:pt>
                <c:pt idx="1">
                  <c:v>6.7750000000000004</c:v>
                </c:pt>
                <c:pt idx="2">
                  <c:v>6.8100000000000005</c:v>
                </c:pt>
                <c:pt idx="3">
                  <c:v>7.3250000000000002</c:v>
                </c:pt>
                <c:pt idx="4">
                  <c:v>8.0612499999999994</c:v>
                </c:pt>
              </c:numCache>
            </c:numRef>
          </c:val>
          <c:smooth val="0"/>
          <c:extLst>
            <c:ext xmlns:c16="http://schemas.microsoft.com/office/drawing/2014/chart" uri="{C3380CC4-5D6E-409C-BE32-E72D297353CC}">
              <c16:uniqueId val="{00000002-0241-4DE4-B001-60BC1AED4892}"/>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- 1 an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courbes_vol_19!$O$112:$O$116</c:f>
              <c:numCache>
                <c:formatCode>General</c:formatCode>
                <c:ptCount val="5"/>
                <c:pt idx="0">
                  <c:v>10</c:v>
                </c:pt>
                <c:pt idx="1">
                  <c:v>25</c:v>
                </c:pt>
                <c:pt idx="2">
                  <c:v>50</c:v>
                </c:pt>
                <c:pt idx="3">
                  <c:v>75</c:v>
                </c:pt>
                <c:pt idx="4">
                  <c:v>90</c:v>
                </c:pt>
              </c:numCache>
            </c:numRef>
          </c:cat>
          <c:val>
            <c:numRef>
              <c:f>courbes_vol_19!$P$112:$P$116</c:f>
              <c:numCache>
                <c:formatCode>General</c:formatCode>
                <c:ptCount val="5"/>
                <c:pt idx="0">
                  <c:v>7.085</c:v>
                </c:pt>
                <c:pt idx="1">
                  <c:v>6.76</c:v>
                </c:pt>
                <c:pt idx="2">
                  <c:v>6.87</c:v>
                </c:pt>
                <c:pt idx="3">
                  <c:v>7.41</c:v>
                </c:pt>
                <c:pt idx="4">
                  <c:v>8.2349999999999994</c:v>
                </c:pt>
              </c:numCache>
            </c:numRef>
          </c:val>
          <c:smooth val="0"/>
          <c:extLst>
            <c:ext xmlns:c16="http://schemas.microsoft.com/office/drawing/2014/chart" uri="{C3380CC4-5D6E-409C-BE32-E72D297353CC}">
              <c16:uniqueId val="{00000000-DC02-4FB4-AA0B-9855EED71291}"/>
            </c:ext>
          </c:extLst>
        </c:ser>
        <c:ser>
          <c:idx val="1"/>
          <c:order val="1"/>
          <c:tx>
            <c:v>Courbe de volatilité - Call - 1 an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courbes_vol_19!$O$112:$O$116</c:f>
              <c:numCache>
                <c:formatCode>General</c:formatCode>
                <c:ptCount val="5"/>
                <c:pt idx="0">
                  <c:v>10</c:v>
                </c:pt>
                <c:pt idx="1">
                  <c:v>25</c:v>
                </c:pt>
                <c:pt idx="2">
                  <c:v>50</c:v>
                </c:pt>
                <c:pt idx="3">
                  <c:v>75</c:v>
                </c:pt>
                <c:pt idx="4">
                  <c:v>90</c:v>
                </c:pt>
              </c:numCache>
            </c:numRef>
          </c:cat>
          <c:val>
            <c:numRef>
              <c:f>courbes_vol_19!$Q$112:$Q$116</c:f>
              <c:numCache>
                <c:formatCode>General</c:formatCode>
                <c:ptCount val="5"/>
                <c:pt idx="0">
                  <c:v>7.5649999999999995</c:v>
                </c:pt>
                <c:pt idx="1">
                  <c:v>7.1300000000000008</c:v>
                </c:pt>
                <c:pt idx="2">
                  <c:v>7.07</c:v>
                </c:pt>
                <c:pt idx="3">
                  <c:v>7.6400000000000006</c:v>
                </c:pt>
                <c:pt idx="4">
                  <c:v>8.4749999999999996</c:v>
                </c:pt>
              </c:numCache>
            </c:numRef>
          </c:val>
          <c:smooth val="0"/>
          <c:extLst>
            <c:ext xmlns:c16="http://schemas.microsoft.com/office/drawing/2014/chart" uri="{C3380CC4-5D6E-409C-BE32-E72D297353CC}">
              <c16:uniqueId val="{00000001-DC02-4FB4-AA0B-9855EED71291}"/>
            </c:ext>
          </c:extLst>
        </c:ser>
        <c:ser>
          <c:idx val="2"/>
          <c:order val="2"/>
          <c:tx>
            <c:v>Courbe de volatilité - Call - 1 an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courbes_vol_19!$O$112:$O$116</c:f>
              <c:numCache>
                <c:formatCode>General</c:formatCode>
                <c:ptCount val="5"/>
                <c:pt idx="0">
                  <c:v>10</c:v>
                </c:pt>
                <c:pt idx="1">
                  <c:v>25</c:v>
                </c:pt>
                <c:pt idx="2">
                  <c:v>50</c:v>
                </c:pt>
                <c:pt idx="3">
                  <c:v>75</c:v>
                </c:pt>
                <c:pt idx="4">
                  <c:v>90</c:v>
                </c:pt>
              </c:numCache>
            </c:numRef>
          </c:cat>
          <c:val>
            <c:numRef>
              <c:f>courbes_vol_19!$R$112:$R$116</c:f>
              <c:numCache>
                <c:formatCode>General</c:formatCode>
                <c:ptCount val="5"/>
                <c:pt idx="0">
                  <c:v>7.3249999999999993</c:v>
                </c:pt>
                <c:pt idx="1">
                  <c:v>6.9450000000000003</c:v>
                </c:pt>
                <c:pt idx="2">
                  <c:v>6.9700000000000006</c:v>
                </c:pt>
                <c:pt idx="3">
                  <c:v>7.5250000000000004</c:v>
                </c:pt>
                <c:pt idx="4">
                  <c:v>8.3550000000000004</c:v>
                </c:pt>
              </c:numCache>
            </c:numRef>
          </c:val>
          <c:smooth val="0"/>
          <c:extLst>
            <c:ext xmlns:c16="http://schemas.microsoft.com/office/drawing/2014/chart" uri="{C3380CC4-5D6E-409C-BE32-E72D297353CC}">
              <c16:uniqueId val="{00000002-DC02-4FB4-AA0B-9855EED71291}"/>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- 18 mois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courbes_vol_19!$O$121:$O$125</c:f>
              <c:numCache>
                <c:formatCode>General</c:formatCode>
                <c:ptCount val="5"/>
                <c:pt idx="0">
                  <c:v>10</c:v>
                </c:pt>
                <c:pt idx="1">
                  <c:v>25</c:v>
                </c:pt>
                <c:pt idx="2">
                  <c:v>50</c:v>
                </c:pt>
                <c:pt idx="3">
                  <c:v>75</c:v>
                </c:pt>
                <c:pt idx="4">
                  <c:v>90</c:v>
                </c:pt>
              </c:numCache>
            </c:numRef>
          </c:cat>
          <c:val>
            <c:numRef>
              <c:f>courbes_vol_19!$P$121:$P$125</c:f>
              <c:numCache>
                <c:formatCode>General</c:formatCode>
                <c:ptCount val="5"/>
                <c:pt idx="0">
                  <c:v>7.3900000000000006</c:v>
                </c:pt>
                <c:pt idx="1">
                  <c:v>7.0549999999999997</c:v>
                </c:pt>
                <c:pt idx="2">
                  <c:v>7.15</c:v>
                </c:pt>
                <c:pt idx="3">
                  <c:v>7.6950000000000003</c:v>
                </c:pt>
                <c:pt idx="4">
                  <c:v>8.5300000000000011</c:v>
                </c:pt>
              </c:numCache>
            </c:numRef>
          </c:val>
          <c:smooth val="0"/>
          <c:extLst>
            <c:ext xmlns:c16="http://schemas.microsoft.com/office/drawing/2014/chart" uri="{C3380CC4-5D6E-409C-BE32-E72D297353CC}">
              <c16:uniqueId val="{00000000-C6E4-44BA-95B9-5F660DC56C4F}"/>
            </c:ext>
          </c:extLst>
        </c:ser>
        <c:ser>
          <c:idx val="1"/>
          <c:order val="1"/>
          <c:tx>
            <c:v>Courbe de volatilité - Call - 18 mois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courbes_vol_19!$O$121:$O$125</c:f>
              <c:numCache>
                <c:formatCode>General</c:formatCode>
                <c:ptCount val="5"/>
                <c:pt idx="0">
                  <c:v>10</c:v>
                </c:pt>
                <c:pt idx="1">
                  <c:v>25</c:v>
                </c:pt>
                <c:pt idx="2">
                  <c:v>50</c:v>
                </c:pt>
                <c:pt idx="3">
                  <c:v>75</c:v>
                </c:pt>
                <c:pt idx="4">
                  <c:v>90</c:v>
                </c:pt>
              </c:numCache>
            </c:numRef>
          </c:cat>
          <c:val>
            <c:numRef>
              <c:f>courbes_vol_19!$Q$121:$Q$125</c:f>
              <c:numCache>
                <c:formatCode>General</c:formatCode>
                <c:ptCount val="5"/>
                <c:pt idx="0">
                  <c:v>7.9349999999999996</c:v>
                </c:pt>
                <c:pt idx="1">
                  <c:v>7.4799999999999995</c:v>
                </c:pt>
                <c:pt idx="2">
                  <c:v>7.38</c:v>
                </c:pt>
                <c:pt idx="3">
                  <c:v>7.96</c:v>
                </c:pt>
                <c:pt idx="4">
                  <c:v>8.8049999999999997</c:v>
                </c:pt>
              </c:numCache>
            </c:numRef>
          </c:val>
          <c:smooth val="0"/>
          <c:extLst>
            <c:ext xmlns:c16="http://schemas.microsoft.com/office/drawing/2014/chart" uri="{C3380CC4-5D6E-409C-BE32-E72D297353CC}">
              <c16:uniqueId val="{00000001-C6E4-44BA-95B9-5F660DC56C4F}"/>
            </c:ext>
          </c:extLst>
        </c:ser>
        <c:ser>
          <c:idx val="2"/>
          <c:order val="2"/>
          <c:tx>
            <c:v>Courbe de volatilité - Call - 18 mois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courbes_vol_19!$O$121:$O$125</c:f>
              <c:numCache>
                <c:formatCode>General</c:formatCode>
                <c:ptCount val="5"/>
                <c:pt idx="0">
                  <c:v>10</c:v>
                </c:pt>
                <c:pt idx="1">
                  <c:v>25</c:v>
                </c:pt>
                <c:pt idx="2">
                  <c:v>50</c:v>
                </c:pt>
                <c:pt idx="3">
                  <c:v>75</c:v>
                </c:pt>
                <c:pt idx="4">
                  <c:v>90</c:v>
                </c:pt>
              </c:numCache>
            </c:numRef>
          </c:cat>
          <c:val>
            <c:numRef>
              <c:f>courbes_vol_19!$R$121:$R$125</c:f>
              <c:numCache>
                <c:formatCode>General</c:formatCode>
                <c:ptCount val="5"/>
                <c:pt idx="0">
                  <c:v>7.6624999999999996</c:v>
                </c:pt>
                <c:pt idx="1">
                  <c:v>7.2675000000000001</c:v>
                </c:pt>
                <c:pt idx="2">
                  <c:v>7.2650000000000006</c:v>
                </c:pt>
                <c:pt idx="3">
                  <c:v>7.8275000000000006</c:v>
                </c:pt>
                <c:pt idx="4">
                  <c:v>8.6675000000000004</c:v>
                </c:pt>
              </c:numCache>
            </c:numRef>
          </c:val>
          <c:smooth val="0"/>
          <c:extLst>
            <c:ext xmlns:c16="http://schemas.microsoft.com/office/drawing/2014/chart" uri="{C3380CC4-5D6E-409C-BE32-E72D297353CC}">
              <c16:uniqueId val="{00000002-C6E4-44BA-95B9-5F660DC56C4F}"/>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Courbe de volatilité - Call - 2 ans Bid</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courbes_vol_19!$O$130:$O$134</c:f>
              <c:numCache>
                <c:formatCode>General</c:formatCode>
                <c:ptCount val="5"/>
                <c:pt idx="0">
                  <c:v>10</c:v>
                </c:pt>
                <c:pt idx="1">
                  <c:v>25</c:v>
                </c:pt>
                <c:pt idx="2">
                  <c:v>50</c:v>
                </c:pt>
                <c:pt idx="3">
                  <c:v>75</c:v>
                </c:pt>
                <c:pt idx="4">
                  <c:v>90</c:v>
                </c:pt>
              </c:numCache>
            </c:numRef>
          </c:cat>
          <c:val>
            <c:numRef>
              <c:f>courbes_vol_19!$P$130:$P$134</c:f>
              <c:numCache>
                <c:formatCode>General</c:formatCode>
                <c:ptCount val="5"/>
                <c:pt idx="0">
                  <c:v>7.74</c:v>
                </c:pt>
                <c:pt idx="1">
                  <c:v>7.2149999999999999</c:v>
                </c:pt>
                <c:pt idx="2">
                  <c:v>7.31</c:v>
                </c:pt>
                <c:pt idx="3">
                  <c:v>7.8650000000000002</c:v>
                </c:pt>
                <c:pt idx="4">
                  <c:v>8.9</c:v>
                </c:pt>
              </c:numCache>
            </c:numRef>
          </c:val>
          <c:smooth val="0"/>
          <c:extLst>
            <c:ext xmlns:c16="http://schemas.microsoft.com/office/drawing/2014/chart" uri="{C3380CC4-5D6E-409C-BE32-E72D297353CC}">
              <c16:uniqueId val="{00000000-A1DB-471B-842A-251070EFDD4F}"/>
            </c:ext>
          </c:extLst>
        </c:ser>
        <c:ser>
          <c:idx val="1"/>
          <c:order val="1"/>
          <c:tx>
            <c:v>Courbe de volatilité - Call - 2 ans Ask</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courbes_vol_19!$O$130:$O$134</c:f>
              <c:numCache>
                <c:formatCode>General</c:formatCode>
                <c:ptCount val="5"/>
                <c:pt idx="0">
                  <c:v>10</c:v>
                </c:pt>
                <c:pt idx="1">
                  <c:v>25</c:v>
                </c:pt>
                <c:pt idx="2">
                  <c:v>50</c:v>
                </c:pt>
                <c:pt idx="3">
                  <c:v>75</c:v>
                </c:pt>
                <c:pt idx="4">
                  <c:v>90</c:v>
                </c:pt>
              </c:numCache>
            </c:numRef>
          </c:cat>
          <c:val>
            <c:numRef>
              <c:f>courbes_vol_19!$Q$130:$Q$134</c:f>
              <c:numCache>
                <c:formatCode>General</c:formatCode>
                <c:ptCount val="5"/>
                <c:pt idx="0">
                  <c:v>8.3600000000000012</c:v>
                </c:pt>
                <c:pt idx="1">
                  <c:v>7.6950000000000003</c:v>
                </c:pt>
                <c:pt idx="2">
                  <c:v>7.57</c:v>
                </c:pt>
                <c:pt idx="3">
                  <c:v>8.1650000000000009</c:v>
                </c:pt>
                <c:pt idx="4">
                  <c:v>9.2000000000000011</c:v>
                </c:pt>
              </c:numCache>
            </c:numRef>
          </c:val>
          <c:smooth val="0"/>
          <c:extLst>
            <c:ext xmlns:c16="http://schemas.microsoft.com/office/drawing/2014/chart" uri="{C3380CC4-5D6E-409C-BE32-E72D297353CC}">
              <c16:uniqueId val="{00000001-A1DB-471B-842A-251070EFDD4F}"/>
            </c:ext>
          </c:extLst>
        </c:ser>
        <c:ser>
          <c:idx val="2"/>
          <c:order val="2"/>
          <c:tx>
            <c:v>Courbe de volatilité - Call - 2 ans Mid</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courbes_vol_19!$O$130:$O$134</c:f>
              <c:numCache>
                <c:formatCode>General</c:formatCode>
                <c:ptCount val="5"/>
                <c:pt idx="0">
                  <c:v>10</c:v>
                </c:pt>
                <c:pt idx="1">
                  <c:v>25</c:v>
                </c:pt>
                <c:pt idx="2">
                  <c:v>50</c:v>
                </c:pt>
                <c:pt idx="3">
                  <c:v>75</c:v>
                </c:pt>
                <c:pt idx="4">
                  <c:v>90</c:v>
                </c:pt>
              </c:numCache>
            </c:numRef>
          </c:cat>
          <c:val>
            <c:numRef>
              <c:f>courbes_vol_19!$R$130:$R$134</c:f>
              <c:numCache>
                <c:formatCode>General</c:formatCode>
                <c:ptCount val="5"/>
                <c:pt idx="0">
                  <c:v>8.0500000000000007</c:v>
                </c:pt>
                <c:pt idx="1">
                  <c:v>7.4550000000000001</c:v>
                </c:pt>
                <c:pt idx="2">
                  <c:v>7.4399999999999995</c:v>
                </c:pt>
                <c:pt idx="3">
                  <c:v>8.0150000000000006</c:v>
                </c:pt>
                <c:pt idx="4">
                  <c:v>9.0500000000000007</c:v>
                </c:pt>
              </c:numCache>
            </c:numRef>
          </c:val>
          <c:smooth val="0"/>
          <c:extLst>
            <c:ext xmlns:c16="http://schemas.microsoft.com/office/drawing/2014/chart" uri="{C3380CC4-5D6E-409C-BE32-E72D297353CC}">
              <c16:uniqueId val="{00000002-A1DB-471B-842A-251070EFDD4F}"/>
            </c:ext>
          </c:extLst>
        </c:ser>
        <c:dLbls>
          <c:showLegendKey val="0"/>
          <c:showVal val="0"/>
          <c:showCatName val="0"/>
          <c:showSerName val="0"/>
          <c:showPercent val="0"/>
          <c:showBubbleSize val="0"/>
        </c:dLbls>
        <c:marker val="1"/>
        <c:smooth val="0"/>
        <c:axId val="556296720"/>
        <c:axId val="556295440"/>
      </c:lineChart>
      <c:catAx>
        <c:axId val="55629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5440"/>
        <c:crosses val="autoZero"/>
        <c:auto val="1"/>
        <c:lblAlgn val="ctr"/>
        <c:lblOffset val="100"/>
        <c:noMultiLvlLbl val="0"/>
      </c:catAx>
      <c:valAx>
        <c:axId val="556295440"/>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5629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Put (mars 2018)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nappes_18!$B$198</c:f>
              <c:strCache>
                <c:ptCount val="1"/>
                <c:pt idx="0">
                  <c:v>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nappes_18!$C$198:$K$198</c:f>
              <c:numCache>
                <c:formatCode>0.000</c:formatCode>
                <c:ptCount val="9"/>
                <c:pt idx="0">
                  <c:v>10.4825</c:v>
                </c:pt>
                <c:pt idx="1">
                  <c:v>10.113833333333329</c:v>
                </c:pt>
                <c:pt idx="2">
                  <c:v>9.2265625</c:v>
                </c:pt>
                <c:pt idx="3">
                  <c:v>9.0877083333333335</c:v>
                </c:pt>
                <c:pt idx="4">
                  <c:v>8.9402083333333344</c:v>
                </c:pt>
                <c:pt idx="5">
                  <c:v>8.9970833333333378</c:v>
                </c:pt>
                <c:pt idx="6">
                  <c:v>8.948125000000001</c:v>
                </c:pt>
                <c:pt idx="7">
                  <c:v>9.1570833333333344</c:v>
                </c:pt>
                <c:pt idx="8">
                  <c:v>9.3637500000000014</c:v>
                </c:pt>
              </c:numCache>
            </c:numRef>
          </c:val>
          <c:extLst>
            <c:ext xmlns:c16="http://schemas.microsoft.com/office/drawing/2014/chart" uri="{C3380CC4-5D6E-409C-BE32-E72D297353CC}">
              <c16:uniqueId val="{00000000-4721-4BC0-87F1-ECD638F5B05D}"/>
            </c:ext>
          </c:extLst>
        </c:ser>
        <c:ser>
          <c:idx val="1"/>
          <c:order val="1"/>
          <c:tx>
            <c:strRef>
              <c:f>nappes_18!$B$199</c:f>
              <c:strCache>
                <c:ptCount val="1"/>
                <c:pt idx="0">
                  <c:v>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nappes_18!$C$199:$K$199</c:f>
              <c:numCache>
                <c:formatCode>0.000</c:formatCode>
                <c:ptCount val="9"/>
                <c:pt idx="0">
                  <c:v>10.28</c:v>
                </c:pt>
                <c:pt idx="1">
                  <c:v>9.896849999999997</c:v>
                </c:pt>
                <c:pt idx="2">
                  <c:v>9.0661249999999978</c:v>
                </c:pt>
                <c:pt idx="3">
                  <c:v>8.886750000000001</c:v>
                </c:pt>
                <c:pt idx="4">
                  <c:v>8.6622500000000002</c:v>
                </c:pt>
                <c:pt idx="5">
                  <c:v>8.6680000000000028</c:v>
                </c:pt>
                <c:pt idx="6">
                  <c:v>8.6147500000000008</c:v>
                </c:pt>
                <c:pt idx="7">
                  <c:v>8.8050000000000015</c:v>
                </c:pt>
                <c:pt idx="8">
                  <c:v>8.9845000000000024</c:v>
                </c:pt>
              </c:numCache>
            </c:numRef>
          </c:val>
          <c:extLst>
            <c:ext xmlns:c16="http://schemas.microsoft.com/office/drawing/2014/chart" uri="{C3380CC4-5D6E-409C-BE32-E72D297353CC}">
              <c16:uniqueId val="{00000001-4721-4BC0-87F1-ECD638F5B05D}"/>
            </c:ext>
          </c:extLst>
        </c:ser>
        <c:ser>
          <c:idx val="2"/>
          <c:order val="2"/>
          <c:tx>
            <c:strRef>
              <c:f>nappes_18!$B$200</c:f>
              <c:strCache>
                <c:ptCount val="1"/>
                <c:pt idx="0">
                  <c:v>10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nappes_18!$C$200:$K$200</c:f>
              <c:numCache>
                <c:formatCode>0.000</c:formatCode>
                <c:ptCount val="9"/>
                <c:pt idx="0">
                  <c:v>10.1</c:v>
                </c:pt>
                <c:pt idx="1">
                  <c:v>9.7049999999999983</c:v>
                </c:pt>
                <c:pt idx="2">
                  <c:v>8.9247499999999977</c:v>
                </c:pt>
                <c:pt idx="3">
                  <c:v>8.7125000000000021</c:v>
                </c:pt>
                <c:pt idx="4">
                  <c:v>8.4225000000000012</c:v>
                </c:pt>
                <c:pt idx="5">
                  <c:v>8.3850000000000033</c:v>
                </c:pt>
                <c:pt idx="6">
                  <c:v>8.3275000000000023</c:v>
                </c:pt>
                <c:pt idx="7">
                  <c:v>8.5</c:v>
                </c:pt>
                <c:pt idx="8">
                  <c:v>8.6550000000000047</c:v>
                </c:pt>
              </c:numCache>
            </c:numRef>
          </c:val>
          <c:extLst>
            <c:ext xmlns:c16="http://schemas.microsoft.com/office/drawing/2014/chart" uri="{C3380CC4-5D6E-409C-BE32-E72D297353CC}">
              <c16:uniqueId val="{00000002-4721-4BC0-87F1-ECD638F5B05D}"/>
            </c:ext>
          </c:extLst>
        </c:ser>
        <c:ser>
          <c:idx val="3"/>
          <c:order val="3"/>
          <c:tx>
            <c:strRef>
              <c:f>nappes_18!$B$201</c:f>
              <c:strCache>
                <c:ptCount val="1"/>
                <c:pt idx="0">
                  <c:v>15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nappes_18!$C$201:$K$201</c:f>
              <c:numCache>
                <c:formatCode>0.000</c:formatCode>
                <c:ptCount val="9"/>
                <c:pt idx="0">
                  <c:v>9.942499999999999</c:v>
                </c:pt>
                <c:pt idx="1">
                  <c:v>9.5382833333333323</c:v>
                </c:pt>
                <c:pt idx="2">
                  <c:v>8.8024374999999964</c:v>
                </c:pt>
                <c:pt idx="3">
                  <c:v>8.564958333333335</c:v>
                </c:pt>
                <c:pt idx="4">
                  <c:v>8.2209583333333338</c:v>
                </c:pt>
                <c:pt idx="5">
                  <c:v>8.1480833333333358</c:v>
                </c:pt>
                <c:pt idx="6">
                  <c:v>8.0863750000000021</c:v>
                </c:pt>
                <c:pt idx="7">
                  <c:v>8.2420833333333334</c:v>
                </c:pt>
                <c:pt idx="8">
                  <c:v>8.3752500000000047</c:v>
                </c:pt>
              </c:numCache>
            </c:numRef>
          </c:val>
          <c:extLst>
            <c:ext xmlns:c16="http://schemas.microsoft.com/office/drawing/2014/chart" uri="{C3380CC4-5D6E-409C-BE32-E72D297353CC}">
              <c16:uniqueId val="{00000003-4721-4BC0-87F1-ECD638F5B05D}"/>
            </c:ext>
          </c:extLst>
        </c:ser>
        <c:ser>
          <c:idx val="4"/>
          <c:order val="4"/>
          <c:tx>
            <c:strRef>
              <c:f>nappes_18!$B$202</c:f>
              <c:strCache>
                <c:ptCount val="1"/>
                <c:pt idx="0">
                  <c:v>20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nappes_18!$C$202:$K$202</c:f>
              <c:numCache>
                <c:formatCode>0.000</c:formatCode>
                <c:ptCount val="9"/>
                <c:pt idx="0">
                  <c:v>9.8074999999999992</c:v>
                </c:pt>
                <c:pt idx="1">
                  <c:v>9.3967000000000009</c:v>
                </c:pt>
                <c:pt idx="2">
                  <c:v>8.6991874999999954</c:v>
                </c:pt>
                <c:pt idx="3">
                  <c:v>8.4441250000000032</c:v>
                </c:pt>
                <c:pt idx="4">
                  <c:v>8.0576249999999998</c:v>
                </c:pt>
                <c:pt idx="5">
                  <c:v>7.9572500000000019</c:v>
                </c:pt>
                <c:pt idx="6">
                  <c:v>7.8913750000000018</c:v>
                </c:pt>
                <c:pt idx="7">
                  <c:v>8.03125</c:v>
                </c:pt>
                <c:pt idx="8">
                  <c:v>8.1452500000000061</c:v>
                </c:pt>
              </c:numCache>
            </c:numRef>
          </c:val>
          <c:extLst>
            <c:ext xmlns:c16="http://schemas.microsoft.com/office/drawing/2014/chart" uri="{C3380CC4-5D6E-409C-BE32-E72D297353CC}">
              <c16:uniqueId val="{00000004-4721-4BC0-87F1-ECD638F5B05D}"/>
            </c:ext>
          </c:extLst>
        </c:ser>
        <c:ser>
          <c:idx val="5"/>
          <c:order val="5"/>
          <c:tx>
            <c:strRef>
              <c:f>nappes_18!$B$203</c:f>
              <c:strCache>
                <c:ptCount val="1"/>
                <c:pt idx="0">
                  <c:v>25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nappes_18!$C$203:$K$203</c:f>
              <c:numCache>
                <c:formatCode>0.000</c:formatCode>
                <c:ptCount val="9"/>
                <c:pt idx="0">
                  <c:v>9.6949999999999985</c:v>
                </c:pt>
                <c:pt idx="1">
                  <c:v>9.2802500000000023</c:v>
                </c:pt>
                <c:pt idx="2">
                  <c:v>8.6149999999999949</c:v>
                </c:pt>
                <c:pt idx="3">
                  <c:v>8.3500000000000032</c:v>
                </c:pt>
                <c:pt idx="4">
                  <c:v>7.9325000000000001</c:v>
                </c:pt>
                <c:pt idx="5">
                  <c:v>7.8125000000000018</c:v>
                </c:pt>
                <c:pt idx="6">
                  <c:v>7.7425000000000024</c:v>
                </c:pt>
                <c:pt idx="7">
                  <c:v>7.8674999999999997</c:v>
                </c:pt>
                <c:pt idx="8">
                  <c:v>7.965000000000007</c:v>
                </c:pt>
              </c:numCache>
            </c:numRef>
          </c:val>
          <c:extLst>
            <c:ext xmlns:c16="http://schemas.microsoft.com/office/drawing/2014/chart" uri="{C3380CC4-5D6E-409C-BE32-E72D297353CC}">
              <c16:uniqueId val="{00000005-4721-4BC0-87F1-ECD638F5B05D}"/>
            </c:ext>
          </c:extLst>
        </c:ser>
        <c:ser>
          <c:idx val="6"/>
          <c:order val="6"/>
          <c:tx>
            <c:strRef>
              <c:f>nappes_18!$B$204</c:f>
              <c:strCache>
                <c:ptCount val="1"/>
                <c:pt idx="0">
                  <c:v>30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nappes_18!$C$204:$K$204</c:f>
              <c:numCache>
                <c:formatCode>0.000</c:formatCode>
                <c:ptCount val="9"/>
                <c:pt idx="0">
                  <c:v>9.6049999999999986</c:v>
                </c:pt>
                <c:pt idx="1">
                  <c:v>9.1889333333333347</c:v>
                </c:pt>
                <c:pt idx="2">
                  <c:v>8.549874999999993</c:v>
                </c:pt>
                <c:pt idx="3">
                  <c:v>8.2825833333333367</c:v>
                </c:pt>
                <c:pt idx="4">
                  <c:v>7.8455833333333338</c:v>
                </c:pt>
                <c:pt idx="5">
                  <c:v>7.7138333333333353</c:v>
                </c:pt>
                <c:pt idx="6">
                  <c:v>7.6397500000000029</c:v>
                </c:pt>
                <c:pt idx="7">
                  <c:v>7.7508333333333335</c:v>
                </c:pt>
                <c:pt idx="8">
                  <c:v>7.8345000000000073</c:v>
                </c:pt>
              </c:numCache>
            </c:numRef>
          </c:val>
          <c:extLst>
            <c:ext xmlns:c16="http://schemas.microsoft.com/office/drawing/2014/chart" uri="{C3380CC4-5D6E-409C-BE32-E72D297353CC}">
              <c16:uniqueId val="{00000006-4721-4BC0-87F1-ECD638F5B05D}"/>
            </c:ext>
          </c:extLst>
        </c:ser>
        <c:ser>
          <c:idx val="7"/>
          <c:order val="7"/>
          <c:tx>
            <c:strRef>
              <c:f>nappes_18!$B$205</c:f>
              <c:strCache>
                <c:ptCount val="1"/>
                <c:pt idx="0">
                  <c:v>35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nappes_18!$C$205:$K$205</c:f>
              <c:numCache>
                <c:formatCode>0.000</c:formatCode>
                <c:ptCount val="9"/>
                <c:pt idx="0">
                  <c:v>9.5374999999999979</c:v>
                </c:pt>
                <c:pt idx="1">
                  <c:v>9.1227500000000035</c:v>
                </c:pt>
                <c:pt idx="2">
                  <c:v>8.5038124999999916</c:v>
                </c:pt>
                <c:pt idx="3">
                  <c:v>8.2418750000000038</c:v>
                </c:pt>
                <c:pt idx="4">
                  <c:v>7.796875</c:v>
                </c:pt>
                <c:pt idx="5">
                  <c:v>7.6612500000000026</c:v>
                </c:pt>
                <c:pt idx="6">
                  <c:v>7.5831250000000034</c:v>
                </c:pt>
                <c:pt idx="7">
                  <c:v>7.6812499999999995</c:v>
                </c:pt>
                <c:pt idx="8">
                  <c:v>7.7537500000000081</c:v>
                </c:pt>
              </c:numCache>
            </c:numRef>
          </c:val>
          <c:extLst>
            <c:ext xmlns:c16="http://schemas.microsoft.com/office/drawing/2014/chart" uri="{C3380CC4-5D6E-409C-BE32-E72D297353CC}">
              <c16:uniqueId val="{00000007-4721-4BC0-87F1-ECD638F5B05D}"/>
            </c:ext>
          </c:extLst>
        </c:ser>
        <c:ser>
          <c:idx val="8"/>
          <c:order val="8"/>
          <c:tx>
            <c:strRef>
              <c:f>nappes_18!$B$206</c:f>
              <c:strCache>
                <c:ptCount val="1"/>
                <c:pt idx="0">
                  <c:v>40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nappes_18!$C$206:$K$206</c:f>
              <c:numCache>
                <c:formatCode>0.000</c:formatCode>
                <c:ptCount val="9"/>
                <c:pt idx="0">
                  <c:v>9.4924999999999979</c:v>
                </c:pt>
                <c:pt idx="1">
                  <c:v>9.0817000000000032</c:v>
                </c:pt>
                <c:pt idx="2">
                  <c:v>8.4768124999999923</c:v>
                </c:pt>
                <c:pt idx="3">
                  <c:v>8.2278750000000027</c:v>
                </c:pt>
                <c:pt idx="4">
                  <c:v>7.7863749999999996</c:v>
                </c:pt>
                <c:pt idx="5">
                  <c:v>7.6547500000000026</c:v>
                </c:pt>
                <c:pt idx="6">
                  <c:v>7.5726250000000039</c:v>
                </c:pt>
                <c:pt idx="7">
                  <c:v>7.6587499999999995</c:v>
                </c:pt>
                <c:pt idx="8">
                  <c:v>7.7227500000000084</c:v>
                </c:pt>
              </c:numCache>
            </c:numRef>
          </c:val>
          <c:extLst>
            <c:ext xmlns:c16="http://schemas.microsoft.com/office/drawing/2014/chart" uri="{C3380CC4-5D6E-409C-BE32-E72D297353CC}">
              <c16:uniqueId val="{00000008-4721-4BC0-87F1-ECD638F5B05D}"/>
            </c:ext>
          </c:extLst>
        </c:ser>
        <c:ser>
          <c:idx val="9"/>
          <c:order val="9"/>
          <c:tx>
            <c:strRef>
              <c:f>nappes_18!$B$207</c:f>
              <c:strCache>
                <c:ptCount val="1"/>
                <c:pt idx="0">
                  <c:v>45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nappes_18!$C$207:$K$207</c:f>
              <c:numCache>
                <c:formatCode>0.000</c:formatCode>
                <c:ptCount val="9"/>
                <c:pt idx="0">
                  <c:v>9.4699999999999971</c:v>
                </c:pt>
                <c:pt idx="1">
                  <c:v>9.0657833333333357</c:v>
                </c:pt>
                <c:pt idx="2">
                  <c:v>8.4688749999999917</c:v>
                </c:pt>
                <c:pt idx="3">
                  <c:v>8.2405833333333369</c:v>
                </c:pt>
                <c:pt idx="4">
                  <c:v>7.8140833333333326</c:v>
                </c:pt>
                <c:pt idx="5">
                  <c:v>7.6943333333333364</c:v>
                </c:pt>
                <c:pt idx="6">
                  <c:v>7.6082500000000044</c:v>
                </c:pt>
                <c:pt idx="7">
                  <c:v>7.6833333333333327</c:v>
                </c:pt>
                <c:pt idx="8">
                  <c:v>7.7415000000000083</c:v>
                </c:pt>
              </c:numCache>
            </c:numRef>
          </c:val>
          <c:extLst>
            <c:ext xmlns:c16="http://schemas.microsoft.com/office/drawing/2014/chart" uri="{C3380CC4-5D6E-409C-BE32-E72D297353CC}">
              <c16:uniqueId val="{0000002D-4721-4BC0-87F1-ECD638F5B05D}"/>
            </c:ext>
          </c:extLst>
        </c:ser>
        <c:ser>
          <c:idx val="10"/>
          <c:order val="10"/>
          <c:tx>
            <c:strRef>
              <c:f>nappes_18!$B$208</c:f>
              <c:strCache>
                <c:ptCount val="1"/>
                <c:pt idx="0">
                  <c:v>50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nappes_18!$C$208:$K$208</c:f>
              <c:numCache>
                <c:formatCode>0.000</c:formatCode>
                <c:ptCount val="9"/>
                <c:pt idx="0">
                  <c:v>9.4699999999999971</c:v>
                </c:pt>
                <c:pt idx="1">
                  <c:v>9.0750000000000011</c:v>
                </c:pt>
                <c:pt idx="2">
                  <c:v>8.4799999999999915</c:v>
                </c:pt>
                <c:pt idx="3">
                  <c:v>8.2800000000000029</c:v>
                </c:pt>
                <c:pt idx="4">
                  <c:v>7.879999999999999</c:v>
                </c:pt>
                <c:pt idx="5">
                  <c:v>7.7800000000000047</c:v>
                </c:pt>
                <c:pt idx="6">
                  <c:v>7.6900000000000048</c:v>
                </c:pt>
                <c:pt idx="7">
                  <c:v>7.754999999999999</c:v>
                </c:pt>
                <c:pt idx="8">
                  <c:v>7.8100000000000076</c:v>
                </c:pt>
              </c:numCache>
            </c:numRef>
          </c:val>
          <c:extLst>
            <c:ext xmlns:c16="http://schemas.microsoft.com/office/drawing/2014/chart" uri="{C3380CC4-5D6E-409C-BE32-E72D297353CC}">
              <c16:uniqueId val="{0000002E-4721-4BC0-87F1-ECD638F5B05D}"/>
            </c:ext>
          </c:extLst>
        </c:ser>
        <c:ser>
          <c:idx val="11"/>
          <c:order val="11"/>
          <c:tx>
            <c:strRef>
              <c:f>nappes_18!$B$209</c:f>
              <c:strCache>
                <c:ptCount val="1"/>
                <c:pt idx="0">
                  <c:v>55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nappes_18!$C$209:$K$209</c:f>
              <c:numCache>
                <c:formatCode>0.000</c:formatCode>
                <c:ptCount val="9"/>
                <c:pt idx="0">
                  <c:v>9.444999999999995</c:v>
                </c:pt>
                <c:pt idx="1">
                  <c:v>9.0537500000000222</c:v>
                </c:pt>
                <c:pt idx="2">
                  <c:v>8.4917916666666606</c:v>
                </c:pt>
                <c:pt idx="3">
                  <c:v>8.2984166666666681</c:v>
                </c:pt>
                <c:pt idx="4">
                  <c:v>7.8972499999999961</c:v>
                </c:pt>
                <c:pt idx="5">
                  <c:v>7.7916666666666696</c:v>
                </c:pt>
                <c:pt idx="6">
                  <c:v>7.7114166666666657</c:v>
                </c:pt>
                <c:pt idx="7">
                  <c:v>7.767000000000019</c:v>
                </c:pt>
                <c:pt idx="8">
                  <c:v>7.8078333333333259</c:v>
                </c:pt>
              </c:numCache>
            </c:numRef>
          </c:val>
          <c:extLst>
            <c:ext xmlns:c16="http://schemas.microsoft.com/office/drawing/2014/chart" uri="{C3380CC4-5D6E-409C-BE32-E72D297353CC}">
              <c16:uniqueId val="{0000002F-4721-4BC0-87F1-ECD638F5B05D}"/>
            </c:ext>
          </c:extLst>
        </c:ser>
        <c:ser>
          <c:idx val="12"/>
          <c:order val="12"/>
          <c:tx>
            <c:strRef>
              <c:f>nappes_18!$B$210</c:f>
              <c:strCache>
                <c:ptCount val="1"/>
                <c:pt idx="0">
                  <c:v>60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nappes_18!$C$210:$K$210</c:f>
              <c:numCache>
                <c:formatCode>0.000</c:formatCode>
                <c:ptCount val="9"/>
                <c:pt idx="0">
                  <c:v>9.4399999999999942</c:v>
                </c:pt>
                <c:pt idx="1">
                  <c:v>9.0500000000000238</c:v>
                </c:pt>
                <c:pt idx="2">
                  <c:v>8.522187499999994</c:v>
                </c:pt>
                <c:pt idx="3">
                  <c:v>8.3436250000000012</c:v>
                </c:pt>
                <c:pt idx="4">
                  <c:v>7.9566249999999954</c:v>
                </c:pt>
                <c:pt idx="5">
                  <c:v>7.8537500000000025</c:v>
                </c:pt>
                <c:pt idx="6">
                  <c:v>7.7853749999999984</c:v>
                </c:pt>
                <c:pt idx="7">
                  <c:v>7.8307500000000205</c:v>
                </c:pt>
                <c:pt idx="8">
                  <c:v>7.8607499999999924</c:v>
                </c:pt>
              </c:numCache>
            </c:numRef>
          </c:val>
          <c:extLst>
            <c:ext xmlns:c16="http://schemas.microsoft.com/office/drawing/2014/chart" uri="{C3380CC4-5D6E-409C-BE32-E72D297353CC}">
              <c16:uniqueId val="{00000030-4721-4BC0-87F1-ECD638F5B05D}"/>
            </c:ext>
          </c:extLst>
        </c:ser>
        <c:ser>
          <c:idx val="13"/>
          <c:order val="13"/>
          <c:tx>
            <c:strRef>
              <c:f>nappes_18!$B$211</c:f>
              <c:strCache>
                <c:ptCount val="1"/>
                <c:pt idx="0">
                  <c:v>65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nappes_18!$C$211:$K$211</c:f>
              <c:numCache>
                <c:formatCode>0.000</c:formatCode>
                <c:ptCount val="9"/>
                <c:pt idx="0">
                  <c:v>9.4549999999999947</c:v>
                </c:pt>
                <c:pt idx="1">
                  <c:v>9.0637500000000237</c:v>
                </c:pt>
                <c:pt idx="2">
                  <c:v>8.5711874999999935</c:v>
                </c:pt>
                <c:pt idx="3">
                  <c:v>8.4156250000000004</c:v>
                </c:pt>
                <c:pt idx="4">
                  <c:v>8.0581249999999933</c:v>
                </c:pt>
                <c:pt idx="5">
                  <c:v>7.9662500000000032</c:v>
                </c:pt>
                <c:pt idx="6">
                  <c:v>7.9118749999999975</c:v>
                </c:pt>
                <c:pt idx="7">
                  <c:v>7.9462500000000222</c:v>
                </c:pt>
                <c:pt idx="8">
                  <c:v>7.9687499999999929</c:v>
                </c:pt>
              </c:numCache>
            </c:numRef>
          </c:val>
          <c:extLst>
            <c:ext xmlns:c16="http://schemas.microsoft.com/office/drawing/2014/chart" uri="{C3380CC4-5D6E-409C-BE32-E72D297353CC}">
              <c16:uniqueId val="{00000031-4721-4BC0-87F1-ECD638F5B05D}"/>
            </c:ext>
          </c:extLst>
        </c:ser>
        <c:ser>
          <c:idx val="14"/>
          <c:order val="14"/>
          <c:tx>
            <c:strRef>
              <c:f>nappes_18!$B$212</c:f>
              <c:strCache>
                <c:ptCount val="1"/>
                <c:pt idx="0">
                  <c:v>70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nappes_18!$C$212:$K$212</c:f>
              <c:numCache>
                <c:formatCode>0.000</c:formatCode>
                <c:ptCount val="9"/>
                <c:pt idx="0">
                  <c:v>9.4899999999999949</c:v>
                </c:pt>
                <c:pt idx="1">
                  <c:v>9.0950000000000255</c:v>
                </c:pt>
                <c:pt idx="2">
                  <c:v>8.6387916666666609</c:v>
                </c:pt>
                <c:pt idx="3">
                  <c:v>8.5144166666666674</c:v>
                </c:pt>
                <c:pt idx="4">
                  <c:v>8.2017499999999934</c:v>
                </c:pt>
                <c:pt idx="5">
                  <c:v>8.12916666666667</c:v>
                </c:pt>
                <c:pt idx="6">
                  <c:v>8.0909166666666614</c:v>
                </c:pt>
                <c:pt idx="7">
                  <c:v>8.1135000000000232</c:v>
                </c:pt>
                <c:pt idx="8">
                  <c:v>8.1318333333333257</c:v>
                </c:pt>
              </c:numCache>
            </c:numRef>
          </c:val>
          <c:extLst>
            <c:ext xmlns:c16="http://schemas.microsoft.com/office/drawing/2014/chart" uri="{C3380CC4-5D6E-409C-BE32-E72D297353CC}">
              <c16:uniqueId val="{00000032-4721-4BC0-87F1-ECD638F5B05D}"/>
            </c:ext>
          </c:extLst>
        </c:ser>
        <c:ser>
          <c:idx val="15"/>
          <c:order val="15"/>
          <c:tx>
            <c:strRef>
              <c:f>nappes_18!$B$213</c:f>
              <c:strCache>
                <c:ptCount val="1"/>
                <c:pt idx="0">
                  <c:v>75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nappes_18!$C$213:$K$213</c:f>
              <c:numCache>
                <c:formatCode>0.000</c:formatCode>
                <c:ptCount val="9"/>
                <c:pt idx="0">
                  <c:v>9.5449999999999946</c:v>
                </c:pt>
                <c:pt idx="1">
                  <c:v>9.1437500000000274</c:v>
                </c:pt>
                <c:pt idx="2">
                  <c:v>8.7249999999999943</c:v>
                </c:pt>
                <c:pt idx="3">
                  <c:v>8.64</c:v>
                </c:pt>
                <c:pt idx="4">
                  <c:v>8.3874999999999922</c:v>
                </c:pt>
                <c:pt idx="5">
                  <c:v>8.3425000000000029</c:v>
                </c:pt>
                <c:pt idx="6">
                  <c:v>8.3224999999999945</c:v>
                </c:pt>
                <c:pt idx="7">
                  <c:v>8.3325000000000244</c:v>
                </c:pt>
                <c:pt idx="8">
                  <c:v>8.3499999999999925</c:v>
                </c:pt>
              </c:numCache>
            </c:numRef>
          </c:val>
          <c:extLst>
            <c:ext xmlns:c16="http://schemas.microsoft.com/office/drawing/2014/chart" uri="{C3380CC4-5D6E-409C-BE32-E72D297353CC}">
              <c16:uniqueId val="{00000033-4721-4BC0-87F1-ECD638F5B05D}"/>
            </c:ext>
          </c:extLst>
        </c:ser>
        <c:ser>
          <c:idx val="16"/>
          <c:order val="16"/>
          <c:tx>
            <c:strRef>
              <c:f>nappes_18!$B$214</c:f>
              <c:strCache>
                <c:ptCount val="1"/>
                <c:pt idx="0">
                  <c:v>80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nappes_18!$C$214:$K$214</c:f>
              <c:numCache>
                <c:formatCode>0.000</c:formatCode>
                <c:ptCount val="9"/>
                <c:pt idx="0">
                  <c:v>9.6199999999999939</c:v>
                </c:pt>
                <c:pt idx="1">
                  <c:v>9.2100000000000275</c:v>
                </c:pt>
                <c:pt idx="2">
                  <c:v>8.8298124999999938</c:v>
                </c:pt>
                <c:pt idx="3">
                  <c:v>8.7923749999999998</c:v>
                </c:pt>
                <c:pt idx="4">
                  <c:v>8.6153749999999913</c:v>
                </c:pt>
                <c:pt idx="5">
                  <c:v>8.6062500000000028</c:v>
                </c:pt>
                <c:pt idx="6">
                  <c:v>8.606624999999994</c:v>
                </c:pt>
                <c:pt idx="7">
                  <c:v>8.6032500000000258</c:v>
                </c:pt>
                <c:pt idx="8">
                  <c:v>8.6232499999999916</c:v>
                </c:pt>
              </c:numCache>
            </c:numRef>
          </c:val>
          <c:extLst>
            <c:ext xmlns:c16="http://schemas.microsoft.com/office/drawing/2014/chart" uri="{C3380CC4-5D6E-409C-BE32-E72D297353CC}">
              <c16:uniqueId val="{00000034-4721-4BC0-87F1-ECD638F5B05D}"/>
            </c:ext>
          </c:extLst>
        </c:ser>
        <c:ser>
          <c:idx val="17"/>
          <c:order val="17"/>
          <c:tx>
            <c:strRef>
              <c:f>nappes_18!$B$215</c:f>
              <c:strCache>
                <c:ptCount val="1"/>
                <c:pt idx="0">
                  <c:v>85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nappes_18!$C$215:$K$215</c:f>
              <c:numCache>
                <c:formatCode>0.000</c:formatCode>
                <c:ptCount val="9"/>
                <c:pt idx="0">
                  <c:v>9.7149999999999945</c:v>
                </c:pt>
                <c:pt idx="1">
                  <c:v>9.2937500000000277</c:v>
                </c:pt>
                <c:pt idx="2">
                  <c:v>8.9532291666666612</c:v>
                </c:pt>
                <c:pt idx="3">
                  <c:v>8.971541666666667</c:v>
                </c:pt>
                <c:pt idx="4">
                  <c:v>8.8853749999999891</c:v>
                </c:pt>
                <c:pt idx="5">
                  <c:v>8.9204166666666715</c:v>
                </c:pt>
                <c:pt idx="6">
                  <c:v>8.9432916666666582</c:v>
                </c:pt>
                <c:pt idx="7">
                  <c:v>8.9257500000000292</c:v>
                </c:pt>
                <c:pt idx="8">
                  <c:v>8.951583333333323</c:v>
                </c:pt>
              </c:numCache>
            </c:numRef>
          </c:val>
          <c:extLst>
            <c:ext xmlns:c16="http://schemas.microsoft.com/office/drawing/2014/chart" uri="{C3380CC4-5D6E-409C-BE32-E72D297353CC}">
              <c16:uniqueId val="{00000035-4721-4BC0-87F1-ECD638F5B05D}"/>
            </c:ext>
          </c:extLst>
        </c:ser>
        <c:ser>
          <c:idx val="18"/>
          <c:order val="18"/>
          <c:tx>
            <c:strRef>
              <c:f>nappes_18!$B$216</c:f>
              <c:strCache>
                <c:ptCount val="1"/>
                <c:pt idx="0">
                  <c:v>90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nappes_18!$C$216:$K$216</c:f>
              <c:numCache>
                <c:formatCode>0.000</c:formatCode>
                <c:ptCount val="9"/>
                <c:pt idx="0">
                  <c:v>9.8299999999999947</c:v>
                </c:pt>
                <c:pt idx="1">
                  <c:v>9.395000000000028</c:v>
                </c:pt>
                <c:pt idx="2">
                  <c:v>9.0952499999999947</c:v>
                </c:pt>
                <c:pt idx="3">
                  <c:v>9.1774999999999984</c:v>
                </c:pt>
                <c:pt idx="4">
                  <c:v>9.1974999999999909</c:v>
                </c:pt>
                <c:pt idx="5">
                  <c:v>9.2850000000000055</c:v>
                </c:pt>
                <c:pt idx="6">
                  <c:v>9.3324999999999925</c:v>
                </c:pt>
                <c:pt idx="7">
                  <c:v>9.3000000000000291</c:v>
                </c:pt>
                <c:pt idx="8">
                  <c:v>9.334999999999992</c:v>
                </c:pt>
              </c:numCache>
            </c:numRef>
          </c:val>
          <c:extLst>
            <c:ext xmlns:c16="http://schemas.microsoft.com/office/drawing/2014/chart" uri="{C3380CC4-5D6E-409C-BE32-E72D297353CC}">
              <c16:uniqueId val="{00000036-4721-4BC0-87F1-ECD638F5B05D}"/>
            </c:ext>
          </c:extLst>
        </c:ser>
        <c:ser>
          <c:idx val="19"/>
          <c:order val="19"/>
          <c:tx>
            <c:strRef>
              <c:f>nappes_18!$B$217</c:f>
              <c:strCache>
                <c:ptCount val="1"/>
                <c:pt idx="0">
                  <c:v>95</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nappes_18!$C$217:$K$217</c:f>
              <c:numCache>
                <c:formatCode>0.000</c:formatCode>
                <c:ptCount val="9"/>
                <c:pt idx="0">
                  <c:v>9.9649999999999963</c:v>
                </c:pt>
                <c:pt idx="1">
                  <c:v>9.5137500000000284</c:v>
                </c:pt>
                <c:pt idx="2">
                  <c:v>9.2558749999999943</c:v>
                </c:pt>
                <c:pt idx="3">
                  <c:v>9.4102499999999978</c:v>
                </c:pt>
                <c:pt idx="4">
                  <c:v>9.5517499999999913</c:v>
                </c:pt>
                <c:pt idx="5">
                  <c:v>9.7000000000000064</c:v>
                </c:pt>
                <c:pt idx="6">
                  <c:v>9.7742499999999897</c:v>
                </c:pt>
                <c:pt idx="7">
                  <c:v>9.7260000000000293</c:v>
                </c:pt>
                <c:pt idx="8">
                  <c:v>9.7734999999999896</c:v>
                </c:pt>
              </c:numCache>
            </c:numRef>
          </c:val>
          <c:extLst>
            <c:ext xmlns:c16="http://schemas.microsoft.com/office/drawing/2014/chart" uri="{C3380CC4-5D6E-409C-BE32-E72D297353CC}">
              <c16:uniqueId val="{00000037-4721-4BC0-87F1-ECD638F5B05D}"/>
            </c:ext>
          </c:extLst>
        </c:ser>
        <c:ser>
          <c:idx val="20"/>
          <c:order val="20"/>
          <c:tx>
            <c:strRef>
              <c:f>nappes_18!$B$218</c:f>
              <c:strCache>
                <c:ptCount val="1"/>
                <c:pt idx="0">
                  <c:v>100</c:v>
                </c:pt>
              </c:strCache>
            </c:strRef>
          </c:tx>
          <c:cat>
            <c:strRef>
              <c:f>nappes_18!$C$197:$K$197</c:f>
              <c:strCache>
                <c:ptCount val="9"/>
                <c:pt idx="0">
                  <c:v>1w</c:v>
                </c:pt>
                <c:pt idx="1">
                  <c:v>1m</c:v>
                </c:pt>
                <c:pt idx="2">
                  <c:v>2m</c:v>
                </c:pt>
                <c:pt idx="3">
                  <c:v>3m</c:v>
                </c:pt>
                <c:pt idx="4">
                  <c:v>6m</c:v>
                </c:pt>
                <c:pt idx="5">
                  <c:v>9m</c:v>
                </c:pt>
                <c:pt idx="6">
                  <c:v>1y</c:v>
                </c:pt>
                <c:pt idx="7">
                  <c:v>18m</c:v>
                </c:pt>
                <c:pt idx="8">
                  <c:v>2y</c:v>
                </c:pt>
              </c:strCache>
            </c:strRef>
          </c:cat>
          <c:val>
            <c:numRef>
              <c:f>nappes_18!$C$218:$K$218</c:f>
              <c:numCache>
                <c:formatCode>0.000</c:formatCode>
                <c:ptCount val="9"/>
                <c:pt idx="0">
                  <c:v>10.119999999999996</c:v>
                </c:pt>
                <c:pt idx="1">
                  <c:v>9.6500000000000288</c:v>
                </c:pt>
                <c:pt idx="2">
                  <c:v>9.4351041666666617</c:v>
                </c:pt>
                <c:pt idx="3">
                  <c:v>9.669791666666665</c:v>
                </c:pt>
                <c:pt idx="4">
                  <c:v>9.9481249999999903</c:v>
                </c:pt>
                <c:pt idx="5">
                  <c:v>10.165416666666674</c:v>
                </c:pt>
                <c:pt idx="6">
                  <c:v>10.268541666666657</c:v>
                </c:pt>
                <c:pt idx="7">
                  <c:v>10.203750000000031</c:v>
                </c:pt>
                <c:pt idx="8">
                  <c:v>10.267083333333325</c:v>
                </c:pt>
              </c:numCache>
            </c:numRef>
          </c:val>
          <c:extLst>
            <c:ext xmlns:c16="http://schemas.microsoft.com/office/drawing/2014/chart" uri="{C3380CC4-5D6E-409C-BE32-E72D297353CC}">
              <c16:uniqueId val="{00000038-4721-4BC0-87F1-ECD638F5B05D}"/>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Echéance</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5"/>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Delta</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43388697936071"/>
          <c:h val="0.3512794803609573"/>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Call (mars 2018)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nappes_18!$N$198</c:f>
              <c:strCache>
                <c:ptCount val="1"/>
                <c:pt idx="0">
                  <c:v>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nappes_18!$O$198:$W$198</c:f>
              <c:numCache>
                <c:formatCode>0.000</c:formatCode>
                <c:ptCount val="9"/>
                <c:pt idx="0">
                  <c:v>10.119999999999997</c:v>
                </c:pt>
                <c:pt idx="1">
                  <c:v>9.6499999999999986</c:v>
                </c:pt>
                <c:pt idx="2">
                  <c:v>9.4351041666666688</c:v>
                </c:pt>
                <c:pt idx="3">
                  <c:v>9.6697916666666668</c:v>
                </c:pt>
                <c:pt idx="4">
                  <c:v>9.948125000000001</c:v>
                </c:pt>
                <c:pt idx="5">
                  <c:v>10.165416666666667</c:v>
                </c:pt>
                <c:pt idx="6">
                  <c:v>10.268541666666666</c:v>
                </c:pt>
                <c:pt idx="7">
                  <c:v>10.203750000000005</c:v>
                </c:pt>
                <c:pt idx="8">
                  <c:v>10.267083333333334</c:v>
                </c:pt>
              </c:numCache>
            </c:numRef>
          </c:val>
          <c:extLst>
            <c:ext xmlns:c16="http://schemas.microsoft.com/office/drawing/2014/chart" uri="{C3380CC4-5D6E-409C-BE32-E72D297353CC}">
              <c16:uniqueId val="{00000000-5DD1-46E2-955A-52B430F7A577}"/>
            </c:ext>
          </c:extLst>
        </c:ser>
        <c:ser>
          <c:idx val="1"/>
          <c:order val="1"/>
          <c:tx>
            <c:strRef>
              <c:f>nappes_18!$N$199</c:f>
              <c:strCache>
                <c:ptCount val="1"/>
                <c:pt idx="0">
                  <c:v>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nappes_18!$O$199:$W$199</c:f>
              <c:numCache>
                <c:formatCode>0.000</c:formatCode>
                <c:ptCount val="9"/>
                <c:pt idx="0">
                  <c:v>9.9649999999999963</c:v>
                </c:pt>
                <c:pt idx="1">
                  <c:v>9.5137499999999999</c:v>
                </c:pt>
                <c:pt idx="2">
                  <c:v>9.2558750000000014</c:v>
                </c:pt>
                <c:pt idx="3">
                  <c:v>9.4102499999999996</c:v>
                </c:pt>
                <c:pt idx="4">
                  <c:v>9.5517500000000002</c:v>
                </c:pt>
                <c:pt idx="5">
                  <c:v>9.7000000000000011</c:v>
                </c:pt>
                <c:pt idx="6">
                  <c:v>9.7742499999999986</c:v>
                </c:pt>
                <c:pt idx="7">
                  <c:v>9.7260000000000044</c:v>
                </c:pt>
                <c:pt idx="8">
                  <c:v>9.7735000000000021</c:v>
                </c:pt>
              </c:numCache>
            </c:numRef>
          </c:val>
          <c:extLst>
            <c:ext xmlns:c16="http://schemas.microsoft.com/office/drawing/2014/chart" uri="{C3380CC4-5D6E-409C-BE32-E72D297353CC}">
              <c16:uniqueId val="{00000001-5DD1-46E2-955A-52B430F7A577}"/>
            </c:ext>
          </c:extLst>
        </c:ser>
        <c:ser>
          <c:idx val="2"/>
          <c:order val="2"/>
          <c:tx>
            <c:strRef>
              <c:f>nappes_18!$N$200</c:f>
              <c:strCache>
                <c:ptCount val="1"/>
                <c:pt idx="0">
                  <c:v>10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nappes_18!$O$200:$W$200</c:f>
              <c:numCache>
                <c:formatCode>0.000</c:formatCode>
                <c:ptCount val="9"/>
                <c:pt idx="0">
                  <c:v>9.8299999999999965</c:v>
                </c:pt>
                <c:pt idx="1">
                  <c:v>9.3950000000000014</c:v>
                </c:pt>
                <c:pt idx="2">
                  <c:v>9.0952500000000018</c:v>
                </c:pt>
                <c:pt idx="3">
                  <c:v>9.1775000000000002</c:v>
                </c:pt>
                <c:pt idx="4">
                  <c:v>9.1974999999999998</c:v>
                </c:pt>
                <c:pt idx="5">
                  <c:v>9.2850000000000001</c:v>
                </c:pt>
                <c:pt idx="6">
                  <c:v>9.3324999999999978</c:v>
                </c:pt>
                <c:pt idx="7">
                  <c:v>9.3000000000000043</c:v>
                </c:pt>
                <c:pt idx="8">
                  <c:v>9.3350000000000026</c:v>
                </c:pt>
              </c:numCache>
            </c:numRef>
          </c:val>
          <c:extLst>
            <c:ext xmlns:c16="http://schemas.microsoft.com/office/drawing/2014/chart" uri="{C3380CC4-5D6E-409C-BE32-E72D297353CC}">
              <c16:uniqueId val="{00000002-5DD1-46E2-955A-52B430F7A577}"/>
            </c:ext>
          </c:extLst>
        </c:ser>
        <c:ser>
          <c:idx val="3"/>
          <c:order val="3"/>
          <c:tx>
            <c:strRef>
              <c:f>nappes_18!$N$201</c:f>
              <c:strCache>
                <c:ptCount val="1"/>
                <c:pt idx="0">
                  <c:v>15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nappes_18!$O$201:$W$201</c:f>
              <c:numCache>
                <c:formatCode>0.000</c:formatCode>
                <c:ptCount val="9"/>
                <c:pt idx="0">
                  <c:v>9.7149999999999963</c:v>
                </c:pt>
                <c:pt idx="1">
                  <c:v>9.2937500000000028</c:v>
                </c:pt>
                <c:pt idx="2">
                  <c:v>8.9532291666666683</c:v>
                </c:pt>
                <c:pt idx="3">
                  <c:v>8.971541666666667</c:v>
                </c:pt>
                <c:pt idx="4">
                  <c:v>8.8853749999999998</c:v>
                </c:pt>
                <c:pt idx="5">
                  <c:v>8.9204166666666662</c:v>
                </c:pt>
                <c:pt idx="6">
                  <c:v>8.9432916666666653</c:v>
                </c:pt>
                <c:pt idx="7">
                  <c:v>8.9257500000000043</c:v>
                </c:pt>
                <c:pt idx="8">
                  <c:v>8.9515833333333372</c:v>
                </c:pt>
              </c:numCache>
            </c:numRef>
          </c:val>
          <c:extLst>
            <c:ext xmlns:c16="http://schemas.microsoft.com/office/drawing/2014/chart" uri="{C3380CC4-5D6E-409C-BE32-E72D297353CC}">
              <c16:uniqueId val="{00000003-5DD1-46E2-955A-52B430F7A577}"/>
            </c:ext>
          </c:extLst>
        </c:ser>
        <c:ser>
          <c:idx val="4"/>
          <c:order val="4"/>
          <c:tx>
            <c:strRef>
              <c:f>nappes_18!$N$202</c:f>
              <c:strCache>
                <c:ptCount val="1"/>
                <c:pt idx="0">
                  <c:v>20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nappes_18!$O$202:$W$202</c:f>
              <c:numCache>
                <c:formatCode>0.000</c:formatCode>
                <c:ptCount val="9"/>
                <c:pt idx="0">
                  <c:v>9.6199999999999957</c:v>
                </c:pt>
                <c:pt idx="1">
                  <c:v>9.2100000000000044</c:v>
                </c:pt>
                <c:pt idx="2">
                  <c:v>8.829812500000001</c:v>
                </c:pt>
                <c:pt idx="3">
                  <c:v>8.7923749999999998</c:v>
                </c:pt>
                <c:pt idx="4">
                  <c:v>8.6153750000000002</c:v>
                </c:pt>
                <c:pt idx="5">
                  <c:v>8.6062500000000011</c:v>
                </c:pt>
                <c:pt idx="6">
                  <c:v>8.6066249999999975</c:v>
                </c:pt>
                <c:pt idx="7">
                  <c:v>8.6032500000000027</c:v>
                </c:pt>
                <c:pt idx="8">
                  <c:v>8.6232500000000041</c:v>
                </c:pt>
              </c:numCache>
            </c:numRef>
          </c:val>
          <c:extLst>
            <c:ext xmlns:c16="http://schemas.microsoft.com/office/drawing/2014/chart" uri="{C3380CC4-5D6E-409C-BE32-E72D297353CC}">
              <c16:uniqueId val="{00000004-5DD1-46E2-955A-52B430F7A577}"/>
            </c:ext>
          </c:extLst>
        </c:ser>
        <c:ser>
          <c:idx val="5"/>
          <c:order val="5"/>
          <c:tx>
            <c:strRef>
              <c:f>nappes_18!$N$203</c:f>
              <c:strCache>
                <c:ptCount val="1"/>
                <c:pt idx="0">
                  <c:v>25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nappes_18!$O$203:$W$203</c:f>
              <c:numCache>
                <c:formatCode>0.000</c:formatCode>
                <c:ptCount val="9"/>
                <c:pt idx="0">
                  <c:v>9.5449999999999964</c:v>
                </c:pt>
                <c:pt idx="1">
                  <c:v>9.1437500000000043</c:v>
                </c:pt>
                <c:pt idx="2">
                  <c:v>8.7250000000000014</c:v>
                </c:pt>
                <c:pt idx="3">
                  <c:v>8.6399999999999988</c:v>
                </c:pt>
                <c:pt idx="4">
                  <c:v>8.3875000000000011</c:v>
                </c:pt>
                <c:pt idx="5">
                  <c:v>8.3425000000000011</c:v>
                </c:pt>
                <c:pt idx="6">
                  <c:v>8.322499999999998</c:v>
                </c:pt>
                <c:pt idx="7">
                  <c:v>8.3325000000000031</c:v>
                </c:pt>
                <c:pt idx="8">
                  <c:v>8.350000000000005</c:v>
                </c:pt>
              </c:numCache>
            </c:numRef>
          </c:val>
          <c:extLst>
            <c:ext xmlns:c16="http://schemas.microsoft.com/office/drawing/2014/chart" uri="{C3380CC4-5D6E-409C-BE32-E72D297353CC}">
              <c16:uniqueId val="{00000005-5DD1-46E2-955A-52B430F7A577}"/>
            </c:ext>
          </c:extLst>
        </c:ser>
        <c:ser>
          <c:idx val="6"/>
          <c:order val="6"/>
          <c:tx>
            <c:strRef>
              <c:f>nappes_18!$N$204</c:f>
              <c:strCache>
                <c:ptCount val="1"/>
                <c:pt idx="0">
                  <c:v>30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nappes_18!$O$204:$W$204</c:f>
              <c:numCache>
                <c:formatCode>0.000</c:formatCode>
                <c:ptCount val="9"/>
                <c:pt idx="0">
                  <c:v>9.4899999999999949</c:v>
                </c:pt>
                <c:pt idx="1">
                  <c:v>9.095000000000006</c:v>
                </c:pt>
                <c:pt idx="2">
                  <c:v>8.638791666666668</c:v>
                </c:pt>
                <c:pt idx="3">
                  <c:v>8.5144166666666656</c:v>
                </c:pt>
                <c:pt idx="4">
                  <c:v>8.2017500000000005</c:v>
                </c:pt>
                <c:pt idx="5">
                  <c:v>8.1291666666666682</c:v>
                </c:pt>
                <c:pt idx="6">
                  <c:v>8.090916666666665</c:v>
                </c:pt>
                <c:pt idx="7">
                  <c:v>8.1135000000000019</c:v>
                </c:pt>
                <c:pt idx="8">
                  <c:v>8.1318333333333381</c:v>
                </c:pt>
              </c:numCache>
            </c:numRef>
          </c:val>
          <c:extLst>
            <c:ext xmlns:c16="http://schemas.microsoft.com/office/drawing/2014/chart" uri="{C3380CC4-5D6E-409C-BE32-E72D297353CC}">
              <c16:uniqueId val="{00000006-5DD1-46E2-955A-52B430F7A577}"/>
            </c:ext>
          </c:extLst>
        </c:ser>
        <c:ser>
          <c:idx val="7"/>
          <c:order val="7"/>
          <c:tx>
            <c:strRef>
              <c:f>nappes_18!$N$205</c:f>
              <c:strCache>
                <c:ptCount val="1"/>
                <c:pt idx="0">
                  <c:v>35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nappes_18!$O$205:$W$205</c:f>
              <c:numCache>
                <c:formatCode>0.000</c:formatCode>
                <c:ptCount val="9"/>
                <c:pt idx="0">
                  <c:v>9.4549999999999965</c:v>
                </c:pt>
                <c:pt idx="1">
                  <c:v>9.063750000000006</c:v>
                </c:pt>
                <c:pt idx="2">
                  <c:v>8.5711875000000006</c:v>
                </c:pt>
                <c:pt idx="3">
                  <c:v>8.4156249999999986</c:v>
                </c:pt>
                <c:pt idx="4">
                  <c:v>8.0581250000000004</c:v>
                </c:pt>
                <c:pt idx="5">
                  <c:v>7.9662500000000023</c:v>
                </c:pt>
                <c:pt idx="6">
                  <c:v>7.9118749999999975</c:v>
                </c:pt>
                <c:pt idx="7">
                  <c:v>7.9462500000000018</c:v>
                </c:pt>
                <c:pt idx="8">
                  <c:v>7.9687500000000053</c:v>
                </c:pt>
              </c:numCache>
            </c:numRef>
          </c:val>
          <c:extLst>
            <c:ext xmlns:c16="http://schemas.microsoft.com/office/drawing/2014/chart" uri="{C3380CC4-5D6E-409C-BE32-E72D297353CC}">
              <c16:uniqueId val="{00000007-5DD1-46E2-955A-52B430F7A577}"/>
            </c:ext>
          </c:extLst>
        </c:ser>
        <c:ser>
          <c:idx val="8"/>
          <c:order val="8"/>
          <c:tx>
            <c:strRef>
              <c:f>nappes_18!$N$206</c:f>
              <c:strCache>
                <c:ptCount val="1"/>
                <c:pt idx="0">
                  <c:v>40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nappes_18!$O$206:$W$206</c:f>
              <c:numCache>
                <c:formatCode>0.000</c:formatCode>
                <c:ptCount val="9"/>
                <c:pt idx="0">
                  <c:v>9.4399999999999959</c:v>
                </c:pt>
                <c:pt idx="1">
                  <c:v>9.0500000000000078</c:v>
                </c:pt>
                <c:pt idx="2">
                  <c:v>8.5221875000000011</c:v>
                </c:pt>
                <c:pt idx="3">
                  <c:v>8.3436249999999994</c:v>
                </c:pt>
                <c:pt idx="4">
                  <c:v>7.9566250000000016</c:v>
                </c:pt>
                <c:pt idx="5">
                  <c:v>7.8537500000000033</c:v>
                </c:pt>
                <c:pt idx="6">
                  <c:v>7.7853749999999966</c:v>
                </c:pt>
                <c:pt idx="7">
                  <c:v>7.8307500000000019</c:v>
                </c:pt>
                <c:pt idx="8">
                  <c:v>7.8607500000000057</c:v>
                </c:pt>
              </c:numCache>
            </c:numRef>
          </c:val>
          <c:extLst>
            <c:ext xmlns:c16="http://schemas.microsoft.com/office/drawing/2014/chart" uri="{C3380CC4-5D6E-409C-BE32-E72D297353CC}">
              <c16:uniqueId val="{00000008-5DD1-46E2-955A-52B430F7A577}"/>
            </c:ext>
          </c:extLst>
        </c:ser>
        <c:ser>
          <c:idx val="9"/>
          <c:order val="9"/>
          <c:tx>
            <c:strRef>
              <c:f>nappes_18!$N$207</c:f>
              <c:strCache>
                <c:ptCount val="1"/>
                <c:pt idx="0">
                  <c:v>45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nappes_18!$O$207:$W$207</c:f>
              <c:numCache>
                <c:formatCode>0.000</c:formatCode>
                <c:ptCount val="9"/>
                <c:pt idx="0">
                  <c:v>9.444999999999995</c:v>
                </c:pt>
                <c:pt idx="1">
                  <c:v>9.053750000000008</c:v>
                </c:pt>
                <c:pt idx="2">
                  <c:v>8.4917916666666677</c:v>
                </c:pt>
                <c:pt idx="3">
                  <c:v>8.2984166666666646</c:v>
                </c:pt>
                <c:pt idx="4">
                  <c:v>7.8972500000000023</c:v>
                </c:pt>
                <c:pt idx="5">
                  <c:v>7.7916666666666714</c:v>
                </c:pt>
                <c:pt idx="6">
                  <c:v>7.711416666666663</c:v>
                </c:pt>
                <c:pt idx="7">
                  <c:v>7.7670000000000012</c:v>
                </c:pt>
                <c:pt idx="8">
                  <c:v>7.8078333333333401</c:v>
                </c:pt>
              </c:numCache>
            </c:numRef>
          </c:val>
          <c:extLst>
            <c:ext xmlns:c16="http://schemas.microsoft.com/office/drawing/2014/chart" uri="{C3380CC4-5D6E-409C-BE32-E72D297353CC}">
              <c16:uniqueId val="{00000015-5DD1-46E2-955A-52B430F7A577}"/>
            </c:ext>
          </c:extLst>
        </c:ser>
        <c:ser>
          <c:idx val="10"/>
          <c:order val="10"/>
          <c:tx>
            <c:strRef>
              <c:f>nappes_18!$N$208</c:f>
              <c:strCache>
                <c:ptCount val="1"/>
                <c:pt idx="0">
                  <c:v>50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nappes_18!$O$208:$W$208</c:f>
              <c:numCache>
                <c:formatCode>0.000</c:formatCode>
                <c:ptCount val="9"/>
                <c:pt idx="0">
                  <c:v>9.4699999999999953</c:v>
                </c:pt>
                <c:pt idx="1">
                  <c:v>9.0750000000000064</c:v>
                </c:pt>
                <c:pt idx="2">
                  <c:v>8.4800000000000022</c:v>
                </c:pt>
                <c:pt idx="3">
                  <c:v>8.2799999999999976</c:v>
                </c:pt>
                <c:pt idx="4">
                  <c:v>7.8800000000000034</c:v>
                </c:pt>
                <c:pt idx="5">
                  <c:v>7.7800000000000056</c:v>
                </c:pt>
                <c:pt idx="6">
                  <c:v>7.6899999999999959</c:v>
                </c:pt>
                <c:pt idx="7">
                  <c:v>7.7550000000000017</c:v>
                </c:pt>
                <c:pt idx="8">
                  <c:v>7.8100000000000067</c:v>
                </c:pt>
              </c:numCache>
            </c:numRef>
          </c:val>
          <c:extLst>
            <c:ext xmlns:c16="http://schemas.microsoft.com/office/drawing/2014/chart" uri="{C3380CC4-5D6E-409C-BE32-E72D297353CC}">
              <c16:uniqueId val="{00000016-5DD1-46E2-955A-52B430F7A577}"/>
            </c:ext>
          </c:extLst>
        </c:ser>
        <c:ser>
          <c:idx val="11"/>
          <c:order val="11"/>
          <c:tx>
            <c:strRef>
              <c:f>nappes_18!$N$209</c:f>
              <c:strCache>
                <c:ptCount val="1"/>
                <c:pt idx="0">
                  <c:v>55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nappes_18!$O$209:$W$209</c:f>
              <c:numCache>
                <c:formatCode>0.000</c:formatCode>
                <c:ptCount val="9"/>
                <c:pt idx="0">
                  <c:v>9.4699999999999775</c:v>
                </c:pt>
                <c:pt idx="1">
                  <c:v>9.0657833333333517</c:v>
                </c:pt>
                <c:pt idx="2">
                  <c:v>8.4688749999999864</c:v>
                </c:pt>
                <c:pt idx="3">
                  <c:v>8.240583333333328</c:v>
                </c:pt>
                <c:pt idx="4">
                  <c:v>7.8140833333333228</c:v>
                </c:pt>
                <c:pt idx="5">
                  <c:v>7.6943333333333284</c:v>
                </c:pt>
                <c:pt idx="6">
                  <c:v>7.60825</c:v>
                </c:pt>
                <c:pt idx="7">
                  <c:v>7.6833333333333345</c:v>
                </c:pt>
                <c:pt idx="8">
                  <c:v>7.7414999999999914</c:v>
                </c:pt>
              </c:numCache>
            </c:numRef>
          </c:val>
          <c:extLst>
            <c:ext xmlns:c16="http://schemas.microsoft.com/office/drawing/2014/chart" uri="{C3380CC4-5D6E-409C-BE32-E72D297353CC}">
              <c16:uniqueId val="{00000017-5DD1-46E2-955A-52B430F7A577}"/>
            </c:ext>
          </c:extLst>
        </c:ser>
        <c:ser>
          <c:idx val="12"/>
          <c:order val="12"/>
          <c:tx>
            <c:strRef>
              <c:f>nappes_18!$N$210</c:f>
              <c:strCache>
                <c:ptCount val="1"/>
                <c:pt idx="0">
                  <c:v>60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nappes_18!$O$210:$W$210</c:f>
              <c:numCache>
                <c:formatCode>0.000</c:formatCode>
                <c:ptCount val="9"/>
                <c:pt idx="0">
                  <c:v>9.4924999999999784</c:v>
                </c:pt>
                <c:pt idx="1">
                  <c:v>9.081700000000021</c:v>
                </c:pt>
                <c:pt idx="2">
                  <c:v>8.476812499999987</c:v>
                </c:pt>
                <c:pt idx="3">
                  <c:v>8.2278749999999938</c:v>
                </c:pt>
                <c:pt idx="4">
                  <c:v>7.7863749999999889</c:v>
                </c:pt>
                <c:pt idx="5">
                  <c:v>7.6547499999999946</c:v>
                </c:pt>
                <c:pt idx="6">
                  <c:v>7.5726249999999986</c:v>
                </c:pt>
                <c:pt idx="7">
                  <c:v>7.6587500000000013</c:v>
                </c:pt>
                <c:pt idx="8">
                  <c:v>7.7227499999999907</c:v>
                </c:pt>
              </c:numCache>
            </c:numRef>
          </c:val>
          <c:extLst>
            <c:ext xmlns:c16="http://schemas.microsoft.com/office/drawing/2014/chart" uri="{C3380CC4-5D6E-409C-BE32-E72D297353CC}">
              <c16:uniqueId val="{00000018-5DD1-46E2-955A-52B430F7A577}"/>
            </c:ext>
          </c:extLst>
        </c:ser>
        <c:ser>
          <c:idx val="13"/>
          <c:order val="13"/>
          <c:tx>
            <c:strRef>
              <c:f>nappes_18!$N$211</c:f>
              <c:strCache>
                <c:ptCount val="1"/>
                <c:pt idx="0">
                  <c:v>65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nappes_18!$O$211:$W$211</c:f>
              <c:numCache>
                <c:formatCode>0.000</c:formatCode>
                <c:ptCount val="9"/>
                <c:pt idx="0">
                  <c:v>9.5374999999999766</c:v>
                </c:pt>
                <c:pt idx="1">
                  <c:v>9.122750000000023</c:v>
                </c:pt>
                <c:pt idx="2">
                  <c:v>8.5038124999999862</c:v>
                </c:pt>
                <c:pt idx="3">
                  <c:v>8.2418749999999932</c:v>
                </c:pt>
                <c:pt idx="4">
                  <c:v>7.7968749999999876</c:v>
                </c:pt>
                <c:pt idx="5">
                  <c:v>7.6612499999999946</c:v>
                </c:pt>
                <c:pt idx="6">
                  <c:v>7.5831249999999972</c:v>
                </c:pt>
                <c:pt idx="7">
                  <c:v>7.6812500000000012</c:v>
                </c:pt>
                <c:pt idx="8">
                  <c:v>7.7537499999999913</c:v>
                </c:pt>
              </c:numCache>
            </c:numRef>
          </c:val>
          <c:extLst>
            <c:ext xmlns:c16="http://schemas.microsoft.com/office/drawing/2014/chart" uri="{C3380CC4-5D6E-409C-BE32-E72D297353CC}">
              <c16:uniqueId val="{00000019-5DD1-46E2-955A-52B430F7A577}"/>
            </c:ext>
          </c:extLst>
        </c:ser>
        <c:ser>
          <c:idx val="14"/>
          <c:order val="14"/>
          <c:tx>
            <c:strRef>
              <c:f>nappes_18!$N$212</c:f>
              <c:strCache>
                <c:ptCount val="1"/>
                <c:pt idx="0">
                  <c:v>70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nappes_18!$O$212:$W$212</c:f>
              <c:numCache>
                <c:formatCode>0.000</c:formatCode>
                <c:ptCount val="9"/>
                <c:pt idx="0">
                  <c:v>9.6049999999999756</c:v>
                </c:pt>
                <c:pt idx="1">
                  <c:v>9.1889333333333578</c:v>
                </c:pt>
                <c:pt idx="2">
                  <c:v>8.5498749999999841</c:v>
                </c:pt>
                <c:pt idx="3">
                  <c:v>8.2825833333333279</c:v>
                </c:pt>
                <c:pt idx="4">
                  <c:v>7.8455833333333196</c:v>
                </c:pt>
                <c:pt idx="5">
                  <c:v>7.7138333333333282</c:v>
                </c:pt>
                <c:pt idx="6">
                  <c:v>7.6397499999999976</c:v>
                </c:pt>
                <c:pt idx="7">
                  <c:v>7.7508333333333352</c:v>
                </c:pt>
                <c:pt idx="8">
                  <c:v>7.8344999999999914</c:v>
                </c:pt>
              </c:numCache>
            </c:numRef>
          </c:val>
          <c:extLst>
            <c:ext xmlns:c16="http://schemas.microsoft.com/office/drawing/2014/chart" uri="{C3380CC4-5D6E-409C-BE32-E72D297353CC}">
              <c16:uniqueId val="{0000001A-5DD1-46E2-955A-52B430F7A577}"/>
            </c:ext>
          </c:extLst>
        </c:ser>
        <c:ser>
          <c:idx val="15"/>
          <c:order val="15"/>
          <c:tx>
            <c:strRef>
              <c:f>nappes_18!$N$213</c:f>
              <c:strCache>
                <c:ptCount val="1"/>
                <c:pt idx="0">
                  <c:v>75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nappes_18!$O$213:$W$213</c:f>
              <c:numCache>
                <c:formatCode>0.000</c:formatCode>
                <c:ptCount val="9"/>
                <c:pt idx="0">
                  <c:v>9.6949999999999754</c:v>
                </c:pt>
                <c:pt idx="1">
                  <c:v>9.2802500000000254</c:v>
                </c:pt>
                <c:pt idx="2">
                  <c:v>8.6149999999999842</c:v>
                </c:pt>
                <c:pt idx="3">
                  <c:v>8.3499999999999925</c:v>
                </c:pt>
                <c:pt idx="4">
                  <c:v>7.9324999999999859</c:v>
                </c:pt>
                <c:pt idx="5">
                  <c:v>7.8124999999999956</c:v>
                </c:pt>
                <c:pt idx="6">
                  <c:v>7.7424999999999962</c:v>
                </c:pt>
                <c:pt idx="7">
                  <c:v>7.8675000000000015</c:v>
                </c:pt>
                <c:pt idx="8">
                  <c:v>7.964999999999991</c:v>
                </c:pt>
              </c:numCache>
            </c:numRef>
          </c:val>
          <c:extLst>
            <c:ext xmlns:c16="http://schemas.microsoft.com/office/drawing/2014/chart" uri="{C3380CC4-5D6E-409C-BE32-E72D297353CC}">
              <c16:uniqueId val="{0000001B-5DD1-46E2-955A-52B430F7A577}"/>
            </c:ext>
          </c:extLst>
        </c:ser>
        <c:ser>
          <c:idx val="16"/>
          <c:order val="16"/>
          <c:tx>
            <c:strRef>
              <c:f>nappes_18!$N$214</c:f>
              <c:strCache>
                <c:ptCount val="1"/>
                <c:pt idx="0">
                  <c:v>80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nappes_18!$O$214:$W$214</c:f>
              <c:numCache>
                <c:formatCode>0.000</c:formatCode>
                <c:ptCount val="9"/>
                <c:pt idx="0">
                  <c:v>9.8074999999999743</c:v>
                </c:pt>
                <c:pt idx="1">
                  <c:v>9.3967000000000276</c:v>
                </c:pt>
                <c:pt idx="2">
                  <c:v>8.699187499999983</c:v>
                </c:pt>
                <c:pt idx="3">
                  <c:v>8.4441249999999908</c:v>
                </c:pt>
                <c:pt idx="4">
                  <c:v>8.0576249999999838</c:v>
                </c:pt>
                <c:pt idx="5">
                  <c:v>7.9572499999999957</c:v>
                </c:pt>
                <c:pt idx="6">
                  <c:v>7.8913749999999947</c:v>
                </c:pt>
                <c:pt idx="7">
                  <c:v>8.0312500000000018</c:v>
                </c:pt>
                <c:pt idx="8">
                  <c:v>8.1452499999999901</c:v>
                </c:pt>
              </c:numCache>
            </c:numRef>
          </c:val>
          <c:extLst>
            <c:ext xmlns:c16="http://schemas.microsoft.com/office/drawing/2014/chart" uri="{C3380CC4-5D6E-409C-BE32-E72D297353CC}">
              <c16:uniqueId val="{0000001C-5DD1-46E2-955A-52B430F7A577}"/>
            </c:ext>
          </c:extLst>
        </c:ser>
        <c:ser>
          <c:idx val="17"/>
          <c:order val="17"/>
          <c:tx>
            <c:strRef>
              <c:f>nappes_18!$N$215</c:f>
              <c:strCache>
                <c:ptCount val="1"/>
                <c:pt idx="0">
                  <c:v>85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nappes_18!$O$215:$W$215</c:f>
              <c:numCache>
                <c:formatCode>0.000</c:formatCode>
                <c:ptCount val="9"/>
                <c:pt idx="0">
                  <c:v>9.9424999999999741</c:v>
                </c:pt>
                <c:pt idx="1">
                  <c:v>9.5382833333333608</c:v>
                </c:pt>
                <c:pt idx="2">
                  <c:v>8.8024374999999839</c:v>
                </c:pt>
                <c:pt idx="3">
                  <c:v>8.5649583333333226</c:v>
                </c:pt>
                <c:pt idx="4">
                  <c:v>8.2209583333333178</c:v>
                </c:pt>
                <c:pt idx="5">
                  <c:v>8.1480833333333287</c:v>
                </c:pt>
                <c:pt idx="6">
                  <c:v>8.0863749999999932</c:v>
                </c:pt>
                <c:pt idx="7">
                  <c:v>8.242083333333337</c:v>
                </c:pt>
                <c:pt idx="8">
                  <c:v>8.3752499999999905</c:v>
                </c:pt>
              </c:numCache>
            </c:numRef>
          </c:val>
          <c:extLst>
            <c:ext xmlns:c16="http://schemas.microsoft.com/office/drawing/2014/chart" uri="{C3380CC4-5D6E-409C-BE32-E72D297353CC}">
              <c16:uniqueId val="{0000001D-5DD1-46E2-955A-52B430F7A577}"/>
            </c:ext>
          </c:extLst>
        </c:ser>
        <c:ser>
          <c:idx val="18"/>
          <c:order val="18"/>
          <c:tx>
            <c:strRef>
              <c:f>nappes_18!$N$216</c:f>
              <c:strCache>
                <c:ptCount val="1"/>
                <c:pt idx="0">
                  <c:v>90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nappes_18!$O$216:$W$216</c:f>
              <c:numCache>
                <c:formatCode>0.000</c:formatCode>
                <c:ptCount val="9"/>
                <c:pt idx="0">
                  <c:v>10.099999999999973</c:v>
                </c:pt>
                <c:pt idx="1">
                  <c:v>9.7050000000000267</c:v>
                </c:pt>
                <c:pt idx="2">
                  <c:v>8.9247499999999835</c:v>
                </c:pt>
                <c:pt idx="3">
                  <c:v>8.7124999999999879</c:v>
                </c:pt>
                <c:pt idx="4">
                  <c:v>8.4224999999999817</c:v>
                </c:pt>
                <c:pt idx="5">
                  <c:v>8.384999999999998</c:v>
                </c:pt>
                <c:pt idx="6">
                  <c:v>8.3274999999999935</c:v>
                </c:pt>
                <c:pt idx="7">
                  <c:v>8.5000000000000018</c:v>
                </c:pt>
                <c:pt idx="8">
                  <c:v>8.6549999999999887</c:v>
                </c:pt>
              </c:numCache>
            </c:numRef>
          </c:val>
          <c:extLst>
            <c:ext xmlns:c16="http://schemas.microsoft.com/office/drawing/2014/chart" uri="{C3380CC4-5D6E-409C-BE32-E72D297353CC}">
              <c16:uniqueId val="{0000001E-5DD1-46E2-955A-52B430F7A577}"/>
            </c:ext>
          </c:extLst>
        </c:ser>
        <c:ser>
          <c:idx val="19"/>
          <c:order val="19"/>
          <c:tx>
            <c:strRef>
              <c:f>nappes_18!$N$217</c:f>
              <c:strCache>
                <c:ptCount val="1"/>
                <c:pt idx="0">
                  <c:v>95</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nappes_18!$O$217:$W$217</c:f>
              <c:numCache>
                <c:formatCode>0.000</c:formatCode>
                <c:ptCount val="9"/>
                <c:pt idx="0">
                  <c:v>10.279999999999973</c:v>
                </c:pt>
                <c:pt idx="1">
                  <c:v>9.8968500000000272</c:v>
                </c:pt>
                <c:pt idx="2">
                  <c:v>9.0661249999999836</c:v>
                </c:pt>
                <c:pt idx="3">
                  <c:v>8.8867499999999886</c:v>
                </c:pt>
                <c:pt idx="4">
                  <c:v>8.6622499999999825</c:v>
                </c:pt>
                <c:pt idx="5">
                  <c:v>8.6679999999999993</c:v>
                </c:pt>
                <c:pt idx="6">
                  <c:v>8.6147499999999919</c:v>
                </c:pt>
                <c:pt idx="7">
                  <c:v>8.8050000000000015</c:v>
                </c:pt>
                <c:pt idx="8">
                  <c:v>8.9844999999999882</c:v>
                </c:pt>
              </c:numCache>
            </c:numRef>
          </c:val>
          <c:extLst>
            <c:ext xmlns:c16="http://schemas.microsoft.com/office/drawing/2014/chart" uri="{C3380CC4-5D6E-409C-BE32-E72D297353CC}">
              <c16:uniqueId val="{0000001F-5DD1-46E2-955A-52B430F7A577}"/>
            </c:ext>
          </c:extLst>
        </c:ser>
        <c:ser>
          <c:idx val="20"/>
          <c:order val="20"/>
          <c:tx>
            <c:strRef>
              <c:f>nappes_18!$N$218</c:f>
              <c:strCache>
                <c:ptCount val="1"/>
                <c:pt idx="0">
                  <c:v>100</c:v>
                </c:pt>
              </c:strCache>
            </c:strRef>
          </c:tx>
          <c:cat>
            <c:strRef>
              <c:f>nappes_18!$O$197:$W$197</c:f>
              <c:strCache>
                <c:ptCount val="9"/>
                <c:pt idx="0">
                  <c:v>1w</c:v>
                </c:pt>
                <c:pt idx="1">
                  <c:v>1m</c:v>
                </c:pt>
                <c:pt idx="2">
                  <c:v>2m</c:v>
                </c:pt>
                <c:pt idx="3">
                  <c:v>3m</c:v>
                </c:pt>
                <c:pt idx="4">
                  <c:v>6m</c:v>
                </c:pt>
                <c:pt idx="5">
                  <c:v>9m</c:v>
                </c:pt>
                <c:pt idx="6">
                  <c:v>1y</c:v>
                </c:pt>
                <c:pt idx="7">
                  <c:v>18m</c:v>
                </c:pt>
                <c:pt idx="8">
                  <c:v>2y</c:v>
                </c:pt>
              </c:strCache>
            </c:strRef>
          </c:cat>
          <c:val>
            <c:numRef>
              <c:f>nappes_18!$O$218:$W$218</c:f>
              <c:numCache>
                <c:formatCode>0.000</c:formatCode>
                <c:ptCount val="9"/>
                <c:pt idx="0">
                  <c:v>10.48249999999997</c:v>
                </c:pt>
                <c:pt idx="1">
                  <c:v>10.113833333333361</c:v>
                </c:pt>
                <c:pt idx="2">
                  <c:v>9.226562499999984</c:v>
                </c:pt>
                <c:pt idx="3">
                  <c:v>9.0877083333333175</c:v>
                </c:pt>
                <c:pt idx="4">
                  <c:v>8.9402083333333131</c:v>
                </c:pt>
                <c:pt idx="5">
                  <c:v>8.9970833333333342</c:v>
                </c:pt>
                <c:pt idx="6">
                  <c:v>8.9481249999999903</c:v>
                </c:pt>
                <c:pt idx="7">
                  <c:v>9.1570833333333344</c:v>
                </c:pt>
                <c:pt idx="8">
                  <c:v>9.3637499999999871</c:v>
                </c:pt>
              </c:numCache>
            </c:numRef>
          </c:val>
          <c:extLst>
            <c:ext xmlns:c16="http://schemas.microsoft.com/office/drawing/2014/chart" uri="{C3380CC4-5D6E-409C-BE32-E72D297353CC}">
              <c16:uniqueId val="{00000020-5DD1-46E2-955A-52B430F7A577}"/>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Echéance</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5"/>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Delta</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68641030428874"/>
          <c:h val="0.34995516091403162"/>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Put (février 2017)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nappes_17!$C$197</c:f>
              <c:strCache>
                <c:ptCount val="1"/>
                <c:pt idx="0">
                  <c:v>1w</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nappes_17!$C$198:$C$218</c:f>
              <c:numCache>
                <c:formatCode>0.000</c:formatCode>
                <c:ptCount val="21"/>
                <c:pt idx="0">
                  <c:v>7.9912499999999991</c:v>
                </c:pt>
                <c:pt idx="1">
                  <c:v>7.880749999999999</c:v>
                </c:pt>
                <c:pt idx="2">
                  <c:v>7.7749999999999995</c:v>
                </c:pt>
                <c:pt idx="3">
                  <c:v>7.6739999999999995</c:v>
                </c:pt>
                <c:pt idx="4">
                  <c:v>7.57775</c:v>
                </c:pt>
                <c:pt idx="5">
                  <c:v>7.4862500000000001</c:v>
                </c:pt>
                <c:pt idx="6">
                  <c:v>7.3994999999999997</c:v>
                </c:pt>
                <c:pt idx="7">
                  <c:v>7.3174999999999999</c:v>
                </c:pt>
                <c:pt idx="8">
                  <c:v>7.2402499999999996</c:v>
                </c:pt>
                <c:pt idx="9">
                  <c:v>7.1677499999999998</c:v>
                </c:pt>
                <c:pt idx="10">
                  <c:v>7.1</c:v>
                </c:pt>
                <c:pt idx="11">
                  <c:v>7.1277499999999909</c:v>
                </c:pt>
                <c:pt idx="12">
                  <c:v>7.1577499999999903</c:v>
                </c:pt>
                <c:pt idx="13">
                  <c:v>7.1899999999999888</c:v>
                </c:pt>
                <c:pt idx="14">
                  <c:v>7.2244999999999884</c:v>
                </c:pt>
                <c:pt idx="15">
                  <c:v>7.2612499999999871</c:v>
                </c:pt>
                <c:pt idx="16">
                  <c:v>7.3002499999999859</c:v>
                </c:pt>
                <c:pt idx="17">
                  <c:v>7.3414999999999848</c:v>
                </c:pt>
                <c:pt idx="18">
                  <c:v>7.3849999999999838</c:v>
                </c:pt>
                <c:pt idx="19">
                  <c:v>7.4307499999999829</c:v>
                </c:pt>
                <c:pt idx="20">
                  <c:v>7.4787499999999811</c:v>
                </c:pt>
              </c:numCache>
            </c:numRef>
          </c:val>
          <c:extLst>
            <c:ext xmlns:c16="http://schemas.microsoft.com/office/drawing/2014/chart" uri="{C3380CC4-5D6E-409C-BE32-E72D297353CC}">
              <c16:uniqueId val="{00000000-59D8-44A7-A5E4-856573B3339A}"/>
            </c:ext>
          </c:extLst>
        </c:ser>
        <c:ser>
          <c:idx val="1"/>
          <c:order val="1"/>
          <c:tx>
            <c:strRef>
              <c:f>nappes_17!$D$197</c:f>
              <c:strCache>
                <c:ptCount val="1"/>
                <c:pt idx="0">
                  <c:v>1m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nappes_17!$D$198:$D$218</c:f>
              <c:numCache>
                <c:formatCode>0.000</c:formatCode>
                <c:ptCount val="21"/>
                <c:pt idx="0">
                  <c:v>9.9670833333333313</c:v>
                </c:pt>
                <c:pt idx="1">
                  <c:v>9.6392499999999988</c:v>
                </c:pt>
                <c:pt idx="2">
                  <c:v>9.3450000000000006</c:v>
                </c:pt>
                <c:pt idx="3">
                  <c:v>9.0843333333333351</c:v>
                </c:pt>
                <c:pt idx="4">
                  <c:v>8.8572500000000023</c:v>
                </c:pt>
                <c:pt idx="5">
                  <c:v>8.6637500000000038</c:v>
                </c:pt>
                <c:pt idx="6">
                  <c:v>8.5038333333333362</c:v>
                </c:pt>
                <c:pt idx="7">
                  <c:v>8.3775000000000048</c:v>
                </c:pt>
                <c:pt idx="8">
                  <c:v>8.2847500000000043</c:v>
                </c:pt>
                <c:pt idx="9">
                  <c:v>8.2255833333333381</c:v>
                </c:pt>
                <c:pt idx="10">
                  <c:v>8.2000000000000046</c:v>
                </c:pt>
                <c:pt idx="11">
                  <c:v>8.1427499999999906</c:v>
                </c:pt>
                <c:pt idx="12">
                  <c:v>8.11024999999999</c:v>
                </c:pt>
                <c:pt idx="13">
                  <c:v>8.1024999999999903</c:v>
                </c:pt>
                <c:pt idx="14">
                  <c:v>8.1194999999999915</c:v>
                </c:pt>
                <c:pt idx="15">
                  <c:v>8.1612499999999901</c:v>
                </c:pt>
                <c:pt idx="16">
                  <c:v>8.2277499999999897</c:v>
                </c:pt>
                <c:pt idx="17">
                  <c:v>8.3189999999999902</c:v>
                </c:pt>
                <c:pt idx="18">
                  <c:v>8.4349999999999881</c:v>
                </c:pt>
                <c:pt idx="19">
                  <c:v>8.5757499999999887</c:v>
                </c:pt>
                <c:pt idx="20">
                  <c:v>8.7412499999999866</c:v>
                </c:pt>
              </c:numCache>
            </c:numRef>
          </c:val>
          <c:extLst>
            <c:ext xmlns:c16="http://schemas.microsoft.com/office/drawing/2014/chart" uri="{C3380CC4-5D6E-409C-BE32-E72D297353CC}">
              <c16:uniqueId val="{00000001-59D8-44A7-A5E4-856573B3339A}"/>
            </c:ext>
          </c:extLst>
        </c:ser>
        <c:ser>
          <c:idx val="2"/>
          <c:order val="2"/>
          <c:tx>
            <c:strRef>
              <c:f>nappes_17!$E$197</c:f>
              <c:strCache>
                <c:ptCount val="1"/>
                <c:pt idx="0">
                  <c:v>2m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nappes_17!$E$198:$E$218</c:f>
              <c:numCache>
                <c:formatCode>0.000</c:formatCode>
                <c:ptCount val="21"/>
                <c:pt idx="0">
                  <c:v>11.03458333333333</c:v>
                </c:pt>
                <c:pt idx="1">
                  <c:v>10.833999999999998</c:v>
                </c:pt>
                <c:pt idx="2">
                  <c:v>10.634999999999998</c:v>
                </c:pt>
                <c:pt idx="3">
                  <c:v>10.437583333333333</c:v>
                </c:pt>
                <c:pt idx="4">
                  <c:v>10.24175</c:v>
                </c:pt>
                <c:pt idx="5">
                  <c:v>10.047500000000001</c:v>
                </c:pt>
                <c:pt idx="6">
                  <c:v>9.8548333333333353</c:v>
                </c:pt>
                <c:pt idx="7">
                  <c:v>9.6637500000000021</c:v>
                </c:pt>
                <c:pt idx="8">
                  <c:v>9.4742500000000014</c:v>
                </c:pt>
                <c:pt idx="9">
                  <c:v>9.2863333333333369</c:v>
                </c:pt>
                <c:pt idx="10">
                  <c:v>9.1000000000000032</c:v>
                </c:pt>
                <c:pt idx="11">
                  <c:v>9.1583333333333403</c:v>
                </c:pt>
                <c:pt idx="12">
                  <c:v>9.2037500000000083</c:v>
                </c:pt>
                <c:pt idx="13">
                  <c:v>9.236250000000009</c:v>
                </c:pt>
                <c:pt idx="14">
                  <c:v>9.2558333333333422</c:v>
                </c:pt>
                <c:pt idx="15">
                  <c:v>9.2625000000000099</c:v>
                </c:pt>
                <c:pt idx="16">
                  <c:v>9.2562500000000121</c:v>
                </c:pt>
                <c:pt idx="17">
                  <c:v>9.2370833333333451</c:v>
                </c:pt>
                <c:pt idx="18">
                  <c:v>9.2050000000000125</c:v>
                </c:pt>
                <c:pt idx="19">
                  <c:v>9.1600000000000126</c:v>
                </c:pt>
                <c:pt idx="20">
                  <c:v>9.1020833333333453</c:v>
                </c:pt>
              </c:numCache>
            </c:numRef>
          </c:val>
          <c:extLst>
            <c:ext xmlns:c16="http://schemas.microsoft.com/office/drawing/2014/chart" uri="{C3380CC4-5D6E-409C-BE32-E72D297353CC}">
              <c16:uniqueId val="{00000002-59D8-44A7-A5E4-856573B3339A}"/>
            </c:ext>
          </c:extLst>
        </c:ser>
        <c:ser>
          <c:idx val="3"/>
          <c:order val="3"/>
          <c:tx>
            <c:strRef>
              <c:f>nappes_17!$F$197</c:f>
              <c:strCache>
                <c:ptCount val="1"/>
                <c:pt idx="0">
                  <c:v>3m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nappes_17!$F$198:$F$218</c:f>
              <c:numCache>
                <c:formatCode>0.000</c:formatCode>
                <c:ptCount val="21"/>
                <c:pt idx="0">
                  <c:v>11.712499999999995</c:v>
                </c:pt>
                <c:pt idx="1">
                  <c:v>11.238499999999995</c:v>
                </c:pt>
                <c:pt idx="2">
                  <c:v>10.809999999999995</c:v>
                </c:pt>
                <c:pt idx="3">
                  <c:v>10.426999999999996</c:v>
                </c:pt>
                <c:pt idx="4">
                  <c:v>10.089499999999996</c:v>
                </c:pt>
                <c:pt idx="5">
                  <c:v>9.7974999999999959</c:v>
                </c:pt>
                <c:pt idx="6">
                  <c:v>9.5509999999999948</c:v>
                </c:pt>
                <c:pt idx="7">
                  <c:v>9.3499999999999943</c:v>
                </c:pt>
                <c:pt idx="8">
                  <c:v>9.1944999999999943</c:v>
                </c:pt>
                <c:pt idx="9">
                  <c:v>9.0844999999999931</c:v>
                </c:pt>
                <c:pt idx="10">
                  <c:v>9.0199999999999925</c:v>
                </c:pt>
                <c:pt idx="11">
                  <c:v>8.9215000000000142</c:v>
                </c:pt>
                <c:pt idx="12">
                  <c:v>8.8515000000000157</c:v>
                </c:pt>
                <c:pt idx="13">
                  <c:v>8.8100000000000165</c:v>
                </c:pt>
                <c:pt idx="14">
                  <c:v>8.7970000000000166</c:v>
                </c:pt>
                <c:pt idx="15">
                  <c:v>8.8125000000000178</c:v>
                </c:pt>
                <c:pt idx="16">
                  <c:v>8.8565000000000182</c:v>
                </c:pt>
                <c:pt idx="17">
                  <c:v>8.9290000000000198</c:v>
                </c:pt>
                <c:pt idx="18">
                  <c:v>9.0300000000000189</c:v>
                </c:pt>
                <c:pt idx="19">
                  <c:v>9.1595000000000191</c:v>
                </c:pt>
                <c:pt idx="20">
                  <c:v>9.3175000000000203</c:v>
                </c:pt>
              </c:numCache>
            </c:numRef>
          </c:val>
          <c:extLst>
            <c:ext xmlns:c16="http://schemas.microsoft.com/office/drawing/2014/chart" uri="{C3380CC4-5D6E-409C-BE32-E72D297353CC}">
              <c16:uniqueId val="{00000003-59D8-44A7-A5E4-856573B3339A}"/>
            </c:ext>
          </c:extLst>
        </c:ser>
        <c:ser>
          <c:idx val="4"/>
          <c:order val="4"/>
          <c:tx>
            <c:strRef>
              <c:f>nappes_17!$G$197</c:f>
              <c:strCache>
                <c:ptCount val="1"/>
                <c:pt idx="0">
                  <c:v>6m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nappes_17!$G$198:$G$218</c:f>
              <c:numCache>
                <c:formatCode>0.000</c:formatCode>
                <c:ptCount val="21"/>
                <c:pt idx="0">
                  <c:v>13.73416666666667</c:v>
                </c:pt>
                <c:pt idx="1">
                  <c:v>13.029500000000004</c:v>
                </c:pt>
                <c:pt idx="2">
                  <c:v>12.390000000000004</c:v>
                </c:pt>
                <c:pt idx="3">
                  <c:v>11.815666666666671</c:v>
                </c:pt>
                <c:pt idx="4">
                  <c:v>11.306500000000003</c:v>
                </c:pt>
                <c:pt idx="5">
                  <c:v>10.862500000000004</c:v>
                </c:pt>
                <c:pt idx="6">
                  <c:v>10.483666666666672</c:v>
                </c:pt>
                <c:pt idx="7">
                  <c:v>10.170000000000005</c:v>
                </c:pt>
                <c:pt idx="8">
                  <c:v>9.9215000000000053</c:v>
                </c:pt>
                <c:pt idx="9">
                  <c:v>9.7381666666666735</c:v>
                </c:pt>
                <c:pt idx="10">
                  <c:v>9.6200000000000081</c:v>
                </c:pt>
                <c:pt idx="11">
                  <c:v>9.4491666666666738</c:v>
                </c:pt>
                <c:pt idx="12">
                  <c:v>9.3125000000000071</c:v>
                </c:pt>
                <c:pt idx="13">
                  <c:v>9.210000000000008</c:v>
                </c:pt>
                <c:pt idx="14">
                  <c:v>9.1416666666666764</c:v>
                </c:pt>
                <c:pt idx="15">
                  <c:v>9.1075000000000088</c:v>
                </c:pt>
                <c:pt idx="16">
                  <c:v>9.1075000000000106</c:v>
                </c:pt>
                <c:pt idx="17">
                  <c:v>9.1416666666666782</c:v>
                </c:pt>
                <c:pt idx="18">
                  <c:v>9.2100000000000115</c:v>
                </c:pt>
                <c:pt idx="19">
                  <c:v>9.3125000000000107</c:v>
                </c:pt>
                <c:pt idx="20">
                  <c:v>9.4491666666666809</c:v>
                </c:pt>
              </c:numCache>
            </c:numRef>
          </c:val>
          <c:extLst>
            <c:ext xmlns:c16="http://schemas.microsoft.com/office/drawing/2014/chart" uri="{C3380CC4-5D6E-409C-BE32-E72D297353CC}">
              <c16:uniqueId val="{00000004-59D8-44A7-A5E4-856573B3339A}"/>
            </c:ext>
          </c:extLst>
        </c:ser>
        <c:ser>
          <c:idx val="5"/>
          <c:order val="5"/>
          <c:tx>
            <c:strRef>
              <c:f>nappes_17!$H$197</c:f>
              <c:strCache>
                <c:ptCount val="1"/>
                <c:pt idx="0">
                  <c:v>9m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nappes_17!$H$198:$H$218</c:f>
              <c:numCache>
                <c:formatCode>0.000</c:formatCode>
                <c:ptCount val="21"/>
                <c:pt idx="0">
                  <c:v>13.791458333333331</c:v>
                </c:pt>
                <c:pt idx="1">
                  <c:v>13.073249999999998</c:v>
                </c:pt>
                <c:pt idx="2">
                  <c:v>12.422499999999999</c:v>
                </c:pt>
                <c:pt idx="3">
                  <c:v>11.839208333333332</c:v>
                </c:pt>
                <c:pt idx="4">
                  <c:v>11.323374999999999</c:v>
                </c:pt>
                <c:pt idx="5">
                  <c:v>10.874999999999998</c:v>
                </c:pt>
                <c:pt idx="6">
                  <c:v>10.494083333333332</c:v>
                </c:pt>
                <c:pt idx="7">
                  <c:v>10.180624999999997</c:v>
                </c:pt>
                <c:pt idx="8">
                  <c:v>9.9346249999999969</c:v>
                </c:pt>
                <c:pt idx="9">
                  <c:v>9.7560833333333292</c:v>
                </c:pt>
                <c:pt idx="10">
                  <c:v>9.644999999999996</c:v>
                </c:pt>
                <c:pt idx="11">
                  <c:v>9.4769166666666624</c:v>
                </c:pt>
                <c:pt idx="12">
                  <c:v>9.3458749999999959</c:v>
                </c:pt>
                <c:pt idx="13">
                  <c:v>9.2518749999999983</c:v>
                </c:pt>
                <c:pt idx="14">
                  <c:v>9.1949166666666642</c:v>
                </c:pt>
                <c:pt idx="15">
                  <c:v>9.1749999999999972</c:v>
                </c:pt>
                <c:pt idx="16">
                  <c:v>9.192124999999999</c:v>
                </c:pt>
                <c:pt idx="17">
                  <c:v>9.2462916666666644</c:v>
                </c:pt>
                <c:pt idx="18">
                  <c:v>9.3375000000000004</c:v>
                </c:pt>
                <c:pt idx="19">
                  <c:v>9.4657499999999999</c:v>
                </c:pt>
                <c:pt idx="20">
                  <c:v>9.6310416666666701</c:v>
                </c:pt>
              </c:numCache>
            </c:numRef>
          </c:val>
          <c:extLst>
            <c:ext xmlns:c16="http://schemas.microsoft.com/office/drawing/2014/chart" uri="{C3380CC4-5D6E-409C-BE32-E72D297353CC}">
              <c16:uniqueId val="{00000005-59D8-44A7-A5E4-856573B3339A}"/>
            </c:ext>
          </c:extLst>
        </c:ser>
        <c:ser>
          <c:idx val="6"/>
          <c:order val="6"/>
          <c:tx>
            <c:strRef>
              <c:f>nappes_17!$I$197</c:f>
              <c:strCache>
                <c:ptCount val="1"/>
                <c:pt idx="0">
                  <c:v>1y</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nappes_17!$I$198:$I$218</c:f>
              <c:numCache>
                <c:formatCode>0.000</c:formatCode>
                <c:ptCount val="21"/>
                <c:pt idx="0">
                  <c:v>13.862499999999997</c:v>
                </c:pt>
                <c:pt idx="1">
                  <c:v>13.131499999999997</c:v>
                </c:pt>
                <c:pt idx="2">
                  <c:v>12.469999999999999</c:v>
                </c:pt>
                <c:pt idx="3">
                  <c:v>11.877999999999998</c:v>
                </c:pt>
                <c:pt idx="4">
                  <c:v>11.355499999999997</c:v>
                </c:pt>
                <c:pt idx="5">
                  <c:v>10.902499999999998</c:v>
                </c:pt>
                <c:pt idx="6">
                  <c:v>10.518999999999998</c:v>
                </c:pt>
                <c:pt idx="7">
                  <c:v>10.204999999999998</c:v>
                </c:pt>
                <c:pt idx="8">
                  <c:v>9.9604999999999961</c:v>
                </c:pt>
                <c:pt idx="9">
                  <c:v>9.7854999999999954</c:v>
                </c:pt>
                <c:pt idx="10">
                  <c:v>9.6799999999999944</c:v>
                </c:pt>
                <c:pt idx="11">
                  <c:v>9.50983333333334</c:v>
                </c:pt>
                <c:pt idx="12">
                  <c:v>9.3815000000000079</c:v>
                </c:pt>
                <c:pt idx="13">
                  <c:v>9.2950000000000088</c:v>
                </c:pt>
                <c:pt idx="14">
                  <c:v>9.2503333333333426</c:v>
                </c:pt>
                <c:pt idx="15">
                  <c:v>9.2475000000000094</c:v>
                </c:pt>
                <c:pt idx="16">
                  <c:v>9.2865000000000109</c:v>
                </c:pt>
                <c:pt idx="17">
                  <c:v>9.3673333333333435</c:v>
                </c:pt>
                <c:pt idx="18">
                  <c:v>9.4900000000000109</c:v>
                </c:pt>
                <c:pt idx="19">
                  <c:v>9.6545000000000112</c:v>
                </c:pt>
                <c:pt idx="20">
                  <c:v>9.8608333333333444</c:v>
                </c:pt>
              </c:numCache>
            </c:numRef>
          </c:val>
          <c:extLst>
            <c:ext xmlns:c16="http://schemas.microsoft.com/office/drawing/2014/chart" uri="{C3380CC4-5D6E-409C-BE32-E72D297353CC}">
              <c16:uniqueId val="{00000006-59D8-44A7-A5E4-856573B3339A}"/>
            </c:ext>
          </c:extLst>
        </c:ser>
        <c:ser>
          <c:idx val="7"/>
          <c:order val="7"/>
          <c:tx>
            <c:strRef>
              <c:f>nappes_17!$J$197</c:f>
              <c:strCache>
                <c:ptCount val="1"/>
                <c:pt idx="0">
                  <c:v>18m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nappes_17!$J$198:$J$218</c:f>
              <c:numCache>
                <c:formatCode>0.000</c:formatCode>
                <c:ptCount val="21"/>
                <c:pt idx="0">
                  <c:v>14.030208333333336</c:v>
                </c:pt>
                <c:pt idx="1">
                  <c:v>13.251750000000001</c:v>
                </c:pt>
                <c:pt idx="2">
                  <c:v>12.552500000000002</c:v>
                </c:pt>
                <c:pt idx="3">
                  <c:v>11.932458333333335</c:v>
                </c:pt>
                <c:pt idx="4">
                  <c:v>11.391625000000001</c:v>
                </c:pt>
                <c:pt idx="5">
                  <c:v>10.93</c:v>
                </c:pt>
                <c:pt idx="6">
                  <c:v>10.547583333333334</c:v>
                </c:pt>
                <c:pt idx="7">
                  <c:v>10.244375000000002</c:v>
                </c:pt>
                <c:pt idx="8">
                  <c:v>10.020375000000001</c:v>
                </c:pt>
                <c:pt idx="9">
                  <c:v>9.8755833333333349</c:v>
                </c:pt>
                <c:pt idx="10">
                  <c:v>9.8100000000000023</c:v>
                </c:pt>
                <c:pt idx="11">
                  <c:v>9.6604166666666718</c:v>
                </c:pt>
                <c:pt idx="12">
                  <c:v>9.5556250000000063</c:v>
                </c:pt>
                <c:pt idx="13">
                  <c:v>9.4956250000000058</c:v>
                </c:pt>
                <c:pt idx="14">
                  <c:v>9.4804166666666738</c:v>
                </c:pt>
                <c:pt idx="15">
                  <c:v>9.5100000000000087</c:v>
                </c:pt>
                <c:pt idx="16">
                  <c:v>9.5843750000000085</c:v>
                </c:pt>
                <c:pt idx="17">
                  <c:v>9.7035416666666769</c:v>
                </c:pt>
                <c:pt idx="18">
                  <c:v>9.8675000000000104</c:v>
                </c:pt>
                <c:pt idx="19">
                  <c:v>10.076250000000012</c:v>
                </c:pt>
                <c:pt idx="20">
                  <c:v>10.329791666666679</c:v>
                </c:pt>
              </c:numCache>
            </c:numRef>
          </c:val>
          <c:extLst>
            <c:ext xmlns:c16="http://schemas.microsoft.com/office/drawing/2014/chart" uri="{C3380CC4-5D6E-409C-BE32-E72D297353CC}">
              <c16:uniqueId val="{00000007-59D8-44A7-A5E4-856573B3339A}"/>
            </c:ext>
          </c:extLst>
        </c:ser>
        <c:ser>
          <c:idx val="8"/>
          <c:order val="8"/>
          <c:tx>
            <c:strRef>
              <c:f>nappes_17!$K$197</c:f>
              <c:strCache>
                <c:ptCount val="1"/>
                <c:pt idx="0">
                  <c:v>2y</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nappes_17!$K$198:$K$218</c:f>
              <c:numCache>
                <c:formatCode>0.000</c:formatCode>
                <c:ptCount val="21"/>
                <c:pt idx="0">
                  <c:v>14.05625</c:v>
                </c:pt>
                <c:pt idx="1">
                  <c:v>13.278000000000002</c:v>
                </c:pt>
                <c:pt idx="2">
                  <c:v>12.580000000000004</c:v>
                </c:pt>
                <c:pt idx="3">
                  <c:v>11.962250000000004</c:v>
                </c:pt>
                <c:pt idx="4">
                  <c:v>11.424750000000007</c:v>
                </c:pt>
                <c:pt idx="5">
                  <c:v>10.967500000000008</c:v>
                </c:pt>
                <c:pt idx="6">
                  <c:v>10.590500000000009</c:v>
                </c:pt>
                <c:pt idx="7">
                  <c:v>10.29375000000001</c:v>
                </c:pt>
                <c:pt idx="8">
                  <c:v>10.07725000000001</c:v>
                </c:pt>
                <c:pt idx="9">
                  <c:v>9.9410000000000114</c:v>
                </c:pt>
                <c:pt idx="10">
                  <c:v>9.8850000000000104</c:v>
                </c:pt>
                <c:pt idx="11">
                  <c:v>9.7263333333333399</c:v>
                </c:pt>
                <c:pt idx="12">
                  <c:v>9.6217500000000076</c:v>
                </c:pt>
                <c:pt idx="13">
                  <c:v>9.5712500000000098</c:v>
                </c:pt>
                <c:pt idx="14">
                  <c:v>9.5748333333333449</c:v>
                </c:pt>
                <c:pt idx="15">
                  <c:v>9.6325000000000145</c:v>
                </c:pt>
                <c:pt idx="16">
                  <c:v>9.7442500000000152</c:v>
                </c:pt>
                <c:pt idx="17">
                  <c:v>9.9100833333333505</c:v>
                </c:pt>
                <c:pt idx="18">
                  <c:v>10.130000000000019</c:v>
                </c:pt>
                <c:pt idx="19">
                  <c:v>10.404000000000021</c:v>
                </c:pt>
                <c:pt idx="20">
                  <c:v>10.732083333333357</c:v>
                </c:pt>
              </c:numCache>
            </c:numRef>
          </c:val>
          <c:extLst>
            <c:ext xmlns:c16="http://schemas.microsoft.com/office/drawing/2014/chart" uri="{C3380CC4-5D6E-409C-BE32-E72D297353CC}">
              <c16:uniqueId val="{00000008-59D8-44A7-A5E4-856573B3339A}"/>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3"/>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18435476995255"/>
          <c:h val="0.5373579601957067"/>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Call (février 2017)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nappes_17!$O$197</c:f>
              <c:strCache>
                <c:ptCount val="1"/>
                <c:pt idx="0">
                  <c:v>1w</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nappes_17!$O$198:$O$218</c:f>
              <c:numCache>
                <c:formatCode>0.000</c:formatCode>
                <c:ptCount val="21"/>
                <c:pt idx="0">
                  <c:v>7.4787499999999998</c:v>
                </c:pt>
                <c:pt idx="1">
                  <c:v>7.4307499999999997</c:v>
                </c:pt>
                <c:pt idx="2">
                  <c:v>7.3849999999999998</c:v>
                </c:pt>
                <c:pt idx="3">
                  <c:v>7.3414999999999999</c:v>
                </c:pt>
                <c:pt idx="4">
                  <c:v>7.3002499999999992</c:v>
                </c:pt>
                <c:pt idx="5">
                  <c:v>7.2612499999999995</c:v>
                </c:pt>
                <c:pt idx="6">
                  <c:v>7.224499999999999</c:v>
                </c:pt>
                <c:pt idx="7">
                  <c:v>7.1899999999999986</c:v>
                </c:pt>
                <c:pt idx="8">
                  <c:v>7.1577499999999983</c:v>
                </c:pt>
                <c:pt idx="9">
                  <c:v>7.127749999999998</c:v>
                </c:pt>
                <c:pt idx="10">
                  <c:v>7.099999999999997</c:v>
                </c:pt>
                <c:pt idx="11">
                  <c:v>7.1677499999999954</c:v>
                </c:pt>
                <c:pt idx="12">
                  <c:v>7.2402499999999952</c:v>
                </c:pt>
                <c:pt idx="13">
                  <c:v>7.3174999999999937</c:v>
                </c:pt>
                <c:pt idx="14">
                  <c:v>7.3994999999999935</c:v>
                </c:pt>
                <c:pt idx="15">
                  <c:v>7.4862499999999921</c:v>
                </c:pt>
                <c:pt idx="16">
                  <c:v>7.5777499999999911</c:v>
                </c:pt>
                <c:pt idx="17">
                  <c:v>7.6739999999999897</c:v>
                </c:pt>
                <c:pt idx="18">
                  <c:v>7.7749999999999888</c:v>
                </c:pt>
                <c:pt idx="19">
                  <c:v>7.8807499999999866</c:v>
                </c:pt>
                <c:pt idx="20">
                  <c:v>7.9912499999999858</c:v>
                </c:pt>
              </c:numCache>
            </c:numRef>
          </c:val>
          <c:extLst>
            <c:ext xmlns:c16="http://schemas.microsoft.com/office/drawing/2014/chart" uri="{C3380CC4-5D6E-409C-BE32-E72D297353CC}">
              <c16:uniqueId val="{00000000-A074-4DC2-8BC9-6AC81FFB1943}"/>
            </c:ext>
          </c:extLst>
        </c:ser>
        <c:ser>
          <c:idx val="1"/>
          <c:order val="1"/>
          <c:tx>
            <c:strRef>
              <c:f>nappes_17!$P$197</c:f>
              <c:strCache>
                <c:ptCount val="1"/>
                <c:pt idx="0">
                  <c:v>1m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nappes_17!$P$198:$P$218</c:f>
              <c:numCache>
                <c:formatCode>0.000</c:formatCode>
                <c:ptCount val="21"/>
                <c:pt idx="0">
                  <c:v>8.7412500000000009</c:v>
                </c:pt>
                <c:pt idx="1">
                  <c:v>8.5757500000000011</c:v>
                </c:pt>
                <c:pt idx="2">
                  <c:v>8.4350000000000005</c:v>
                </c:pt>
                <c:pt idx="3">
                  <c:v>8.3190000000000008</c:v>
                </c:pt>
                <c:pt idx="4">
                  <c:v>8.2277500000000003</c:v>
                </c:pt>
                <c:pt idx="5">
                  <c:v>8.161249999999999</c:v>
                </c:pt>
                <c:pt idx="6">
                  <c:v>8.1194999999999986</c:v>
                </c:pt>
                <c:pt idx="7">
                  <c:v>8.1024999999999991</c:v>
                </c:pt>
                <c:pt idx="8">
                  <c:v>8.1102499999999971</c:v>
                </c:pt>
                <c:pt idx="9">
                  <c:v>8.1427499999999959</c:v>
                </c:pt>
                <c:pt idx="10">
                  <c:v>8.1999999999999957</c:v>
                </c:pt>
                <c:pt idx="11">
                  <c:v>8.2255833333333239</c:v>
                </c:pt>
                <c:pt idx="12">
                  <c:v>8.2847499999999901</c:v>
                </c:pt>
                <c:pt idx="13">
                  <c:v>8.3774999999999906</c:v>
                </c:pt>
                <c:pt idx="14">
                  <c:v>8.5038333333333238</c:v>
                </c:pt>
                <c:pt idx="15">
                  <c:v>8.6637499999999896</c:v>
                </c:pt>
                <c:pt idx="16">
                  <c:v>8.8572499999999899</c:v>
                </c:pt>
                <c:pt idx="17">
                  <c:v>9.0843333333333227</c:v>
                </c:pt>
                <c:pt idx="18">
                  <c:v>9.3449999999999882</c:v>
                </c:pt>
                <c:pt idx="19">
                  <c:v>9.6392499999999863</c:v>
                </c:pt>
                <c:pt idx="20">
                  <c:v>9.9670833333333189</c:v>
                </c:pt>
              </c:numCache>
            </c:numRef>
          </c:val>
          <c:extLst>
            <c:ext xmlns:c16="http://schemas.microsoft.com/office/drawing/2014/chart" uri="{C3380CC4-5D6E-409C-BE32-E72D297353CC}">
              <c16:uniqueId val="{00000001-A074-4DC2-8BC9-6AC81FFB1943}"/>
            </c:ext>
          </c:extLst>
        </c:ser>
        <c:ser>
          <c:idx val="2"/>
          <c:order val="2"/>
          <c:tx>
            <c:strRef>
              <c:f>nappes_17!$Q$197</c:f>
              <c:strCache>
                <c:ptCount val="1"/>
                <c:pt idx="0">
                  <c:v>2m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nappes_17!$Q$198:$Q$218</c:f>
              <c:numCache>
                <c:formatCode>0.000</c:formatCode>
                <c:ptCount val="21"/>
                <c:pt idx="0">
                  <c:v>9.1020833333333293</c:v>
                </c:pt>
                <c:pt idx="1">
                  <c:v>9.1599999999999966</c:v>
                </c:pt>
                <c:pt idx="2">
                  <c:v>9.2049999999999983</c:v>
                </c:pt>
                <c:pt idx="3">
                  <c:v>9.2370833333333309</c:v>
                </c:pt>
                <c:pt idx="4">
                  <c:v>9.2562499999999979</c:v>
                </c:pt>
                <c:pt idx="5">
                  <c:v>9.2624999999999993</c:v>
                </c:pt>
                <c:pt idx="6">
                  <c:v>9.2558333333333334</c:v>
                </c:pt>
                <c:pt idx="7">
                  <c:v>9.2362500000000001</c:v>
                </c:pt>
                <c:pt idx="8">
                  <c:v>9.2037499999999994</c:v>
                </c:pt>
                <c:pt idx="9">
                  <c:v>9.1583333333333314</c:v>
                </c:pt>
                <c:pt idx="10">
                  <c:v>9.0999999999999979</c:v>
                </c:pt>
                <c:pt idx="11">
                  <c:v>9.2863333333333333</c:v>
                </c:pt>
                <c:pt idx="12">
                  <c:v>9.4742499999999996</c:v>
                </c:pt>
                <c:pt idx="13">
                  <c:v>9.6637500000000003</c:v>
                </c:pt>
                <c:pt idx="14">
                  <c:v>9.8548333333333336</c:v>
                </c:pt>
                <c:pt idx="15">
                  <c:v>10.047499999999999</c:v>
                </c:pt>
                <c:pt idx="16">
                  <c:v>10.24175</c:v>
                </c:pt>
                <c:pt idx="17">
                  <c:v>10.437583333333333</c:v>
                </c:pt>
                <c:pt idx="18">
                  <c:v>10.635</c:v>
                </c:pt>
                <c:pt idx="19">
                  <c:v>10.834</c:v>
                </c:pt>
                <c:pt idx="20">
                  <c:v>11.034583333333332</c:v>
                </c:pt>
              </c:numCache>
            </c:numRef>
          </c:val>
          <c:extLst>
            <c:ext xmlns:c16="http://schemas.microsoft.com/office/drawing/2014/chart" uri="{C3380CC4-5D6E-409C-BE32-E72D297353CC}">
              <c16:uniqueId val="{00000002-A074-4DC2-8BC9-6AC81FFB1943}"/>
            </c:ext>
          </c:extLst>
        </c:ser>
        <c:ser>
          <c:idx val="3"/>
          <c:order val="3"/>
          <c:tx>
            <c:strRef>
              <c:f>nappes_17!$R$197</c:f>
              <c:strCache>
                <c:ptCount val="1"/>
                <c:pt idx="0">
                  <c:v>3m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nappes_17!$R$198:$R$218</c:f>
              <c:numCache>
                <c:formatCode>0.000</c:formatCode>
                <c:ptCount val="21"/>
                <c:pt idx="0">
                  <c:v>9.317499999999999</c:v>
                </c:pt>
                <c:pt idx="1">
                  <c:v>9.1594999999999995</c:v>
                </c:pt>
                <c:pt idx="2">
                  <c:v>9.0299999999999994</c:v>
                </c:pt>
                <c:pt idx="3">
                  <c:v>8.9289999999999985</c:v>
                </c:pt>
                <c:pt idx="4">
                  <c:v>8.8564999999999987</c:v>
                </c:pt>
                <c:pt idx="5">
                  <c:v>8.8125</c:v>
                </c:pt>
                <c:pt idx="6">
                  <c:v>8.7969999999999988</c:v>
                </c:pt>
                <c:pt idx="7">
                  <c:v>8.8099999999999987</c:v>
                </c:pt>
                <c:pt idx="8">
                  <c:v>8.8514999999999979</c:v>
                </c:pt>
                <c:pt idx="9">
                  <c:v>8.9214999999999982</c:v>
                </c:pt>
                <c:pt idx="10">
                  <c:v>9.0199999999999978</c:v>
                </c:pt>
                <c:pt idx="11">
                  <c:v>9.0845000000000091</c:v>
                </c:pt>
                <c:pt idx="12">
                  <c:v>9.1945000000000086</c:v>
                </c:pt>
                <c:pt idx="13">
                  <c:v>9.3500000000000085</c:v>
                </c:pt>
                <c:pt idx="14">
                  <c:v>9.551000000000009</c:v>
                </c:pt>
                <c:pt idx="15">
                  <c:v>9.7975000000000101</c:v>
                </c:pt>
                <c:pt idx="16">
                  <c:v>10.089500000000008</c:v>
                </c:pt>
                <c:pt idx="17">
                  <c:v>10.427000000000008</c:v>
                </c:pt>
                <c:pt idx="18">
                  <c:v>10.810000000000008</c:v>
                </c:pt>
                <c:pt idx="19">
                  <c:v>11.238500000000007</c:v>
                </c:pt>
                <c:pt idx="20">
                  <c:v>11.712500000000007</c:v>
                </c:pt>
              </c:numCache>
            </c:numRef>
          </c:val>
          <c:extLst>
            <c:ext xmlns:c16="http://schemas.microsoft.com/office/drawing/2014/chart" uri="{C3380CC4-5D6E-409C-BE32-E72D297353CC}">
              <c16:uniqueId val="{00000003-A074-4DC2-8BC9-6AC81FFB1943}"/>
            </c:ext>
          </c:extLst>
        </c:ser>
        <c:ser>
          <c:idx val="4"/>
          <c:order val="4"/>
          <c:tx>
            <c:strRef>
              <c:f>nappes_17!$S$197</c:f>
              <c:strCache>
                <c:ptCount val="1"/>
                <c:pt idx="0">
                  <c:v>6m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nappes_17!$S$198:$S$218</c:f>
              <c:numCache>
                <c:formatCode>0.000</c:formatCode>
                <c:ptCount val="21"/>
                <c:pt idx="0">
                  <c:v>9.4491666666666649</c:v>
                </c:pt>
                <c:pt idx="1">
                  <c:v>9.3124999999999982</c:v>
                </c:pt>
                <c:pt idx="2">
                  <c:v>9.2099999999999973</c:v>
                </c:pt>
                <c:pt idx="3">
                  <c:v>9.1416666666666639</c:v>
                </c:pt>
                <c:pt idx="4">
                  <c:v>9.1074999999999964</c:v>
                </c:pt>
                <c:pt idx="5">
                  <c:v>9.1074999999999964</c:v>
                </c:pt>
                <c:pt idx="6">
                  <c:v>9.1416666666666622</c:v>
                </c:pt>
                <c:pt idx="7">
                  <c:v>9.2099999999999955</c:v>
                </c:pt>
                <c:pt idx="8">
                  <c:v>9.3124999999999947</c:v>
                </c:pt>
                <c:pt idx="9">
                  <c:v>9.4491666666666614</c:v>
                </c:pt>
                <c:pt idx="10">
                  <c:v>9.6199999999999939</c:v>
                </c:pt>
                <c:pt idx="11">
                  <c:v>9.7381666666666806</c:v>
                </c:pt>
                <c:pt idx="12">
                  <c:v>9.921500000000016</c:v>
                </c:pt>
                <c:pt idx="13">
                  <c:v>10.170000000000019</c:v>
                </c:pt>
                <c:pt idx="14">
                  <c:v>10.483666666666686</c:v>
                </c:pt>
                <c:pt idx="15">
                  <c:v>10.862500000000022</c:v>
                </c:pt>
                <c:pt idx="16">
                  <c:v>11.306500000000025</c:v>
                </c:pt>
                <c:pt idx="17">
                  <c:v>11.815666666666694</c:v>
                </c:pt>
                <c:pt idx="18">
                  <c:v>12.390000000000031</c:v>
                </c:pt>
                <c:pt idx="19">
                  <c:v>13.029500000000033</c:v>
                </c:pt>
                <c:pt idx="20">
                  <c:v>13.734166666666702</c:v>
                </c:pt>
              </c:numCache>
            </c:numRef>
          </c:val>
          <c:extLst>
            <c:ext xmlns:c16="http://schemas.microsoft.com/office/drawing/2014/chart" uri="{C3380CC4-5D6E-409C-BE32-E72D297353CC}">
              <c16:uniqueId val="{00000004-A074-4DC2-8BC9-6AC81FFB1943}"/>
            </c:ext>
          </c:extLst>
        </c:ser>
        <c:ser>
          <c:idx val="5"/>
          <c:order val="5"/>
          <c:tx>
            <c:strRef>
              <c:f>nappes_17!$T$197</c:f>
              <c:strCache>
                <c:ptCount val="1"/>
                <c:pt idx="0">
                  <c:v>9m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nappes_17!$T$198:$T$218</c:f>
              <c:numCache>
                <c:formatCode>0.000</c:formatCode>
                <c:ptCount val="21"/>
                <c:pt idx="0">
                  <c:v>9.6310416666666683</c:v>
                </c:pt>
                <c:pt idx="1">
                  <c:v>9.4657499999999999</c:v>
                </c:pt>
                <c:pt idx="2">
                  <c:v>9.3374999999999986</c:v>
                </c:pt>
                <c:pt idx="3">
                  <c:v>9.2462916666666644</c:v>
                </c:pt>
                <c:pt idx="4">
                  <c:v>9.1921249999999972</c:v>
                </c:pt>
                <c:pt idx="5">
                  <c:v>9.1749999999999954</c:v>
                </c:pt>
                <c:pt idx="6">
                  <c:v>9.1949166666666624</c:v>
                </c:pt>
                <c:pt idx="7">
                  <c:v>9.2518749999999947</c:v>
                </c:pt>
                <c:pt idx="8">
                  <c:v>9.3458749999999942</c:v>
                </c:pt>
                <c:pt idx="9">
                  <c:v>9.4769166666666589</c:v>
                </c:pt>
                <c:pt idx="10">
                  <c:v>9.6449999999999925</c:v>
                </c:pt>
                <c:pt idx="11">
                  <c:v>9.7560833333333381</c:v>
                </c:pt>
                <c:pt idx="12">
                  <c:v>9.934625000000004</c:v>
                </c:pt>
                <c:pt idx="13">
                  <c:v>10.180625000000004</c:v>
                </c:pt>
                <c:pt idx="14">
                  <c:v>10.494083333333336</c:v>
                </c:pt>
                <c:pt idx="15">
                  <c:v>10.875000000000004</c:v>
                </c:pt>
                <c:pt idx="16">
                  <c:v>11.323375000000002</c:v>
                </c:pt>
                <c:pt idx="17">
                  <c:v>11.839208333333332</c:v>
                </c:pt>
                <c:pt idx="18">
                  <c:v>12.422499999999999</c:v>
                </c:pt>
                <c:pt idx="19">
                  <c:v>13.073249999999998</c:v>
                </c:pt>
                <c:pt idx="20">
                  <c:v>13.791458333333329</c:v>
                </c:pt>
              </c:numCache>
            </c:numRef>
          </c:val>
          <c:extLst>
            <c:ext xmlns:c16="http://schemas.microsoft.com/office/drawing/2014/chart" uri="{C3380CC4-5D6E-409C-BE32-E72D297353CC}">
              <c16:uniqueId val="{00000005-A074-4DC2-8BC9-6AC81FFB1943}"/>
            </c:ext>
          </c:extLst>
        </c:ser>
        <c:ser>
          <c:idx val="6"/>
          <c:order val="6"/>
          <c:tx>
            <c:strRef>
              <c:f>nappes_17!$U$197</c:f>
              <c:strCache>
                <c:ptCount val="1"/>
                <c:pt idx="0">
                  <c:v>1y</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nappes_17!$U$198:$U$218</c:f>
              <c:numCache>
                <c:formatCode>0.000</c:formatCode>
                <c:ptCount val="21"/>
                <c:pt idx="0">
                  <c:v>9.8608333333333302</c:v>
                </c:pt>
                <c:pt idx="1">
                  <c:v>9.654499999999997</c:v>
                </c:pt>
                <c:pt idx="2">
                  <c:v>9.4899999999999967</c:v>
                </c:pt>
                <c:pt idx="3">
                  <c:v>9.3673333333333293</c:v>
                </c:pt>
                <c:pt idx="4">
                  <c:v>9.2864999999999966</c:v>
                </c:pt>
                <c:pt idx="5">
                  <c:v>9.2474999999999952</c:v>
                </c:pt>
                <c:pt idx="6">
                  <c:v>9.2503333333333284</c:v>
                </c:pt>
                <c:pt idx="7">
                  <c:v>9.2949999999999946</c:v>
                </c:pt>
                <c:pt idx="8">
                  <c:v>9.3814999999999937</c:v>
                </c:pt>
                <c:pt idx="9">
                  <c:v>9.5098333333333258</c:v>
                </c:pt>
                <c:pt idx="10">
                  <c:v>9.6799999999999926</c:v>
                </c:pt>
                <c:pt idx="11">
                  <c:v>9.7854999999999883</c:v>
                </c:pt>
                <c:pt idx="12">
                  <c:v>9.9604999999999908</c:v>
                </c:pt>
                <c:pt idx="13">
                  <c:v>10.204999999999995</c:v>
                </c:pt>
                <c:pt idx="14">
                  <c:v>10.518999999999995</c:v>
                </c:pt>
                <c:pt idx="15">
                  <c:v>10.902499999999996</c:v>
                </c:pt>
                <c:pt idx="16">
                  <c:v>11.355499999999999</c:v>
                </c:pt>
                <c:pt idx="17">
                  <c:v>11.878000000000002</c:v>
                </c:pt>
                <c:pt idx="18">
                  <c:v>12.470000000000002</c:v>
                </c:pt>
                <c:pt idx="19">
                  <c:v>13.131500000000003</c:v>
                </c:pt>
                <c:pt idx="20">
                  <c:v>13.862500000000006</c:v>
                </c:pt>
              </c:numCache>
            </c:numRef>
          </c:val>
          <c:extLst>
            <c:ext xmlns:c16="http://schemas.microsoft.com/office/drawing/2014/chart" uri="{C3380CC4-5D6E-409C-BE32-E72D297353CC}">
              <c16:uniqueId val="{00000006-A074-4DC2-8BC9-6AC81FFB1943}"/>
            </c:ext>
          </c:extLst>
        </c:ser>
        <c:ser>
          <c:idx val="7"/>
          <c:order val="7"/>
          <c:tx>
            <c:strRef>
              <c:f>nappes_17!$V$197</c:f>
              <c:strCache>
                <c:ptCount val="1"/>
                <c:pt idx="0">
                  <c:v>18m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nappes_17!$V$198:$V$218</c:f>
              <c:numCache>
                <c:formatCode>0.000</c:formatCode>
                <c:ptCount val="21"/>
                <c:pt idx="0">
                  <c:v>10.329791666666669</c:v>
                </c:pt>
                <c:pt idx="1">
                  <c:v>10.076250000000002</c:v>
                </c:pt>
                <c:pt idx="2">
                  <c:v>9.8675000000000033</c:v>
                </c:pt>
                <c:pt idx="3">
                  <c:v>9.7035416666666698</c:v>
                </c:pt>
                <c:pt idx="4">
                  <c:v>9.5843750000000032</c:v>
                </c:pt>
                <c:pt idx="5">
                  <c:v>9.5100000000000033</c:v>
                </c:pt>
                <c:pt idx="6">
                  <c:v>9.4804166666666703</c:v>
                </c:pt>
                <c:pt idx="7">
                  <c:v>9.495625000000004</c:v>
                </c:pt>
                <c:pt idx="8">
                  <c:v>9.5556250000000045</c:v>
                </c:pt>
                <c:pt idx="9">
                  <c:v>9.6604166666666718</c:v>
                </c:pt>
                <c:pt idx="10">
                  <c:v>9.8100000000000058</c:v>
                </c:pt>
                <c:pt idx="11">
                  <c:v>9.8755833333333385</c:v>
                </c:pt>
                <c:pt idx="12">
                  <c:v>10.020375000000005</c:v>
                </c:pt>
                <c:pt idx="13">
                  <c:v>10.244375000000007</c:v>
                </c:pt>
                <c:pt idx="14">
                  <c:v>10.547583333333343</c:v>
                </c:pt>
                <c:pt idx="15">
                  <c:v>10.930000000000012</c:v>
                </c:pt>
                <c:pt idx="16">
                  <c:v>11.391625000000014</c:v>
                </c:pt>
                <c:pt idx="17">
                  <c:v>11.932458333333349</c:v>
                </c:pt>
                <c:pt idx="18">
                  <c:v>12.552500000000016</c:v>
                </c:pt>
                <c:pt idx="19">
                  <c:v>13.251750000000023</c:v>
                </c:pt>
                <c:pt idx="20">
                  <c:v>14.030208333333359</c:v>
                </c:pt>
              </c:numCache>
            </c:numRef>
          </c:val>
          <c:extLst>
            <c:ext xmlns:c16="http://schemas.microsoft.com/office/drawing/2014/chart" uri="{C3380CC4-5D6E-409C-BE32-E72D297353CC}">
              <c16:uniqueId val="{00000007-A074-4DC2-8BC9-6AC81FFB1943}"/>
            </c:ext>
          </c:extLst>
        </c:ser>
        <c:ser>
          <c:idx val="8"/>
          <c:order val="8"/>
          <c:tx>
            <c:strRef>
              <c:f>nappes_17!$W$197</c:f>
              <c:strCache>
                <c:ptCount val="1"/>
                <c:pt idx="0">
                  <c:v>2y</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nappes_17!$W$198:$W$218</c:f>
              <c:numCache>
                <c:formatCode>0.000</c:formatCode>
                <c:ptCount val="21"/>
                <c:pt idx="0">
                  <c:v>10.73208333333333</c:v>
                </c:pt>
                <c:pt idx="1">
                  <c:v>10.403999999999998</c:v>
                </c:pt>
                <c:pt idx="2">
                  <c:v>10.129999999999999</c:v>
                </c:pt>
                <c:pt idx="3">
                  <c:v>9.9100833333333327</c:v>
                </c:pt>
                <c:pt idx="4">
                  <c:v>9.744250000000001</c:v>
                </c:pt>
                <c:pt idx="5">
                  <c:v>9.6325000000000021</c:v>
                </c:pt>
                <c:pt idx="6">
                  <c:v>9.5748333333333342</c:v>
                </c:pt>
                <c:pt idx="7">
                  <c:v>9.5712500000000027</c:v>
                </c:pt>
                <c:pt idx="8">
                  <c:v>9.6217500000000022</c:v>
                </c:pt>
                <c:pt idx="9">
                  <c:v>9.7263333333333346</c:v>
                </c:pt>
                <c:pt idx="10">
                  <c:v>9.8850000000000016</c:v>
                </c:pt>
                <c:pt idx="11">
                  <c:v>9.9409999999999599</c:v>
                </c:pt>
                <c:pt idx="12">
                  <c:v>10.077249999999955</c:v>
                </c:pt>
                <c:pt idx="13">
                  <c:v>10.293749999999951</c:v>
                </c:pt>
                <c:pt idx="14">
                  <c:v>10.590499999999949</c:v>
                </c:pt>
                <c:pt idx="15">
                  <c:v>10.967499999999944</c:v>
                </c:pt>
                <c:pt idx="16">
                  <c:v>11.424749999999939</c:v>
                </c:pt>
                <c:pt idx="17">
                  <c:v>11.962249999999935</c:v>
                </c:pt>
                <c:pt idx="18">
                  <c:v>12.579999999999929</c:v>
                </c:pt>
                <c:pt idx="19">
                  <c:v>13.277999999999924</c:v>
                </c:pt>
                <c:pt idx="20">
                  <c:v>14.05624999999992</c:v>
                </c:pt>
              </c:numCache>
            </c:numRef>
          </c:val>
          <c:extLst>
            <c:ext xmlns:c16="http://schemas.microsoft.com/office/drawing/2014/chart" uri="{C3380CC4-5D6E-409C-BE32-E72D297353CC}">
              <c16:uniqueId val="{00000008-A074-4DC2-8BC9-6AC81FFB1943}"/>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3"/>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0931543816789"/>
          <c:h val="0.53566973878714896"/>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Put (février 2016) via Interpolation Lagragienne: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nappes_16!$B$198</c:f>
              <c:strCache>
                <c:ptCount val="1"/>
                <c:pt idx="0">
                  <c:v>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nappes_16!$C$198:$K$198</c:f>
              <c:numCache>
                <c:formatCode>0.000</c:formatCode>
                <c:ptCount val="9"/>
                <c:pt idx="0">
                  <c:v>12.810416666666663</c:v>
                </c:pt>
                <c:pt idx="1">
                  <c:v>13.557916666666671</c:v>
                </c:pt>
                <c:pt idx="2">
                  <c:v>13.573958333333332</c:v>
                </c:pt>
                <c:pt idx="3">
                  <c:v>13.747083333333336</c:v>
                </c:pt>
                <c:pt idx="4">
                  <c:v>14.142708333333331</c:v>
                </c:pt>
                <c:pt idx="5">
                  <c:v>14.361875000000005</c:v>
                </c:pt>
                <c:pt idx="6">
                  <c:v>14.466041666666669</c:v>
                </c:pt>
                <c:pt idx="7">
                  <c:v>14.285833333333336</c:v>
                </c:pt>
                <c:pt idx="8">
                  <c:v>14.084374999999998</c:v>
                </c:pt>
              </c:numCache>
            </c:numRef>
          </c:val>
          <c:extLst>
            <c:ext xmlns:c16="http://schemas.microsoft.com/office/drawing/2014/chart" uri="{C3380CC4-5D6E-409C-BE32-E72D297353CC}">
              <c16:uniqueId val="{00000000-F99C-481C-851B-997BF3ACD5E7}"/>
            </c:ext>
          </c:extLst>
        </c:ser>
        <c:ser>
          <c:idx val="1"/>
          <c:order val="1"/>
          <c:tx>
            <c:strRef>
              <c:f>nappes_16!$B$199</c:f>
              <c:strCache>
                <c:ptCount val="1"/>
                <c:pt idx="0">
                  <c:v>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nappes_16!$C$199:$K$199</c:f>
              <c:numCache>
                <c:formatCode>0.000</c:formatCode>
                <c:ptCount val="9"/>
                <c:pt idx="0">
                  <c:v>12.526499999999999</c:v>
                </c:pt>
                <c:pt idx="1">
                  <c:v>13.316750000000004</c:v>
                </c:pt>
                <c:pt idx="2">
                  <c:v>13.223749999999999</c:v>
                </c:pt>
                <c:pt idx="3">
                  <c:v>13.315500000000002</c:v>
                </c:pt>
                <c:pt idx="4">
                  <c:v>13.594249999999999</c:v>
                </c:pt>
                <c:pt idx="5">
                  <c:v>13.754750000000003</c:v>
                </c:pt>
                <c:pt idx="6">
                  <c:v>13.822750000000003</c:v>
                </c:pt>
                <c:pt idx="7">
                  <c:v>13.649000000000003</c:v>
                </c:pt>
                <c:pt idx="8">
                  <c:v>13.472749999999998</c:v>
                </c:pt>
              </c:numCache>
            </c:numRef>
          </c:val>
          <c:extLst>
            <c:ext xmlns:c16="http://schemas.microsoft.com/office/drawing/2014/chart" uri="{C3380CC4-5D6E-409C-BE32-E72D297353CC}">
              <c16:uniqueId val="{00000001-F99C-481C-851B-997BF3ACD5E7}"/>
            </c:ext>
          </c:extLst>
        </c:ser>
        <c:ser>
          <c:idx val="2"/>
          <c:order val="2"/>
          <c:tx>
            <c:strRef>
              <c:f>nappes_16!$B$200</c:f>
              <c:strCache>
                <c:ptCount val="1"/>
                <c:pt idx="0">
                  <c:v>10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nappes_16!$C$200:$K$200</c:f>
              <c:numCache>
                <c:formatCode>0.000</c:formatCode>
                <c:ptCount val="9"/>
                <c:pt idx="0">
                  <c:v>12.274999999999999</c:v>
                </c:pt>
                <c:pt idx="1">
                  <c:v>13.100000000000003</c:v>
                </c:pt>
                <c:pt idx="2">
                  <c:v>12.907499999999999</c:v>
                </c:pt>
                <c:pt idx="3">
                  <c:v>12.925000000000001</c:v>
                </c:pt>
                <c:pt idx="4">
                  <c:v>13.097499999999998</c:v>
                </c:pt>
                <c:pt idx="5">
                  <c:v>13.205000000000002</c:v>
                </c:pt>
                <c:pt idx="6">
                  <c:v>13.240000000000002</c:v>
                </c:pt>
                <c:pt idx="7">
                  <c:v>13.075000000000003</c:v>
                </c:pt>
                <c:pt idx="8">
                  <c:v>12.922499999999996</c:v>
                </c:pt>
              </c:numCache>
            </c:numRef>
          </c:val>
          <c:extLst>
            <c:ext xmlns:c16="http://schemas.microsoft.com/office/drawing/2014/chart" uri="{C3380CC4-5D6E-409C-BE32-E72D297353CC}">
              <c16:uniqueId val="{00000002-F99C-481C-851B-997BF3ACD5E7}"/>
            </c:ext>
          </c:extLst>
        </c:ser>
        <c:ser>
          <c:idx val="3"/>
          <c:order val="3"/>
          <c:tx>
            <c:strRef>
              <c:f>nappes_16!$B$201</c:f>
              <c:strCache>
                <c:ptCount val="1"/>
                <c:pt idx="0">
                  <c:v>15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nappes_16!$C$201:$K$201</c:f>
              <c:numCache>
                <c:formatCode>0.000</c:formatCode>
                <c:ptCount val="9"/>
                <c:pt idx="0">
                  <c:v>12.055916666666667</c:v>
                </c:pt>
                <c:pt idx="1">
                  <c:v>12.907666666666669</c:v>
                </c:pt>
                <c:pt idx="2">
                  <c:v>12.625208333333333</c:v>
                </c:pt>
                <c:pt idx="3">
                  <c:v>12.575583333333334</c:v>
                </c:pt>
                <c:pt idx="4">
                  <c:v>12.652458333333332</c:v>
                </c:pt>
                <c:pt idx="5">
                  <c:v>12.712625000000001</c:v>
                </c:pt>
                <c:pt idx="6">
                  <c:v>12.71779166666667</c:v>
                </c:pt>
                <c:pt idx="7">
                  <c:v>12.563833333333337</c:v>
                </c:pt>
                <c:pt idx="8">
                  <c:v>12.433624999999996</c:v>
                </c:pt>
              </c:numCache>
            </c:numRef>
          </c:val>
          <c:extLst>
            <c:ext xmlns:c16="http://schemas.microsoft.com/office/drawing/2014/chart" uri="{C3380CC4-5D6E-409C-BE32-E72D297353CC}">
              <c16:uniqueId val="{00000003-F99C-481C-851B-997BF3ACD5E7}"/>
            </c:ext>
          </c:extLst>
        </c:ser>
        <c:ser>
          <c:idx val="4"/>
          <c:order val="4"/>
          <c:tx>
            <c:strRef>
              <c:f>nappes_16!$B$202</c:f>
              <c:strCache>
                <c:ptCount val="1"/>
                <c:pt idx="0">
                  <c:v>20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nappes_16!$C$202:$K$202</c:f>
              <c:numCache>
                <c:formatCode>0.000</c:formatCode>
                <c:ptCount val="9"/>
                <c:pt idx="0">
                  <c:v>11.869250000000001</c:v>
                </c:pt>
                <c:pt idx="1">
                  <c:v>12.739750000000003</c:v>
                </c:pt>
                <c:pt idx="2">
                  <c:v>12.376875</c:v>
                </c:pt>
                <c:pt idx="3">
                  <c:v>12.267249999999999</c:v>
                </c:pt>
                <c:pt idx="4">
                  <c:v>12.259124999999997</c:v>
                </c:pt>
                <c:pt idx="5">
                  <c:v>12.277624999999999</c:v>
                </c:pt>
                <c:pt idx="6">
                  <c:v>12.256125000000004</c:v>
                </c:pt>
                <c:pt idx="7">
                  <c:v>12.115500000000004</c:v>
                </c:pt>
                <c:pt idx="8">
                  <c:v>12.006124999999995</c:v>
                </c:pt>
              </c:numCache>
            </c:numRef>
          </c:val>
          <c:extLst>
            <c:ext xmlns:c16="http://schemas.microsoft.com/office/drawing/2014/chart" uri="{C3380CC4-5D6E-409C-BE32-E72D297353CC}">
              <c16:uniqueId val="{00000004-F99C-481C-851B-997BF3ACD5E7}"/>
            </c:ext>
          </c:extLst>
        </c:ser>
        <c:ser>
          <c:idx val="5"/>
          <c:order val="5"/>
          <c:tx>
            <c:strRef>
              <c:f>nappes_16!$B$203</c:f>
              <c:strCache>
                <c:ptCount val="1"/>
                <c:pt idx="0">
                  <c:v>25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nappes_16!$C$203:$K$203</c:f>
              <c:numCache>
                <c:formatCode>0.000</c:formatCode>
                <c:ptCount val="9"/>
                <c:pt idx="0">
                  <c:v>11.715000000000002</c:v>
                </c:pt>
                <c:pt idx="1">
                  <c:v>12.596250000000001</c:v>
                </c:pt>
                <c:pt idx="2">
                  <c:v>12.1625</c:v>
                </c:pt>
                <c:pt idx="3">
                  <c:v>11.999999999999998</c:v>
                </c:pt>
                <c:pt idx="4">
                  <c:v>11.917499999999997</c:v>
                </c:pt>
                <c:pt idx="5">
                  <c:v>11.899999999999999</c:v>
                </c:pt>
                <c:pt idx="6">
                  <c:v>11.855000000000004</c:v>
                </c:pt>
                <c:pt idx="7">
                  <c:v>11.730000000000004</c:v>
                </c:pt>
                <c:pt idx="8">
                  <c:v>11.639999999999995</c:v>
                </c:pt>
              </c:numCache>
            </c:numRef>
          </c:val>
          <c:extLst>
            <c:ext xmlns:c16="http://schemas.microsoft.com/office/drawing/2014/chart" uri="{C3380CC4-5D6E-409C-BE32-E72D297353CC}">
              <c16:uniqueId val="{00000005-F99C-481C-851B-997BF3ACD5E7}"/>
            </c:ext>
          </c:extLst>
        </c:ser>
        <c:ser>
          <c:idx val="6"/>
          <c:order val="6"/>
          <c:tx>
            <c:strRef>
              <c:f>nappes_16!$B$204</c:f>
              <c:strCache>
                <c:ptCount val="1"/>
                <c:pt idx="0">
                  <c:v>30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nappes_16!$C$204:$K$204</c:f>
              <c:numCache>
                <c:formatCode>0.000</c:formatCode>
                <c:ptCount val="9"/>
                <c:pt idx="0">
                  <c:v>11.593166666666669</c:v>
                </c:pt>
                <c:pt idx="1">
                  <c:v>12.477166666666669</c:v>
                </c:pt>
                <c:pt idx="2">
                  <c:v>11.982083333333334</c:v>
                </c:pt>
                <c:pt idx="3">
                  <c:v>11.773833333333332</c:v>
                </c:pt>
                <c:pt idx="4">
                  <c:v>11.62758333333333</c:v>
                </c:pt>
                <c:pt idx="5">
                  <c:v>11.579749999999997</c:v>
                </c:pt>
                <c:pt idx="6">
                  <c:v>11.514416666666673</c:v>
                </c:pt>
                <c:pt idx="7">
                  <c:v>11.407333333333337</c:v>
                </c:pt>
                <c:pt idx="8">
                  <c:v>11.335249999999995</c:v>
                </c:pt>
              </c:numCache>
            </c:numRef>
          </c:val>
          <c:extLst>
            <c:ext xmlns:c16="http://schemas.microsoft.com/office/drawing/2014/chart" uri="{C3380CC4-5D6E-409C-BE32-E72D297353CC}">
              <c16:uniqueId val="{00000006-F99C-481C-851B-997BF3ACD5E7}"/>
            </c:ext>
          </c:extLst>
        </c:ser>
        <c:ser>
          <c:idx val="7"/>
          <c:order val="7"/>
          <c:tx>
            <c:strRef>
              <c:f>nappes_16!$B$205</c:f>
              <c:strCache>
                <c:ptCount val="1"/>
                <c:pt idx="0">
                  <c:v>35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nappes_16!$C$205:$K$205</c:f>
              <c:numCache>
                <c:formatCode>0.000</c:formatCode>
                <c:ptCount val="9"/>
                <c:pt idx="0">
                  <c:v>11.503750000000004</c:v>
                </c:pt>
                <c:pt idx="1">
                  <c:v>12.382500000000002</c:v>
                </c:pt>
                <c:pt idx="2">
                  <c:v>11.835625</c:v>
                </c:pt>
                <c:pt idx="3">
                  <c:v>11.588749999999997</c:v>
                </c:pt>
                <c:pt idx="4">
                  <c:v>11.389374999999996</c:v>
                </c:pt>
                <c:pt idx="5">
                  <c:v>11.316874999999996</c:v>
                </c:pt>
                <c:pt idx="6">
                  <c:v>11.234375000000005</c:v>
                </c:pt>
                <c:pt idx="7">
                  <c:v>11.147500000000004</c:v>
                </c:pt>
                <c:pt idx="8">
                  <c:v>11.091874999999995</c:v>
                </c:pt>
              </c:numCache>
            </c:numRef>
          </c:val>
          <c:extLst>
            <c:ext xmlns:c16="http://schemas.microsoft.com/office/drawing/2014/chart" uri="{C3380CC4-5D6E-409C-BE32-E72D297353CC}">
              <c16:uniqueId val="{00000007-F99C-481C-851B-997BF3ACD5E7}"/>
            </c:ext>
          </c:extLst>
        </c:ser>
        <c:ser>
          <c:idx val="8"/>
          <c:order val="8"/>
          <c:tx>
            <c:strRef>
              <c:f>nappes_16!$B$206</c:f>
              <c:strCache>
                <c:ptCount val="1"/>
                <c:pt idx="0">
                  <c:v>40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nappes_16!$C$206:$K$206</c:f>
              <c:numCache>
                <c:formatCode>0.000</c:formatCode>
                <c:ptCount val="9"/>
                <c:pt idx="0">
                  <c:v>11.446750000000003</c:v>
                </c:pt>
                <c:pt idx="1">
                  <c:v>12.312250000000002</c:v>
                </c:pt>
                <c:pt idx="2">
                  <c:v>11.723125000000001</c:v>
                </c:pt>
                <c:pt idx="3">
                  <c:v>11.444749999999997</c:v>
                </c:pt>
                <c:pt idx="4">
                  <c:v>11.202874999999995</c:v>
                </c:pt>
                <c:pt idx="5">
                  <c:v>11.111374999999995</c:v>
                </c:pt>
                <c:pt idx="6">
                  <c:v>11.014875000000005</c:v>
                </c:pt>
                <c:pt idx="7">
                  <c:v>10.950500000000005</c:v>
                </c:pt>
                <c:pt idx="8">
                  <c:v>10.909874999999992</c:v>
                </c:pt>
              </c:numCache>
            </c:numRef>
          </c:val>
          <c:extLst>
            <c:ext xmlns:c16="http://schemas.microsoft.com/office/drawing/2014/chart" uri="{C3380CC4-5D6E-409C-BE32-E72D297353CC}">
              <c16:uniqueId val="{00000008-F99C-481C-851B-997BF3ACD5E7}"/>
            </c:ext>
          </c:extLst>
        </c:ser>
        <c:ser>
          <c:idx val="9"/>
          <c:order val="9"/>
          <c:tx>
            <c:strRef>
              <c:f>nappes_16!$B$207</c:f>
              <c:strCache>
                <c:ptCount val="1"/>
                <c:pt idx="0">
                  <c:v>45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nappes_16!$C$207:$K$207</c:f>
              <c:numCache>
                <c:formatCode>0.000</c:formatCode>
                <c:ptCount val="9"/>
                <c:pt idx="0">
                  <c:v>11.422166666666671</c:v>
                </c:pt>
                <c:pt idx="1">
                  <c:v>12.266416666666668</c:v>
                </c:pt>
                <c:pt idx="2">
                  <c:v>11.644583333333335</c:v>
                </c:pt>
                <c:pt idx="3">
                  <c:v>11.34183333333333</c:v>
                </c:pt>
                <c:pt idx="4">
                  <c:v>11.068083333333327</c:v>
                </c:pt>
                <c:pt idx="5">
                  <c:v>10.963249999999995</c:v>
                </c:pt>
                <c:pt idx="6">
                  <c:v>10.855916666666674</c:v>
                </c:pt>
                <c:pt idx="7">
                  <c:v>10.81633333333334</c:v>
                </c:pt>
                <c:pt idx="8">
                  <c:v>10.789249999999992</c:v>
                </c:pt>
              </c:numCache>
            </c:numRef>
          </c:val>
          <c:extLst>
            <c:ext xmlns:c16="http://schemas.microsoft.com/office/drawing/2014/chart" uri="{C3380CC4-5D6E-409C-BE32-E72D297353CC}">
              <c16:uniqueId val="{00000022-F99C-481C-851B-997BF3ACD5E7}"/>
            </c:ext>
          </c:extLst>
        </c:ser>
        <c:ser>
          <c:idx val="10"/>
          <c:order val="10"/>
          <c:tx>
            <c:strRef>
              <c:f>nappes_16!$B$208</c:f>
              <c:strCache>
                <c:ptCount val="1"/>
                <c:pt idx="0">
                  <c:v>50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nappes_16!$C$208:$K$208</c:f>
              <c:numCache>
                <c:formatCode>0.000</c:formatCode>
                <c:ptCount val="9"/>
                <c:pt idx="0">
                  <c:v>11.430000000000003</c:v>
                </c:pt>
                <c:pt idx="1">
                  <c:v>12.245000000000003</c:v>
                </c:pt>
                <c:pt idx="2">
                  <c:v>11.600000000000001</c:v>
                </c:pt>
                <c:pt idx="3">
                  <c:v>11.279999999999998</c:v>
                </c:pt>
                <c:pt idx="4">
                  <c:v>10.984999999999992</c:v>
                </c:pt>
                <c:pt idx="5">
                  <c:v>10.872499999999995</c:v>
                </c:pt>
                <c:pt idx="6">
                  <c:v>10.757500000000007</c:v>
                </c:pt>
                <c:pt idx="7">
                  <c:v>10.745000000000006</c:v>
                </c:pt>
                <c:pt idx="8">
                  <c:v>10.729999999999993</c:v>
                </c:pt>
              </c:numCache>
            </c:numRef>
          </c:val>
          <c:extLst>
            <c:ext xmlns:c16="http://schemas.microsoft.com/office/drawing/2014/chart" uri="{C3380CC4-5D6E-409C-BE32-E72D297353CC}">
              <c16:uniqueId val="{00000023-F99C-481C-851B-997BF3ACD5E7}"/>
            </c:ext>
          </c:extLst>
        </c:ser>
        <c:ser>
          <c:idx val="11"/>
          <c:order val="11"/>
          <c:tx>
            <c:strRef>
              <c:f>nappes_16!$B$209</c:f>
              <c:strCache>
                <c:ptCount val="1"/>
                <c:pt idx="0">
                  <c:v>55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nappes_16!$C$209:$K$209</c:f>
              <c:numCache>
                <c:formatCode>0.000</c:formatCode>
                <c:ptCount val="9"/>
                <c:pt idx="0">
                  <c:v>11.402833333333353</c:v>
                </c:pt>
                <c:pt idx="1">
                  <c:v>12.223083333333323</c:v>
                </c:pt>
                <c:pt idx="2">
                  <c:v>11.542750000000026</c:v>
                </c:pt>
                <c:pt idx="3">
                  <c:v>11.202333333333332</c:v>
                </c:pt>
                <c:pt idx="4">
                  <c:v>10.859916666666713</c:v>
                </c:pt>
                <c:pt idx="5">
                  <c:v>10.729916666666679</c:v>
                </c:pt>
                <c:pt idx="6">
                  <c:v>10.595083333333321</c:v>
                </c:pt>
                <c:pt idx="7">
                  <c:v>10.60799999999999</c:v>
                </c:pt>
                <c:pt idx="8">
                  <c:v>10.602750000000011</c:v>
                </c:pt>
              </c:numCache>
            </c:numRef>
          </c:val>
          <c:extLst>
            <c:ext xmlns:c16="http://schemas.microsoft.com/office/drawing/2014/chart" uri="{C3380CC4-5D6E-409C-BE32-E72D297353CC}">
              <c16:uniqueId val="{00000024-F99C-481C-851B-997BF3ACD5E7}"/>
            </c:ext>
          </c:extLst>
        </c:ser>
        <c:ser>
          <c:idx val="12"/>
          <c:order val="12"/>
          <c:tx>
            <c:strRef>
              <c:f>nappes_16!$B$210</c:f>
              <c:strCache>
                <c:ptCount val="1"/>
                <c:pt idx="0">
                  <c:v>60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nappes_16!$C$210:$K$210</c:f>
              <c:numCache>
                <c:formatCode>0.000</c:formatCode>
                <c:ptCount val="9"/>
                <c:pt idx="0">
                  <c:v>11.410750000000021</c:v>
                </c:pt>
                <c:pt idx="1">
                  <c:v>12.230999999999989</c:v>
                </c:pt>
                <c:pt idx="2">
                  <c:v>11.515875000000026</c:v>
                </c:pt>
                <c:pt idx="3">
                  <c:v>11.156499999999998</c:v>
                </c:pt>
                <c:pt idx="4">
                  <c:v>10.775125000000049</c:v>
                </c:pt>
                <c:pt idx="5">
                  <c:v>10.628875000000011</c:v>
                </c:pt>
                <c:pt idx="6">
                  <c:v>10.478624999999987</c:v>
                </c:pt>
                <c:pt idx="7">
                  <c:v>10.512999999999991</c:v>
                </c:pt>
                <c:pt idx="8">
                  <c:v>10.517125000000012</c:v>
                </c:pt>
              </c:numCache>
            </c:numRef>
          </c:val>
          <c:extLst>
            <c:ext xmlns:c16="http://schemas.microsoft.com/office/drawing/2014/chart" uri="{C3380CC4-5D6E-409C-BE32-E72D297353CC}">
              <c16:uniqueId val="{00000025-F99C-481C-851B-997BF3ACD5E7}"/>
            </c:ext>
          </c:extLst>
        </c:ser>
        <c:ser>
          <c:idx val="13"/>
          <c:order val="13"/>
          <c:tx>
            <c:strRef>
              <c:f>nappes_16!$B$211</c:f>
              <c:strCache>
                <c:ptCount val="1"/>
                <c:pt idx="0">
                  <c:v>65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nappes_16!$C$211:$K$211</c:f>
              <c:numCache>
                <c:formatCode>0.000</c:formatCode>
                <c:ptCount val="9"/>
                <c:pt idx="0">
                  <c:v>11.453750000000023</c:v>
                </c:pt>
                <c:pt idx="1">
                  <c:v>12.268749999999988</c:v>
                </c:pt>
                <c:pt idx="2">
                  <c:v>11.519375000000025</c:v>
                </c:pt>
                <c:pt idx="3">
                  <c:v>11.142499999999998</c:v>
                </c:pt>
                <c:pt idx="4">
                  <c:v>10.730625000000053</c:v>
                </c:pt>
                <c:pt idx="5">
                  <c:v>10.569375000000012</c:v>
                </c:pt>
                <c:pt idx="6">
                  <c:v>10.408124999999984</c:v>
                </c:pt>
                <c:pt idx="7">
                  <c:v>10.45999999999999</c:v>
                </c:pt>
                <c:pt idx="8">
                  <c:v>10.473125000000012</c:v>
                </c:pt>
              </c:numCache>
            </c:numRef>
          </c:val>
          <c:extLst>
            <c:ext xmlns:c16="http://schemas.microsoft.com/office/drawing/2014/chart" uri="{C3380CC4-5D6E-409C-BE32-E72D297353CC}">
              <c16:uniqueId val="{00000026-F99C-481C-851B-997BF3ACD5E7}"/>
            </c:ext>
          </c:extLst>
        </c:ser>
        <c:ser>
          <c:idx val="14"/>
          <c:order val="14"/>
          <c:tx>
            <c:strRef>
              <c:f>nappes_16!$B$212</c:f>
              <c:strCache>
                <c:ptCount val="1"/>
                <c:pt idx="0">
                  <c:v>70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nappes_16!$C$212:$K$212</c:f>
              <c:numCache>
                <c:formatCode>0.000</c:formatCode>
                <c:ptCount val="9"/>
                <c:pt idx="0">
                  <c:v>11.531833333333356</c:v>
                </c:pt>
                <c:pt idx="1">
                  <c:v>12.336333333333322</c:v>
                </c:pt>
                <c:pt idx="2">
                  <c:v>11.553250000000027</c:v>
                </c:pt>
                <c:pt idx="3">
                  <c:v>11.16033333333333</c:v>
                </c:pt>
                <c:pt idx="4">
                  <c:v>10.726416666666724</c:v>
                </c:pt>
                <c:pt idx="5">
                  <c:v>10.551416666666679</c:v>
                </c:pt>
                <c:pt idx="6">
                  <c:v>10.38358333333332</c:v>
                </c:pt>
                <c:pt idx="7">
                  <c:v>10.448999999999989</c:v>
                </c:pt>
                <c:pt idx="8">
                  <c:v>10.470750000000013</c:v>
                </c:pt>
              </c:numCache>
            </c:numRef>
          </c:val>
          <c:extLst>
            <c:ext xmlns:c16="http://schemas.microsoft.com/office/drawing/2014/chart" uri="{C3380CC4-5D6E-409C-BE32-E72D297353CC}">
              <c16:uniqueId val="{00000027-F99C-481C-851B-997BF3ACD5E7}"/>
            </c:ext>
          </c:extLst>
        </c:ser>
        <c:ser>
          <c:idx val="15"/>
          <c:order val="15"/>
          <c:tx>
            <c:strRef>
              <c:f>nappes_16!$B$213</c:f>
              <c:strCache>
                <c:ptCount val="1"/>
                <c:pt idx="0">
                  <c:v>75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nappes_16!$C$213:$K$213</c:f>
              <c:numCache>
                <c:formatCode>0.000</c:formatCode>
                <c:ptCount val="9"/>
                <c:pt idx="0">
                  <c:v>11.645000000000023</c:v>
                </c:pt>
                <c:pt idx="1">
                  <c:v>12.433749999999987</c:v>
                </c:pt>
                <c:pt idx="2">
                  <c:v>11.617500000000026</c:v>
                </c:pt>
                <c:pt idx="3">
                  <c:v>11.209999999999997</c:v>
                </c:pt>
                <c:pt idx="4">
                  <c:v>10.76250000000006</c:v>
                </c:pt>
                <c:pt idx="5">
                  <c:v>10.57500000000001</c:v>
                </c:pt>
                <c:pt idx="6">
                  <c:v>10.404999999999987</c:v>
                </c:pt>
                <c:pt idx="7">
                  <c:v>10.47999999999999</c:v>
                </c:pt>
                <c:pt idx="8">
                  <c:v>10.510000000000016</c:v>
                </c:pt>
              </c:numCache>
            </c:numRef>
          </c:val>
          <c:extLst>
            <c:ext xmlns:c16="http://schemas.microsoft.com/office/drawing/2014/chart" uri="{C3380CC4-5D6E-409C-BE32-E72D297353CC}">
              <c16:uniqueId val="{00000028-F99C-481C-851B-997BF3ACD5E7}"/>
            </c:ext>
          </c:extLst>
        </c:ser>
        <c:ser>
          <c:idx val="16"/>
          <c:order val="16"/>
          <c:tx>
            <c:strRef>
              <c:f>nappes_16!$B$214</c:f>
              <c:strCache>
                <c:ptCount val="1"/>
                <c:pt idx="0">
                  <c:v>80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nappes_16!$C$214:$K$214</c:f>
              <c:numCache>
                <c:formatCode>0.000</c:formatCode>
                <c:ptCount val="9"/>
                <c:pt idx="0">
                  <c:v>11.793250000000025</c:v>
                </c:pt>
                <c:pt idx="1">
                  <c:v>12.560999999999986</c:v>
                </c:pt>
                <c:pt idx="2">
                  <c:v>11.712125000000025</c:v>
                </c:pt>
                <c:pt idx="3">
                  <c:v>11.291499999999997</c:v>
                </c:pt>
                <c:pt idx="4">
                  <c:v>10.838875000000064</c:v>
                </c:pt>
                <c:pt idx="5">
                  <c:v>10.64012500000001</c:v>
                </c:pt>
                <c:pt idx="6">
                  <c:v>10.472374999999985</c:v>
                </c:pt>
                <c:pt idx="7">
                  <c:v>10.552999999999987</c:v>
                </c:pt>
                <c:pt idx="8">
                  <c:v>10.590875000000015</c:v>
                </c:pt>
              </c:numCache>
            </c:numRef>
          </c:val>
          <c:extLst>
            <c:ext xmlns:c16="http://schemas.microsoft.com/office/drawing/2014/chart" uri="{C3380CC4-5D6E-409C-BE32-E72D297353CC}">
              <c16:uniqueId val="{00000029-F99C-481C-851B-997BF3ACD5E7}"/>
            </c:ext>
          </c:extLst>
        </c:ser>
        <c:ser>
          <c:idx val="17"/>
          <c:order val="17"/>
          <c:tx>
            <c:strRef>
              <c:f>nappes_16!$B$215</c:f>
              <c:strCache>
                <c:ptCount val="1"/>
                <c:pt idx="0">
                  <c:v>85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nappes_16!$C$215:$K$215</c:f>
              <c:numCache>
                <c:formatCode>0.000</c:formatCode>
                <c:ptCount val="9"/>
                <c:pt idx="0">
                  <c:v>11.976583333333359</c:v>
                </c:pt>
                <c:pt idx="1">
                  <c:v>12.718083333333318</c:v>
                </c:pt>
                <c:pt idx="2">
                  <c:v>11.837125000000025</c:v>
                </c:pt>
                <c:pt idx="3">
                  <c:v>11.404833333333331</c:v>
                </c:pt>
                <c:pt idx="4">
                  <c:v>10.955541666666733</c:v>
                </c:pt>
                <c:pt idx="5">
                  <c:v>10.746791666666677</c:v>
                </c:pt>
                <c:pt idx="6">
                  <c:v>10.585708333333319</c:v>
                </c:pt>
                <c:pt idx="7">
                  <c:v>10.667999999999985</c:v>
                </c:pt>
                <c:pt idx="8">
                  <c:v>10.713375000000015</c:v>
                </c:pt>
              </c:numCache>
            </c:numRef>
          </c:val>
          <c:extLst>
            <c:ext xmlns:c16="http://schemas.microsoft.com/office/drawing/2014/chart" uri="{C3380CC4-5D6E-409C-BE32-E72D297353CC}">
              <c16:uniqueId val="{0000002A-F99C-481C-851B-997BF3ACD5E7}"/>
            </c:ext>
          </c:extLst>
        </c:ser>
        <c:ser>
          <c:idx val="18"/>
          <c:order val="18"/>
          <c:tx>
            <c:strRef>
              <c:f>nappes_16!$B$216</c:f>
              <c:strCache>
                <c:ptCount val="1"/>
                <c:pt idx="0">
                  <c:v>90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nappes_16!$C$216:$K$216</c:f>
              <c:numCache>
                <c:formatCode>0.000</c:formatCode>
                <c:ptCount val="9"/>
                <c:pt idx="0">
                  <c:v>12.195000000000027</c:v>
                </c:pt>
                <c:pt idx="1">
                  <c:v>12.904999999999985</c:v>
                </c:pt>
                <c:pt idx="2">
                  <c:v>11.992500000000025</c:v>
                </c:pt>
                <c:pt idx="3">
                  <c:v>11.549999999999997</c:v>
                </c:pt>
                <c:pt idx="4">
                  <c:v>11.112500000000068</c:v>
                </c:pt>
                <c:pt idx="5">
                  <c:v>10.895000000000008</c:v>
                </c:pt>
                <c:pt idx="6">
                  <c:v>10.744999999999987</c:v>
                </c:pt>
                <c:pt idx="7">
                  <c:v>10.824999999999985</c:v>
                </c:pt>
                <c:pt idx="8">
                  <c:v>10.877500000000015</c:v>
                </c:pt>
              </c:numCache>
            </c:numRef>
          </c:val>
          <c:extLst>
            <c:ext xmlns:c16="http://schemas.microsoft.com/office/drawing/2014/chart" uri="{C3380CC4-5D6E-409C-BE32-E72D297353CC}">
              <c16:uniqueId val="{0000002B-F99C-481C-851B-997BF3ACD5E7}"/>
            </c:ext>
          </c:extLst>
        </c:ser>
        <c:ser>
          <c:idx val="19"/>
          <c:order val="19"/>
          <c:tx>
            <c:strRef>
              <c:f>nappes_16!$B$217</c:f>
              <c:strCache>
                <c:ptCount val="1"/>
                <c:pt idx="0">
                  <c:v>95</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nappes_16!$C$217:$K$217</c:f>
              <c:numCache>
                <c:formatCode>0.000</c:formatCode>
                <c:ptCount val="9"/>
                <c:pt idx="0">
                  <c:v>12.448500000000028</c:v>
                </c:pt>
                <c:pt idx="1">
                  <c:v>13.121749999999984</c:v>
                </c:pt>
                <c:pt idx="2">
                  <c:v>12.178250000000023</c:v>
                </c:pt>
                <c:pt idx="3">
                  <c:v>11.726999999999997</c:v>
                </c:pt>
                <c:pt idx="4">
                  <c:v>11.309750000000072</c:v>
                </c:pt>
                <c:pt idx="5">
                  <c:v>11.084750000000005</c:v>
                </c:pt>
                <c:pt idx="6">
                  <c:v>10.950249999999988</c:v>
                </c:pt>
                <c:pt idx="7">
                  <c:v>11.023999999999985</c:v>
                </c:pt>
                <c:pt idx="8">
                  <c:v>11.083250000000017</c:v>
                </c:pt>
              </c:numCache>
            </c:numRef>
          </c:val>
          <c:extLst>
            <c:ext xmlns:c16="http://schemas.microsoft.com/office/drawing/2014/chart" uri="{C3380CC4-5D6E-409C-BE32-E72D297353CC}">
              <c16:uniqueId val="{0000002C-F99C-481C-851B-997BF3ACD5E7}"/>
            </c:ext>
          </c:extLst>
        </c:ser>
        <c:ser>
          <c:idx val="20"/>
          <c:order val="20"/>
          <c:tx>
            <c:strRef>
              <c:f>nappes_16!$B$218</c:f>
              <c:strCache>
                <c:ptCount val="1"/>
                <c:pt idx="0">
                  <c:v>100</c:v>
                </c:pt>
              </c:strCache>
            </c:strRef>
          </c:tx>
          <c:cat>
            <c:strRef>
              <c:f>nappes_16!$C$197:$K$197</c:f>
              <c:strCache>
                <c:ptCount val="9"/>
                <c:pt idx="0">
                  <c:v>1w</c:v>
                </c:pt>
                <c:pt idx="1">
                  <c:v>1m</c:v>
                </c:pt>
                <c:pt idx="2">
                  <c:v>2m</c:v>
                </c:pt>
                <c:pt idx="3">
                  <c:v>3m</c:v>
                </c:pt>
                <c:pt idx="4">
                  <c:v>6m</c:v>
                </c:pt>
                <c:pt idx="5">
                  <c:v>9m</c:v>
                </c:pt>
                <c:pt idx="6">
                  <c:v>1y</c:v>
                </c:pt>
                <c:pt idx="7">
                  <c:v>18m</c:v>
                </c:pt>
                <c:pt idx="8">
                  <c:v>2y</c:v>
                </c:pt>
              </c:strCache>
            </c:strRef>
          </c:cat>
          <c:val>
            <c:numRef>
              <c:f>nappes_16!$C$218:$K$218</c:f>
              <c:numCache>
                <c:formatCode>0.000</c:formatCode>
                <c:ptCount val="9"/>
                <c:pt idx="0">
                  <c:v>12.737083333333361</c:v>
                </c:pt>
                <c:pt idx="1">
                  <c:v>13.368333333333318</c:v>
                </c:pt>
                <c:pt idx="2">
                  <c:v>12.394375000000021</c:v>
                </c:pt>
                <c:pt idx="3">
                  <c:v>11.935833333333331</c:v>
                </c:pt>
                <c:pt idx="4">
                  <c:v>11.547291666666743</c:v>
                </c:pt>
                <c:pt idx="5">
                  <c:v>11.316041666666672</c:v>
                </c:pt>
                <c:pt idx="6">
                  <c:v>11.201458333333321</c:v>
                </c:pt>
                <c:pt idx="7">
                  <c:v>11.264999999999983</c:v>
                </c:pt>
                <c:pt idx="8">
                  <c:v>11.330625000000017</c:v>
                </c:pt>
              </c:numCache>
            </c:numRef>
          </c:val>
          <c:extLst>
            <c:ext xmlns:c16="http://schemas.microsoft.com/office/drawing/2014/chart" uri="{C3380CC4-5D6E-409C-BE32-E72D297353CC}">
              <c16:uniqueId val="{0000002D-F99C-481C-851B-997BF3ACD5E7}"/>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Echéance</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9"/>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Delta</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43388697936071"/>
          <c:h val="0.26345961027071801"/>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Call (février 2016)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nappes_16!$N$198</c:f>
              <c:strCache>
                <c:ptCount val="1"/>
                <c:pt idx="0">
                  <c:v>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nappes_16!$O$198:$W$198</c:f>
              <c:numCache>
                <c:formatCode>0.000</c:formatCode>
                <c:ptCount val="9"/>
                <c:pt idx="0">
                  <c:v>12.737083333333334</c:v>
                </c:pt>
                <c:pt idx="1">
                  <c:v>13.368333333333336</c:v>
                </c:pt>
                <c:pt idx="2">
                  <c:v>12.394374999999997</c:v>
                </c:pt>
                <c:pt idx="3">
                  <c:v>11.935833333333333</c:v>
                </c:pt>
                <c:pt idx="4">
                  <c:v>11.547291666666666</c:v>
                </c:pt>
                <c:pt idx="5">
                  <c:v>11.316041666666663</c:v>
                </c:pt>
                <c:pt idx="6">
                  <c:v>11.201458333333335</c:v>
                </c:pt>
                <c:pt idx="7">
                  <c:v>11.264999999999993</c:v>
                </c:pt>
                <c:pt idx="8">
                  <c:v>11.330625000000001</c:v>
                </c:pt>
              </c:numCache>
            </c:numRef>
          </c:val>
          <c:extLst>
            <c:ext xmlns:c16="http://schemas.microsoft.com/office/drawing/2014/chart" uri="{C3380CC4-5D6E-409C-BE32-E72D297353CC}">
              <c16:uniqueId val="{00000000-5794-48D4-8D2A-586CE69424BA}"/>
            </c:ext>
          </c:extLst>
        </c:ser>
        <c:ser>
          <c:idx val="1"/>
          <c:order val="1"/>
          <c:tx>
            <c:strRef>
              <c:f>nappes_16!$N$199</c:f>
              <c:strCache>
                <c:ptCount val="1"/>
                <c:pt idx="0">
                  <c:v>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nappes_16!$O$199:$W$199</c:f>
              <c:numCache>
                <c:formatCode>0.000</c:formatCode>
                <c:ptCount val="9"/>
                <c:pt idx="0">
                  <c:v>12.448500000000001</c:v>
                </c:pt>
                <c:pt idx="1">
                  <c:v>13.121750000000002</c:v>
                </c:pt>
                <c:pt idx="2">
                  <c:v>12.178249999999997</c:v>
                </c:pt>
                <c:pt idx="3">
                  <c:v>11.727</c:v>
                </c:pt>
                <c:pt idx="4">
                  <c:v>11.309749999999999</c:v>
                </c:pt>
                <c:pt idx="5">
                  <c:v>11.084749999999998</c:v>
                </c:pt>
                <c:pt idx="6">
                  <c:v>10.95025</c:v>
                </c:pt>
                <c:pt idx="7">
                  <c:v>11.023999999999994</c:v>
                </c:pt>
                <c:pt idx="8">
                  <c:v>11.083250000000001</c:v>
                </c:pt>
              </c:numCache>
            </c:numRef>
          </c:val>
          <c:extLst>
            <c:ext xmlns:c16="http://schemas.microsoft.com/office/drawing/2014/chart" uri="{C3380CC4-5D6E-409C-BE32-E72D297353CC}">
              <c16:uniqueId val="{00000001-5794-48D4-8D2A-586CE69424BA}"/>
            </c:ext>
          </c:extLst>
        </c:ser>
        <c:ser>
          <c:idx val="2"/>
          <c:order val="2"/>
          <c:tx>
            <c:strRef>
              <c:f>nappes_16!$N$200</c:f>
              <c:strCache>
                <c:ptCount val="1"/>
                <c:pt idx="0">
                  <c:v>10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nappes_16!$O$200:$W$200</c:f>
              <c:numCache>
                <c:formatCode>0.000</c:formatCode>
                <c:ptCount val="9"/>
                <c:pt idx="0">
                  <c:v>12.195</c:v>
                </c:pt>
                <c:pt idx="1">
                  <c:v>12.905000000000001</c:v>
                </c:pt>
                <c:pt idx="2">
                  <c:v>11.992499999999996</c:v>
                </c:pt>
                <c:pt idx="3">
                  <c:v>11.549999999999999</c:v>
                </c:pt>
                <c:pt idx="4">
                  <c:v>11.112500000000001</c:v>
                </c:pt>
                <c:pt idx="5">
                  <c:v>10.894999999999998</c:v>
                </c:pt>
                <c:pt idx="6">
                  <c:v>10.745000000000001</c:v>
                </c:pt>
                <c:pt idx="7">
                  <c:v>10.824999999999994</c:v>
                </c:pt>
                <c:pt idx="8">
                  <c:v>10.877500000000001</c:v>
                </c:pt>
              </c:numCache>
            </c:numRef>
          </c:val>
          <c:extLst>
            <c:ext xmlns:c16="http://schemas.microsoft.com/office/drawing/2014/chart" uri="{C3380CC4-5D6E-409C-BE32-E72D297353CC}">
              <c16:uniqueId val="{00000002-5794-48D4-8D2A-586CE69424BA}"/>
            </c:ext>
          </c:extLst>
        </c:ser>
        <c:ser>
          <c:idx val="3"/>
          <c:order val="3"/>
          <c:tx>
            <c:strRef>
              <c:f>nappes_16!$N$201</c:f>
              <c:strCache>
                <c:ptCount val="1"/>
                <c:pt idx="0">
                  <c:v>15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nappes_16!$O$201:$W$201</c:f>
              <c:numCache>
                <c:formatCode>0.000</c:formatCode>
                <c:ptCount val="9"/>
                <c:pt idx="0">
                  <c:v>11.976583333333334</c:v>
                </c:pt>
                <c:pt idx="1">
                  <c:v>12.718083333333334</c:v>
                </c:pt>
                <c:pt idx="2">
                  <c:v>11.837124999999997</c:v>
                </c:pt>
                <c:pt idx="3">
                  <c:v>11.404833333333332</c:v>
                </c:pt>
                <c:pt idx="4">
                  <c:v>10.955541666666667</c:v>
                </c:pt>
                <c:pt idx="5">
                  <c:v>10.746791666666665</c:v>
                </c:pt>
                <c:pt idx="6">
                  <c:v>10.585708333333335</c:v>
                </c:pt>
                <c:pt idx="7">
                  <c:v>10.667999999999994</c:v>
                </c:pt>
                <c:pt idx="8">
                  <c:v>10.713375000000003</c:v>
                </c:pt>
              </c:numCache>
            </c:numRef>
          </c:val>
          <c:extLst>
            <c:ext xmlns:c16="http://schemas.microsoft.com/office/drawing/2014/chart" uri="{C3380CC4-5D6E-409C-BE32-E72D297353CC}">
              <c16:uniqueId val="{00000003-5794-48D4-8D2A-586CE69424BA}"/>
            </c:ext>
          </c:extLst>
        </c:ser>
        <c:ser>
          <c:idx val="4"/>
          <c:order val="4"/>
          <c:tx>
            <c:strRef>
              <c:f>nappes_16!$N$202</c:f>
              <c:strCache>
                <c:ptCount val="1"/>
                <c:pt idx="0">
                  <c:v>20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nappes_16!$O$202:$W$202</c:f>
              <c:numCache>
                <c:formatCode>0.000</c:formatCode>
                <c:ptCount val="9"/>
                <c:pt idx="0">
                  <c:v>11.79325</c:v>
                </c:pt>
                <c:pt idx="1">
                  <c:v>12.561</c:v>
                </c:pt>
                <c:pt idx="2">
                  <c:v>11.712124999999997</c:v>
                </c:pt>
                <c:pt idx="3">
                  <c:v>11.291499999999999</c:v>
                </c:pt>
                <c:pt idx="4">
                  <c:v>10.838875</c:v>
                </c:pt>
                <c:pt idx="5">
                  <c:v>10.640124999999999</c:v>
                </c:pt>
                <c:pt idx="6">
                  <c:v>10.472375000000001</c:v>
                </c:pt>
                <c:pt idx="7">
                  <c:v>10.552999999999994</c:v>
                </c:pt>
                <c:pt idx="8">
                  <c:v>10.590875000000002</c:v>
                </c:pt>
              </c:numCache>
            </c:numRef>
          </c:val>
          <c:extLst>
            <c:ext xmlns:c16="http://schemas.microsoft.com/office/drawing/2014/chart" uri="{C3380CC4-5D6E-409C-BE32-E72D297353CC}">
              <c16:uniqueId val="{00000004-5794-48D4-8D2A-586CE69424BA}"/>
            </c:ext>
          </c:extLst>
        </c:ser>
        <c:ser>
          <c:idx val="5"/>
          <c:order val="5"/>
          <c:tx>
            <c:strRef>
              <c:f>nappes_16!$N$203</c:f>
              <c:strCache>
                <c:ptCount val="1"/>
                <c:pt idx="0">
                  <c:v>25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nappes_16!$O$203:$W$203</c:f>
              <c:numCache>
                <c:formatCode>0.000</c:formatCode>
                <c:ptCount val="9"/>
                <c:pt idx="0">
                  <c:v>11.645</c:v>
                </c:pt>
                <c:pt idx="1">
                  <c:v>12.43375</c:v>
                </c:pt>
                <c:pt idx="2">
                  <c:v>11.617499999999996</c:v>
                </c:pt>
                <c:pt idx="3">
                  <c:v>11.209999999999999</c:v>
                </c:pt>
                <c:pt idx="4">
                  <c:v>10.762500000000001</c:v>
                </c:pt>
                <c:pt idx="5">
                  <c:v>10.574999999999999</c:v>
                </c:pt>
                <c:pt idx="6">
                  <c:v>10.405000000000001</c:v>
                </c:pt>
                <c:pt idx="7">
                  <c:v>10.479999999999993</c:v>
                </c:pt>
                <c:pt idx="8">
                  <c:v>10.510000000000002</c:v>
                </c:pt>
              </c:numCache>
            </c:numRef>
          </c:val>
          <c:extLst>
            <c:ext xmlns:c16="http://schemas.microsoft.com/office/drawing/2014/chart" uri="{C3380CC4-5D6E-409C-BE32-E72D297353CC}">
              <c16:uniqueId val="{00000005-5794-48D4-8D2A-586CE69424BA}"/>
            </c:ext>
          </c:extLst>
        </c:ser>
        <c:ser>
          <c:idx val="6"/>
          <c:order val="6"/>
          <c:tx>
            <c:strRef>
              <c:f>nappes_16!$N$204</c:f>
              <c:strCache>
                <c:ptCount val="1"/>
                <c:pt idx="0">
                  <c:v>30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nappes_16!$O$204:$W$204</c:f>
              <c:numCache>
                <c:formatCode>0.000</c:formatCode>
                <c:ptCount val="9"/>
                <c:pt idx="0">
                  <c:v>11.531833333333333</c:v>
                </c:pt>
                <c:pt idx="1">
                  <c:v>12.336333333333332</c:v>
                </c:pt>
                <c:pt idx="2">
                  <c:v>11.553249999999997</c:v>
                </c:pt>
                <c:pt idx="3">
                  <c:v>11.160333333333332</c:v>
                </c:pt>
                <c:pt idx="4">
                  <c:v>10.726416666666667</c:v>
                </c:pt>
                <c:pt idx="5">
                  <c:v>10.551416666666665</c:v>
                </c:pt>
                <c:pt idx="6">
                  <c:v>10.383583333333336</c:v>
                </c:pt>
                <c:pt idx="7">
                  <c:v>10.448999999999995</c:v>
                </c:pt>
                <c:pt idx="8">
                  <c:v>10.470750000000002</c:v>
                </c:pt>
              </c:numCache>
            </c:numRef>
          </c:val>
          <c:extLst>
            <c:ext xmlns:c16="http://schemas.microsoft.com/office/drawing/2014/chart" uri="{C3380CC4-5D6E-409C-BE32-E72D297353CC}">
              <c16:uniqueId val="{00000006-5794-48D4-8D2A-586CE69424BA}"/>
            </c:ext>
          </c:extLst>
        </c:ser>
        <c:ser>
          <c:idx val="7"/>
          <c:order val="7"/>
          <c:tx>
            <c:strRef>
              <c:f>nappes_16!$N$205</c:f>
              <c:strCache>
                <c:ptCount val="1"/>
                <c:pt idx="0">
                  <c:v>35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nappes_16!$O$205:$W$205</c:f>
              <c:numCache>
                <c:formatCode>0.000</c:formatCode>
                <c:ptCount val="9"/>
                <c:pt idx="0">
                  <c:v>11.453749999999999</c:v>
                </c:pt>
                <c:pt idx="1">
                  <c:v>12.268749999999999</c:v>
                </c:pt>
                <c:pt idx="2">
                  <c:v>11.519374999999997</c:v>
                </c:pt>
                <c:pt idx="3">
                  <c:v>11.142499999999998</c:v>
                </c:pt>
                <c:pt idx="4">
                  <c:v>10.730625</c:v>
                </c:pt>
                <c:pt idx="5">
                  <c:v>10.569374999999999</c:v>
                </c:pt>
                <c:pt idx="6">
                  <c:v>10.408125000000004</c:v>
                </c:pt>
                <c:pt idx="7">
                  <c:v>10.459999999999994</c:v>
                </c:pt>
                <c:pt idx="8">
                  <c:v>10.473125000000003</c:v>
                </c:pt>
              </c:numCache>
            </c:numRef>
          </c:val>
          <c:extLst>
            <c:ext xmlns:c16="http://schemas.microsoft.com/office/drawing/2014/chart" uri="{C3380CC4-5D6E-409C-BE32-E72D297353CC}">
              <c16:uniqueId val="{00000007-5794-48D4-8D2A-586CE69424BA}"/>
            </c:ext>
          </c:extLst>
        </c:ser>
        <c:ser>
          <c:idx val="8"/>
          <c:order val="8"/>
          <c:tx>
            <c:strRef>
              <c:f>nappes_16!$N$206</c:f>
              <c:strCache>
                <c:ptCount val="1"/>
                <c:pt idx="0">
                  <c:v>40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nappes_16!$O$206:$W$206</c:f>
              <c:numCache>
                <c:formatCode>0.000</c:formatCode>
                <c:ptCount val="9"/>
                <c:pt idx="0">
                  <c:v>11.41075</c:v>
                </c:pt>
                <c:pt idx="1">
                  <c:v>12.230999999999998</c:v>
                </c:pt>
                <c:pt idx="2">
                  <c:v>11.515874999999996</c:v>
                </c:pt>
                <c:pt idx="3">
                  <c:v>11.156499999999999</c:v>
                </c:pt>
                <c:pt idx="4">
                  <c:v>10.775124999999999</c:v>
                </c:pt>
                <c:pt idx="5">
                  <c:v>10.628874999999997</c:v>
                </c:pt>
                <c:pt idx="6">
                  <c:v>10.478625000000003</c:v>
                </c:pt>
                <c:pt idx="7">
                  <c:v>10.512999999999993</c:v>
                </c:pt>
                <c:pt idx="8">
                  <c:v>10.517125000000004</c:v>
                </c:pt>
              </c:numCache>
            </c:numRef>
          </c:val>
          <c:extLst>
            <c:ext xmlns:c16="http://schemas.microsoft.com/office/drawing/2014/chart" uri="{C3380CC4-5D6E-409C-BE32-E72D297353CC}">
              <c16:uniqueId val="{00000008-5794-48D4-8D2A-586CE69424BA}"/>
            </c:ext>
          </c:extLst>
        </c:ser>
        <c:ser>
          <c:idx val="9"/>
          <c:order val="9"/>
          <c:tx>
            <c:strRef>
              <c:f>nappes_16!$N$207</c:f>
              <c:strCache>
                <c:ptCount val="1"/>
                <c:pt idx="0">
                  <c:v>45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nappes_16!$O$207:$W$207</c:f>
              <c:numCache>
                <c:formatCode>0.000</c:formatCode>
                <c:ptCount val="9"/>
                <c:pt idx="0">
                  <c:v>11.402833333333334</c:v>
                </c:pt>
                <c:pt idx="1">
                  <c:v>12.223083333333332</c:v>
                </c:pt>
                <c:pt idx="2">
                  <c:v>11.542749999999995</c:v>
                </c:pt>
                <c:pt idx="3">
                  <c:v>11.202333333333332</c:v>
                </c:pt>
                <c:pt idx="4">
                  <c:v>10.859916666666665</c:v>
                </c:pt>
                <c:pt idx="5">
                  <c:v>10.729916666666664</c:v>
                </c:pt>
                <c:pt idx="6">
                  <c:v>10.595083333333337</c:v>
                </c:pt>
                <c:pt idx="7">
                  <c:v>10.607999999999992</c:v>
                </c:pt>
                <c:pt idx="8">
                  <c:v>10.602750000000004</c:v>
                </c:pt>
              </c:numCache>
            </c:numRef>
          </c:val>
          <c:extLst>
            <c:ext xmlns:c16="http://schemas.microsoft.com/office/drawing/2014/chart" uri="{C3380CC4-5D6E-409C-BE32-E72D297353CC}">
              <c16:uniqueId val="{00000015-5794-48D4-8D2A-586CE69424BA}"/>
            </c:ext>
          </c:extLst>
        </c:ser>
        <c:ser>
          <c:idx val="10"/>
          <c:order val="10"/>
          <c:tx>
            <c:strRef>
              <c:f>nappes_16!$N$208</c:f>
              <c:strCache>
                <c:ptCount val="1"/>
                <c:pt idx="0">
                  <c:v>50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nappes_16!$O$208:$W$208</c:f>
              <c:numCache>
                <c:formatCode>0.000</c:formatCode>
                <c:ptCount val="9"/>
                <c:pt idx="0">
                  <c:v>11.43</c:v>
                </c:pt>
                <c:pt idx="1">
                  <c:v>12.244999999999997</c:v>
                </c:pt>
                <c:pt idx="2">
                  <c:v>11.599999999999994</c:v>
                </c:pt>
                <c:pt idx="3">
                  <c:v>11.28</c:v>
                </c:pt>
                <c:pt idx="4">
                  <c:v>10.984999999999998</c:v>
                </c:pt>
                <c:pt idx="5">
                  <c:v>10.872499999999997</c:v>
                </c:pt>
                <c:pt idx="6">
                  <c:v>10.757500000000004</c:v>
                </c:pt>
                <c:pt idx="7">
                  <c:v>10.74499999999999</c:v>
                </c:pt>
                <c:pt idx="8">
                  <c:v>10.730000000000004</c:v>
                </c:pt>
              </c:numCache>
            </c:numRef>
          </c:val>
          <c:extLst>
            <c:ext xmlns:c16="http://schemas.microsoft.com/office/drawing/2014/chart" uri="{C3380CC4-5D6E-409C-BE32-E72D297353CC}">
              <c16:uniqueId val="{00000016-5794-48D4-8D2A-586CE69424BA}"/>
            </c:ext>
          </c:extLst>
        </c:ser>
        <c:ser>
          <c:idx val="11"/>
          <c:order val="11"/>
          <c:tx>
            <c:strRef>
              <c:f>nappes_16!$N$209</c:f>
              <c:strCache>
                <c:ptCount val="1"/>
                <c:pt idx="0">
                  <c:v>55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nappes_16!$O$209:$W$209</c:f>
              <c:numCache>
                <c:formatCode>0.000</c:formatCode>
                <c:ptCount val="9"/>
                <c:pt idx="0">
                  <c:v>11.422166666666639</c:v>
                </c:pt>
                <c:pt idx="1">
                  <c:v>12.266416666666689</c:v>
                </c:pt>
                <c:pt idx="2">
                  <c:v>11.644583333333317</c:v>
                </c:pt>
                <c:pt idx="3">
                  <c:v>11.341833333333359</c:v>
                </c:pt>
                <c:pt idx="4">
                  <c:v>11.068083333333343</c:v>
                </c:pt>
                <c:pt idx="5">
                  <c:v>10.96324999999999</c:v>
                </c:pt>
                <c:pt idx="6">
                  <c:v>10.855916666666666</c:v>
                </c:pt>
                <c:pt idx="7">
                  <c:v>10.816333333333315</c:v>
                </c:pt>
                <c:pt idx="8">
                  <c:v>10.789250000000006</c:v>
                </c:pt>
              </c:numCache>
            </c:numRef>
          </c:val>
          <c:extLst>
            <c:ext xmlns:c16="http://schemas.microsoft.com/office/drawing/2014/chart" uri="{C3380CC4-5D6E-409C-BE32-E72D297353CC}">
              <c16:uniqueId val="{00000017-5794-48D4-8D2A-586CE69424BA}"/>
            </c:ext>
          </c:extLst>
        </c:ser>
        <c:ser>
          <c:idx val="12"/>
          <c:order val="12"/>
          <c:tx>
            <c:strRef>
              <c:f>nappes_16!$N$210</c:f>
              <c:strCache>
                <c:ptCount val="1"/>
                <c:pt idx="0">
                  <c:v>60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nappes_16!$O$210:$W$210</c:f>
              <c:numCache>
                <c:formatCode>0.000</c:formatCode>
                <c:ptCount val="9"/>
                <c:pt idx="0">
                  <c:v>11.446749999999971</c:v>
                </c:pt>
                <c:pt idx="1">
                  <c:v>12.312250000000024</c:v>
                </c:pt>
                <c:pt idx="2">
                  <c:v>11.723124999999982</c:v>
                </c:pt>
                <c:pt idx="3">
                  <c:v>11.444750000000028</c:v>
                </c:pt>
                <c:pt idx="4">
                  <c:v>11.202875000000011</c:v>
                </c:pt>
                <c:pt idx="5">
                  <c:v>11.111374999999988</c:v>
                </c:pt>
                <c:pt idx="6">
                  <c:v>11.014875</c:v>
                </c:pt>
                <c:pt idx="7">
                  <c:v>10.95049999999998</c:v>
                </c:pt>
                <c:pt idx="8">
                  <c:v>10.909875000000007</c:v>
                </c:pt>
              </c:numCache>
            </c:numRef>
          </c:val>
          <c:extLst>
            <c:ext xmlns:c16="http://schemas.microsoft.com/office/drawing/2014/chart" uri="{C3380CC4-5D6E-409C-BE32-E72D297353CC}">
              <c16:uniqueId val="{00000018-5794-48D4-8D2A-586CE69424BA}"/>
            </c:ext>
          </c:extLst>
        </c:ser>
        <c:ser>
          <c:idx val="13"/>
          <c:order val="13"/>
          <c:tx>
            <c:strRef>
              <c:f>nappes_16!$N$211</c:f>
              <c:strCache>
                <c:ptCount val="1"/>
                <c:pt idx="0">
                  <c:v>65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nappes_16!$O$211:$W$211</c:f>
              <c:numCache>
                <c:formatCode>0.000</c:formatCode>
                <c:ptCount val="9"/>
                <c:pt idx="0">
                  <c:v>11.50374999999997</c:v>
                </c:pt>
                <c:pt idx="1">
                  <c:v>12.382500000000025</c:v>
                </c:pt>
                <c:pt idx="2">
                  <c:v>11.835624999999979</c:v>
                </c:pt>
                <c:pt idx="3">
                  <c:v>11.588750000000028</c:v>
                </c:pt>
                <c:pt idx="4">
                  <c:v>11.389375000000014</c:v>
                </c:pt>
                <c:pt idx="5">
                  <c:v>11.316874999999987</c:v>
                </c:pt>
                <c:pt idx="6">
                  <c:v>11.234374999999998</c:v>
                </c:pt>
                <c:pt idx="7">
                  <c:v>11.14749999999998</c:v>
                </c:pt>
                <c:pt idx="8">
                  <c:v>11.091875000000005</c:v>
                </c:pt>
              </c:numCache>
            </c:numRef>
          </c:val>
          <c:extLst>
            <c:ext xmlns:c16="http://schemas.microsoft.com/office/drawing/2014/chart" uri="{C3380CC4-5D6E-409C-BE32-E72D297353CC}">
              <c16:uniqueId val="{00000019-5794-48D4-8D2A-586CE69424BA}"/>
            </c:ext>
          </c:extLst>
        </c:ser>
        <c:ser>
          <c:idx val="14"/>
          <c:order val="14"/>
          <c:tx>
            <c:strRef>
              <c:f>nappes_16!$N$212</c:f>
              <c:strCache>
                <c:ptCount val="1"/>
                <c:pt idx="0">
                  <c:v>70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nappes_16!$O$212:$W$212</c:f>
              <c:numCache>
                <c:formatCode>0.000</c:formatCode>
                <c:ptCount val="9"/>
                <c:pt idx="0">
                  <c:v>11.593166666666635</c:v>
                </c:pt>
                <c:pt idx="1">
                  <c:v>12.477166666666692</c:v>
                </c:pt>
                <c:pt idx="2">
                  <c:v>11.982083333333311</c:v>
                </c:pt>
                <c:pt idx="3">
                  <c:v>11.773833333333364</c:v>
                </c:pt>
                <c:pt idx="4">
                  <c:v>11.627583333333348</c:v>
                </c:pt>
                <c:pt idx="5">
                  <c:v>11.579749999999988</c:v>
                </c:pt>
                <c:pt idx="6">
                  <c:v>11.514416666666666</c:v>
                </c:pt>
                <c:pt idx="7">
                  <c:v>11.407333333333312</c:v>
                </c:pt>
                <c:pt idx="8">
                  <c:v>11.335250000000007</c:v>
                </c:pt>
              </c:numCache>
            </c:numRef>
          </c:val>
          <c:extLst>
            <c:ext xmlns:c16="http://schemas.microsoft.com/office/drawing/2014/chart" uri="{C3380CC4-5D6E-409C-BE32-E72D297353CC}">
              <c16:uniqueId val="{0000001A-5794-48D4-8D2A-586CE69424BA}"/>
            </c:ext>
          </c:extLst>
        </c:ser>
        <c:ser>
          <c:idx val="15"/>
          <c:order val="15"/>
          <c:tx>
            <c:strRef>
              <c:f>nappes_16!$N$213</c:f>
              <c:strCache>
                <c:ptCount val="1"/>
                <c:pt idx="0">
                  <c:v>75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nappes_16!$O$213:$W$213</c:f>
              <c:numCache>
                <c:formatCode>0.000</c:formatCode>
                <c:ptCount val="9"/>
                <c:pt idx="0">
                  <c:v>11.714999999999966</c:v>
                </c:pt>
                <c:pt idx="1">
                  <c:v>12.596250000000026</c:v>
                </c:pt>
                <c:pt idx="2">
                  <c:v>12.162499999999977</c:v>
                </c:pt>
                <c:pt idx="3">
                  <c:v>12.000000000000032</c:v>
                </c:pt>
                <c:pt idx="4">
                  <c:v>11.917500000000015</c:v>
                </c:pt>
                <c:pt idx="5">
                  <c:v>11.899999999999988</c:v>
                </c:pt>
                <c:pt idx="6">
                  <c:v>11.855</c:v>
                </c:pt>
                <c:pt idx="7">
                  <c:v>11.729999999999979</c:v>
                </c:pt>
                <c:pt idx="8">
                  <c:v>11.640000000000008</c:v>
                </c:pt>
              </c:numCache>
            </c:numRef>
          </c:val>
          <c:extLst>
            <c:ext xmlns:c16="http://schemas.microsoft.com/office/drawing/2014/chart" uri="{C3380CC4-5D6E-409C-BE32-E72D297353CC}">
              <c16:uniqueId val="{0000001B-5794-48D4-8D2A-586CE69424BA}"/>
            </c:ext>
          </c:extLst>
        </c:ser>
        <c:ser>
          <c:idx val="16"/>
          <c:order val="16"/>
          <c:tx>
            <c:strRef>
              <c:f>nappes_16!$N$214</c:f>
              <c:strCache>
                <c:ptCount val="1"/>
                <c:pt idx="0">
                  <c:v>80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nappes_16!$O$214:$W$214</c:f>
              <c:numCache>
                <c:formatCode>0.000</c:formatCode>
                <c:ptCount val="9"/>
                <c:pt idx="0">
                  <c:v>11.869249999999965</c:v>
                </c:pt>
                <c:pt idx="1">
                  <c:v>12.739750000000027</c:v>
                </c:pt>
                <c:pt idx="2">
                  <c:v>12.376874999999973</c:v>
                </c:pt>
                <c:pt idx="3">
                  <c:v>12.267250000000033</c:v>
                </c:pt>
                <c:pt idx="4">
                  <c:v>12.259125000000019</c:v>
                </c:pt>
                <c:pt idx="5">
                  <c:v>12.277624999999988</c:v>
                </c:pt>
                <c:pt idx="6">
                  <c:v>12.256124999999999</c:v>
                </c:pt>
                <c:pt idx="7">
                  <c:v>12.11549999999998</c:v>
                </c:pt>
                <c:pt idx="8">
                  <c:v>12.006125000000006</c:v>
                </c:pt>
              </c:numCache>
            </c:numRef>
          </c:val>
          <c:extLst>
            <c:ext xmlns:c16="http://schemas.microsoft.com/office/drawing/2014/chart" uri="{C3380CC4-5D6E-409C-BE32-E72D297353CC}">
              <c16:uniqueId val="{0000001C-5794-48D4-8D2A-586CE69424BA}"/>
            </c:ext>
          </c:extLst>
        </c:ser>
        <c:ser>
          <c:idx val="17"/>
          <c:order val="17"/>
          <c:tx>
            <c:strRef>
              <c:f>nappes_16!$N$215</c:f>
              <c:strCache>
                <c:ptCount val="1"/>
                <c:pt idx="0">
                  <c:v>85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nappes_16!$O$215:$W$215</c:f>
              <c:numCache>
                <c:formatCode>0.000</c:formatCode>
                <c:ptCount val="9"/>
                <c:pt idx="0">
                  <c:v>12.055916666666629</c:v>
                </c:pt>
                <c:pt idx="1">
                  <c:v>12.907666666666696</c:v>
                </c:pt>
                <c:pt idx="2">
                  <c:v>12.625208333333305</c:v>
                </c:pt>
                <c:pt idx="3">
                  <c:v>12.575583333333368</c:v>
                </c:pt>
                <c:pt idx="4">
                  <c:v>12.652458333333353</c:v>
                </c:pt>
                <c:pt idx="5">
                  <c:v>12.712624999999987</c:v>
                </c:pt>
                <c:pt idx="6">
                  <c:v>12.717791666666665</c:v>
                </c:pt>
                <c:pt idx="7">
                  <c:v>12.563833333333312</c:v>
                </c:pt>
                <c:pt idx="8">
                  <c:v>12.433625000000005</c:v>
                </c:pt>
              </c:numCache>
            </c:numRef>
          </c:val>
          <c:extLst>
            <c:ext xmlns:c16="http://schemas.microsoft.com/office/drawing/2014/chart" uri="{C3380CC4-5D6E-409C-BE32-E72D297353CC}">
              <c16:uniqueId val="{0000001D-5794-48D4-8D2A-586CE69424BA}"/>
            </c:ext>
          </c:extLst>
        </c:ser>
        <c:ser>
          <c:idx val="18"/>
          <c:order val="18"/>
          <c:tx>
            <c:strRef>
              <c:f>nappes_16!$N$216</c:f>
              <c:strCache>
                <c:ptCount val="1"/>
                <c:pt idx="0">
                  <c:v>90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nappes_16!$O$216:$W$216</c:f>
              <c:numCache>
                <c:formatCode>0.000</c:formatCode>
                <c:ptCount val="9"/>
                <c:pt idx="0">
                  <c:v>12.274999999999959</c:v>
                </c:pt>
                <c:pt idx="1">
                  <c:v>13.10000000000003</c:v>
                </c:pt>
                <c:pt idx="2">
                  <c:v>12.90749999999997</c:v>
                </c:pt>
                <c:pt idx="3">
                  <c:v>12.925000000000036</c:v>
                </c:pt>
                <c:pt idx="4">
                  <c:v>13.097500000000021</c:v>
                </c:pt>
                <c:pt idx="5">
                  <c:v>13.204999999999988</c:v>
                </c:pt>
                <c:pt idx="6">
                  <c:v>13.24</c:v>
                </c:pt>
                <c:pt idx="7">
                  <c:v>13.074999999999978</c:v>
                </c:pt>
                <c:pt idx="8">
                  <c:v>12.922500000000005</c:v>
                </c:pt>
              </c:numCache>
            </c:numRef>
          </c:val>
          <c:extLst>
            <c:ext xmlns:c16="http://schemas.microsoft.com/office/drawing/2014/chart" uri="{C3380CC4-5D6E-409C-BE32-E72D297353CC}">
              <c16:uniqueId val="{0000001E-5794-48D4-8D2A-586CE69424BA}"/>
            </c:ext>
          </c:extLst>
        </c:ser>
        <c:ser>
          <c:idx val="19"/>
          <c:order val="19"/>
          <c:tx>
            <c:strRef>
              <c:f>nappes_16!$N$217</c:f>
              <c:strCache>
                <c:ptCount val="1"/>
                <c:pt idx="0">
                  <c:v>95</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nappes_16!$O$217:$W$217</c:f>
              <c:numCache>
                <c:formatCode>0.000</c:formatCode>
                <c:ptCount val="9"/>
                <c:pt idx="0">
                  <c:v>12.526499999999958</c:v>
                </c:pt>
                <c:pt idx="1">
                  <c:v>13.316750000000031</c:v>
                </c:pt>
                <c:pt idx="2">
                  <c:v>13.223749999999967</c:v>
                </c:pt>
                <c:pt idx="3">
                  <c:v>13.315500000000039</c:v>
                </c:pt>
                <c:pt idx="4">
                  <c:v>13.594250000000022</c:v>
                </c:pt>
                <c:pt idx="5">
                  <c:v>13.754749999999991</c:v>
                </c:pt>
                <c:pt idx="6">
                  <c:v>13.822750000000001</c:v>
                </c:pt>
                <c:pt idx="7">
                  <c:v>13.648999999999978</c:v>
                </c:pt>
                <c:pt idx="8">
                  <c:v>13.472750000000007</c:v>
                </c:pt>
              </c:numCache>
            </c:numRef>
          </c:val>
          <c:extLst>
            <c:ext xmlns:c16="http://schemas.microsoft.com/office/drawing/2014/chart" uri="{C3380CC4-5D6E-409C-BE32-E72D297353CC}">
              <c16:uniqueId val="{0000001F-5794-48D4-8D2A-586CE69424BA}"/>
            </c:ext>
          </c:extLst>
        </c:ser>
        <c:ser>
          <c:idx val="20"/>
          <c:order val="20"/>
          <c:tx>
            <c:strRef>
              <c:f>nappes_16!$N$218</c:f>
              <c:strCache>
                <c:ptCount val="1"/>
                <c:pt idx="0">
                  <c:v>100</c:v>
                </c:pt>
              </c:strCache>
            </c:strRef>
          </c:tx>
          <c:cat>
            <c:strRef>
              <c:f>nappes_16!$O$197:$W$197</c:f>
              <c:strCache>
                <c:ptCount val="9"/>
                <c:pt idx="0">
                  <c:v>1w</c:v>
                </c:pt>
                <c:pt idx="1">
                  <c:v>1m</c:v>
                </c:pt>
                <c:pt idx="2">
                  <c:v>2m</c:v>
                </c:pt>
                <c:pt idx="3">
                  <c:v>3m</c:v>
                </c:pt>
                <c:pt idx="4">
                  <c:v>6m</c:v>
                </c:pt>
                <c:pt idx="5">
                  <c:v>9m</c:v>
                </c:pt>
                <c:pt idx="6">
                  <c:v>1y</c:v>
                </c:pt>
                <c:pt idx="7">
                  <c:v>18m</c:v>
                </c:pt>
                <c:pt idx="8">
                  <c:v>2y</c:v>
                </c:pt>
              </c:strCache>
            </c:strRef>
          </c:cat>
          <c:val>
            <c:numRef>
              <c:f>nappes_16!$O$218:$W$218</c:f>
              <c:numCache>
                <c:formatCode>0.000</c:formatCode>
                <c:ptCount val="9"/>
                <c:pt idx="0">
                  <c:v>12.810416666666622</c:v>
                </c:pt>
                <c:pt idx="1">
                  <c:v>13.557916666666697</c:v>
                </c:pt>
                <c:pt idx="2">
                  <c:v>13.573958333333298</c:v>
                </c:pt>
                <c:pt idx="3">
                  <c:v>13.747083333333375</c:v>
                </c:pt>
                <c:pt idx="4">
                  <c:v>14.142708333333356</c:v>
                </c:pt>
                <c:pt idx="5">
                  <c:v>14.361874999999989</c:v>
                </c:pt>
                <c:pt idx="6">
                  <c:v>14.466041666666667</c:v>
                </c:pt>
                <c:pt idx="7">
                  <c:v>14.285833333333311</c:v>
                </c:pt>
                <c:pt idx="8">
                  <c:v>14.084375000000007</c:v>
                </c:pt>
              </c:numCache>
            </c:numRef>
          </c:val>
          <c:extLst>
            <c:ext xmlns:c16="http://schemas.microsoft.com/office/drawing/2014/chart" uri="{C3380CC4-5D6E-409C-BE32-E72D297353CC}">
              <c16:uniqueId val="{00000020-5794-48D4-8D2A-586CE69424BA}"/>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Echéance</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9"/>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Delta</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68641030428874"/>
          <c:h val="0.2624663706855237"/>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Put (janvier 2015)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nappes_15!$B$198</c:f>
              <c:strCache>
                <c:ptCount val="1"/>
                <c:pt idx="0">
                  <c:v>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nappes_15!$C$198:$K$198</c:f>
              <c:numCache>
                <c:formatCode>0.000</c:formatCode>
                <c:ptCount val="9"/>
                <c:pt idx="0">
                  <c:v>13.616666666666665</c:v>
                </c:pt>
                <c:pt idx="1">
                  <c:v>15.933125</c:v>
                </c:pt>
                <c:pt idx="2">
                  <c:v>15.791666666666668</c:v>
                </c:pt>
                <c:pt idx="3">
                  <c:v>16.048333333333332</c:v>
                </c:pt>
                <c:pt idx="4">
                  <c:v>16.231874999999999</c:v>
                </c:pt>
                <c:pt idx="5">
                  <c:v>16.169166666666662</c:v>
                </c:pt>
                <c:pt idx="6">
                  <c:v>16.189999999999994</c:v>
                </c:pt>
                <c:pt idx="7">
                  <c:v>16.120208333333338</c:v>
                </c:pt>
                <c:pt idx="8">
                  <c:v>15.677708333333335</c:v>
                </c:pt>
              </c:numCache>
            </c:numRef>
          </c:val>
          <c:extLst>
            <c:ext xmlns:c16="http://schemas.microsoft.com/office/drawing/2014/chart" uri="{C3380CC4-5D6E-409C-BE32-E72D297353CC}">
              <c16:uniqueId val="{00000000-6B03-4359-B5DB-80E1A5993C1C}"/>
            </c:ext>
          </c:extLst>
        </c:ser>
        <c:ser>
          <c:idx val="1"/>
          <c:order val="1"/>
          <c:tx>
            <c:strRef>
              <c:f>nappes_15!$B$199</c:f>
              <c:strCache>
                <c:ptCount val="1"/>
                <c:pt idx="0">
                  <c:v>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nappes_15!$C$199:$K$199</c:f>
              <c:numCache>
                <c:formatCode>0.000</c:formatCode>
                <c:ptCount val="9"/>
                <c:pt idx="0">
                  <c:v>13.312999999999999</c:v>
                </c:pt>
                <c:pt idx="1">
                  <c:v>15.446250000000001</c:v>
                </c:pt>
                <c:pt idx="2">
                  <c:v>15.210500000000001</c:v>
                </c:pt>
                <c:pt idx="3">
                  <c:v>15.3935</c:v>
                </c:pt>
                <c:pt idx="4">
                  <c:v>15.44525</c:v>
                </c:pt>
                <c:pt idx="5">
                  <c:v>15.370499999999995</c:v>
                </c:pt>
                <c:pt idx="6">
                  <c:v>15.370499999999998</c:v>
                </c:pt>
                <c:pt idx="7">
                  <c:v>15.187750000000001</c:v>
                </c:pt>
                <c:pt idx="8">
                  <c:v>14.801750000000002</c:v>
                </c:pt>
              </c:numCache>
            </c:numRef>
          </c:val>
          <c:extLst>
            <c:ext xmlns:c16="http://schemas.microsoft.com/office/drawing/2014/chart" uri="{C3380CC4-5D6E-409C-BE32-E72D297353CC}">
              <c16:uniqueId val="{00000001-6B03-4359-B5DB-80E1A5993C1C}"/>
            </c:ext>
          </c:extLst>
        </c:ser>
        <c:ser>
          <c:idx val="2"/>
          <c:order val="2"/>
          <c:tx>
            <c:strRef>
              <c:f>nappes_15!$B$200</c:f>
              <c:strCache>
                <c:ptCount val="1"/>
                <c:pt idx="0">
                  <c:v>10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nappes_15!$C$200:$K$200</c:f>
              <c:numCache>
                <c:formatCode>0.000</c:formatCode>
                <c:ptCount val="9"/>
                <c:pt idx="0">
                  <c:v>13.040000000000001</c:v>
                </c:pt>
                <c:pt idx="1">
                  <c:v>14.9975</c:v>
                </c:pt>
                <c:pt idx="2">
                  <c:v>14.675000000000002</c:v>
                </c:pt>
                <c:pt idx="3">
                  <c:v>14.79</c:v>
                </c:pt>
                <c:pt idx="4">
                  <c:v>14.722500000000002</c:v>
                </c:pt>
                <c:pt idx="5">
                  <c:v>14.634999999999994</c:v>
                </c:pt>
                <c:pt idx="6">
                  <c:v>14.615000000000002</c:v>
                </c:pt>
                <c:pt idx="7">
                  <c:v>14.342499999999998</c:v>
                </c:pt>
                <c:pt idx="8">
                  <c:v>14.0075</c:v>
                </c:pt>
              </c:numCache>
            </c:numRef>
          </c:val>
          <c:extLst>
            <c:ext xmlns:c16="http://schemas.microsoft.com/office/drawing/2014/chart" uri="{C3380CC4-5D6E-409C-BE32-E72D297353CC}">
              <c16:uniqueId val="{00000002-6B03-4359-B5DB-80E1A5993C1C}"/>
            </c:ext>
          </c:extLst>
        </c:ser>
        <c:ser>
          <c:idx val="3"/>
          <c:order val="3"/>
          <c:tx>
            <c:strRef>
              <c:f>nappes_15!$B$201</c:f>
              <c:strCache>
                <c:ptCount val="1"/>
                <c:pt idx="0">
                  <c:v>15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nappes_15!$C$201:$K$201</c:f>
              <c:numCache>
                <c:formatCode>0.000</c:formatCode>
                <c:ptCount val="9"/>
                <c:pt idx="0">
                  <c:v>12.797666666666668</c:v>
                </c:pt>
                <c:pt idx="1">
                  <c:v>14.586875000000001</c:v>
                </c:pt>
                <c:pt idx="2">
                  <c:v>14.185166666666671</c:v>
                </c:pt>
                <c:pt idx="3">
                  <c:v>14.237833333333333</c:v>
                </c:pt>
                <c:pt idx="4">
                  <c:v>14.063625000000002</c:v>
                </c:pt>
                <c:pt idx="5">
                  <c:v>13.96266666666666</c:v>
                </c:pt>
                <c:pt idx="6">
                  <c:v>13.923500000000004</c:v>
                </c:pt>
                <c:pt idx="7">
                  <c:v>13.584458333333329</c:v>
                </c:pt>
                <c:pt idx="8">
                  <c:v>13.294958333333334</c:v>
                </c:pt>
              </c:numCache>
            </c:numRef>
          </c:val>
          <c:extLst>
            <c:ext xmlns:c16="http://schemas.microsoft.com/office/drawing/2014/chart" uri="{C3380CC4-5D6E-409C-BE32-E72D297353CC}">
              <c16:uniqueId val="{00000003-6B03-4359-B5DB-80E1A5993C1C}"/>
            </c:ext>
          </c:extLst>
        </c:ser>
        <c:ser>
          <c:idx val="4"/>
          <c:order val="4"/>
          <c:tx>
            <c:strRef>
              <c:f>nappes_15!$B$202</c:f>
              <c:strCache>
                <c:ptCount val="1"/>
                <c:pt idx="0">
                  <c:v>20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nappes_15!$C$202:$K$202</c:f>
              <c:numCache>
                <c:formatCode>0.000</c:formatCode>
                <c:ptCount val="9"/>
                <c:pt idx="0">
                  <c:v>12.586</c:v>
                </c:pt>
                <c:pt idx="1">
                  <c:v>14.214375</c:v>
                </c:pt>
                <c:pt idx="2">
                  <c:v>13.741000000000005</c:v>
                </c:pt>
                <c:pt idx="3">
                  <c:v>13.736999999999998</c:v>
                </c:pt>
                <c:pt idx="4">
                  <c:v>13.468625000000003</c:v>
                </c:pt>
                <c:pt idx="5">
                  <c:v>13.353499999999993</c:v>
                </c:pt>
                <c:pt idx="6">
                  <c:v>13.296000000000006</c:v>
                </c:pt>
                <c:pt idx="7">
                  <c:v>12.913624999999993</c:v>
                </c:pt>
                <c:pt idx="8">
                  <c:v>12.664125</c:v>
                </c:pt>
              </c:numCache>
            </c:numRef>
          </c:val>
          <c:extLst>
            <c:ext xmlns:c16="http://schemas.microsoft.com/office/drawing/2014/chart" uri="{C3380CC4-5D6E-409C-BE32-E72D297353CC}">
              <c16:uniqueId val="{00000004-6B03-4359-B5DB-80E1A5993C1C}"/>
            </c:ext>
          </c:extLst>
        </c:ser>
        <c:ser>
          <c:idx val="5"/>
          <c:order val="5"/>
          <c:tx>
            <c:strRef>
              <c:f>nappes_15!$B$203</c:f>
              <c:strCache>
                <c:ptCount val="1"/>
                <c:pt idx="0">
                  <c:v>25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nappes_15!$C$203:$K$203</c:f>
              <c:numCache>
                <c:formatCode>0.000</c:formatCode>
                <c:ptCount val="9"/>
                <c:pt idx="0">
                  <c:v>12.405000000000001</c:v>
                </c:pt>
                <c:pt idx="1">
                  <c:v>13.88</c:v>
                </c:pt>
                <c:pt idx="2">
                  <c:v>13.342500000000006</c:v>
                </c:pt>
                <c:pt idx="3">
                  <c:v>13.2875</c:v>
                </c:pt>
                <c:pt idx="4">
                  <c:v>12.937500000000004</c:v>
                </c:pt>
                <c:pt idx="5">
                  <c:v>12.807499999999992</c:v>
                </c:pt>
                <c:pt idx="6">
                  <c:v>12.732500000000009</c:v>
                </c:pt>
                <c:pt idx="7">
                  <c:v>12.329999999999991</c:v>
                </c:pt>
                <c:pt idx="8">
                  <c:v>12.114999999999998</c:v>
                </c:pt>
              </c:numCache>
            </c:numRef>
          </c:val>
          <c:extLst>
            <c:ext xmlns:c16="http://schemas.microsoft.com/office/drawing/2014/chart" uri="{C3380CC4-5D6E-409C-BE32-E72D297353CC}">
              <c16:uniqueId val="{00000005-6B03-4359-B5DB-80E1A5993C1C}"/>
            </c:ext>
          </c:extLst>
        </c:ser>
        <c:ser>
          <c:idx val="6"/>
          <c:order val="6"/>
          <c:tx>
            <c:strRef>
              <c:f>nappes_15!$B$204</c:f>
              <c:strCache>
                <c:ptCount val="1"/>
                <c:pt idx="0">
                  <c:v>30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nappes_15!$C$204:$K$204</c:f>
              <c:numCache>
                <c:formatCode>0.000</c:formatCode>
                <c:ptCount val="9"/>
                <c:pt idx="0">
                  <c:v>12.254666666666667</c:v>
                </c:pt>
                <c:pt idx="1">
                  <c:v>13.583750000000002</c:v>
                </c:pt>
                <c:pt idx="2">
                  <c:v>12.989666666666674</c:v>
                </c:pt>
                <c:pt idx="3">
                  <c:v>12.889333333333333</c:v>
                </c:pt>
                <c:pt idx="4">
                  <c:v>12.470250000000005</c:v>
                </c:pt>
                <c:pt idx="5">
                  <c:v>12.324666666666658</c:v>
                </c:pt>
                <c:pt idx="6">
                  <c:v>12.233000000000011</c:v>
                </c:pt>
                <c:pt idx="7">
                  <c:v>11.833583333333323</c:v>
                </c:pt>
                <c:pt idx="8">
                  <c:v>11.647583333333333</c:v>
                </c:pt>
              </c:numCache>
            </c:numRef>
          </c:val>
          <c:extLst>
            <c:ext xmlns:c16="http://schemas.microsoft.com/office/drawing/2014/chart" uri="{C3380CC4-5D6E-409C-BE32-E72D297353CC}">
              <c16:uniqueId val="{00000006-6B03-4359-B5DB-80E1A5993C1C}"/>
            </c:ext>
          </c:extLst>
        </c:ser>
        <c:ser>
          <c:idx val="7"/>
          <c:order val="7"/>
          <c:tx>
            <c:strRef>
              <c:f>nappes_15!$B$205</c:f>
              <c:strCache>
                <c:ptCount val="1"/>
                <c:pt idx="0">
                  <c:v>35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nappes_15!$C$205:$K$205</c:f>
              <c:numCache>
                <c:formatCode>0.000</c:formatCode>
                <c:ptCount val="9"/>
                <c:pt idx="0">
                  <c:v>12.135</c:v>
                </c:pt>
                <c:pt idx="1">
                  <c:v>13.325625000000002</c:v>
                </c:pt>
                <c:pt idx="2">
                  <c:v>12.68250000000001</c:v>
                </c:pt>
                <c:pt idx="3">
                  <c:v>12.5425</c:v>
                </c:pt>
                <c:pt idx="4">
                  <c:v>12.066875000000007</c:v>
                </c:pt>
                <c:pt idx="5">
                  <c:v>11.90499999999999</c:v>
                </c:pt>
                <c:pt idx="6">
                  <c:v>11.797500000000014</c:v>
                </c:pt>
                <c:pt idx="7">
                  <c:v>11.424374999999989</c:v>
                </c:pt>
                <c:pt idx="8">
                  <c:v>11.261875</c:v>
                </c:pt>
              </c:numCache>
            </c:numRef>
          </c:val>
          <c:extLst>
            <c:ext xmlns:c16="http://schemas.microsoft.com/office/drawing/2014/chart" uri="{C3380CC4-5D6E-409C-BE32-E72D297353CC}">
              <c16:uniqueId val="{00000007-6B03-4359-B5DB-80E1A5993C1C}"/>
            </c:ext>
          </c:extLst>
        </c:ser>
        <c:ser>
          <c:idx val="8"/>
          <c:order val="8"/>
          <c:tx>
            <c:strRef>
              <c:f>nappes_15!$B$206</c:f>
              <c:strCache>
                <c:ptCount val="1"/>
                <c:pt idx="0">
                  <c:v>40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nappes_15!$C$206:$K$206</c:f>
              <c:numCache>
                <c:formatCode>0.000</c:formatCode>
                <c:ptCount val="9"/>
                <c:pt idx="0">
                  <c:v>12.045999999999999</c:v>
                </c:pt>
                <c:pt idx="1">
                  <c:v>13.105625000000003</c:v>
                </c:pt>
                <c:pt idx="2">
                  <c:v>12.42100000000001</c:v>
                </c:pt>
                <c:pt idx="3">
                  <c:v>12.247</c:v>
                </c:pt>
                <c:pt idx="4">
                  <c:v>11.727375000000006</c:v>
                </c:pt>
                <c:pt idx="5">
                  <c:v>11.548499999999988</c:v>
                </c:pt>
                <c:pt idx="6">
                  <c:v>11.426000000000013</c:v>
                </c:pt>
                <c:pt idx="7">
                  <c:v>11.102374999999988</c:v>
                </c:pt>
                <c:pt idx="8">
                  <c:v>10.957875</c:v>
                </c:pt>
              </c:numCache>
            </c:numRef>
          </c:val>
          <c:extLst>
            <c:ext xmlns:c16="http://schemas.microsoft.com/office/drawing/2014/chart" uri="{C3380CC4-5D6E-409C-BE32-E72D297353CC}">
              <c16:uniqueId val="{00000008-6B03-4359-B5DB-80E1A5993C1C}"/>
            </c:ext>
          </c:extLst>
        </c:ser>
        <c:ser>
          <c:idx val="9"/>
          <c:order val="9"/>
          <c:tx>
            <c:strRef>
              <c:f>nappes_15!$B$207</c:f>
              <c:strCache>
                <c:ptCount val="1"/>
                <c:pt idx="0">
                  <c:v>45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nappes_15!$C$207:$K$207</c:f>
              <c:numCache>
                <c:formatCode>0.000</c:formatCode>
                <c:ptCount val="9"/>
                <c:pt idx="0">
                  <c:v>11.987666666666664</c:v>
                </c:pt>
                <c:pt idx="1">
                  <c:v>12.923750000000002</c:v>
                </c:pt>
                <c:pt idx="2">
                  <c:v>12.205166666666678</c:v>
                </c:pt>
                <c:pt idx="3">
                  <c:v>12.002833333333331</c:v>
                </c:pt>
                <c:pt idx="4">
                  <c:v>11.451750000000008</c:v>
                </c:pt>
                <c:pt idx="5">
                  <c:v>11.255166666666653</c:v>
                </c:pt>
                <c:pt idx="6">
                  <c:v>11.118500000000015</c:v>
                </c:pt>
                <c:pt idx="7">
                  <c:v>10.867583333333322</c:v>
                </c:pt>
                <c:pt idx="8">
                  <c:v>10.735583333333333</c:v>
                </c:pt>
              </c:numCache>
            </c:numRef>
          </c:val>
          <c:extLst>
            <c:ext xmlns:c16="http://schemas.microsoft.com/office/drawing/2014/chart" uri="{C3380CC4-5D6E-409C-BE32-E72D297353CC}">
              <c16:uniqueId val="{00000018-6BDC-4B87-85D6-B30CEF4214EB}"/>
            </c:ext>
          </c:extLst>
        </c:ser>
        <c:ser>
          <c:idx val="10"/>
          <c:order val="10"/>
          <c:tx>
            <c:strRef>
              <c:f>nappes_15!$B$208</c:f>
              <c:strCache>
                <c:ptCount val="1"/>
                <c:pt idx="0">
                  <c:v>50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nappes_15!$C$208:$K$208</c:f>
              <c:numCache>
                <c:formatCode>0.000</c:formatCode>
                <c:ptCount val="9"/>
                <c:pt idx="0">
                  <c:v>11.959999999999997</c:v>
                </c:pt>
                <c:pt idx="1">
                  <c:v>12.780000000000005</c:v>
                </c:pt>
                <c:pt idx="2">
                  <c:v>12.035000000000014</c:v>
                </c:pt>
                <c:pt idx="3">
                  <c:v>11.81</c:v>
                </c:pt>
                <c:pt idx="4">
                  <c:v>11.240000000000007</c:v>
                </c:pt>
                <c:pt idx="5">
                  <c:v>11.024999999999984</c:v>
                </c:pt>
                <c:pt idx="6">
                  <c:v>10.875000000000014</c:v>
                </c:pt>
                <c:pt idx="7">
                  <c:v>10.719999999999988</c:v>
                </c:pt>
                <c:pt idx="8">
                  <c:v>10.594999999999999</c:v>
                </c:pt>
              </c:numCache>
            </c:numRef>
          </c:val>
          <c:extLst>
            <c:ext xmlns:c16="http://schemas.microsoft.com/office/drawing/2014/chart" uri="{C3380CC4-5D6E-409C-BE32-E72D297353CC}">
              <c16:uniqueId val="{00000019-6BDC-4B87-85D6-B30CEF4214EB}"/>
            </c:ext>
          </c:extLst>
        </c:ser>
        <c:ser>
          <c:idx val="11"/>
          <c:order val="11"/>
          <c:tx>
            <c:strRef>
              <c:f>nappes_15!$B$209</c:f>
              <c:strCache>
                <c:ptCount val="1"/>
                <c:pt idx="0">
                  <c:v>55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nappes_15!$C$209:$K$209</c:f>
              <c:numCache>
                <c:formatCode>0.000</c:formatCode>
                <c:ptCount val="9"/>
                <c:pt idx="0">
                  <c:v>11.895000000000048</c:v>
                </c:pt>
                <c:pt idx="1">
                  <c:v>12.626249999999995</c:v>
                </c:pt>
                <c:pt idx="2">
                  <c:v>11.846833333333333</c:v>
                </c:pt>
                <c:pt idx="3">
                  <c:v>11.60883333333334</c:v>
                </c:pt>
                <c:pt idx="4">
                  <c:v>11.018916666666684</c:v>
                </c:pt>
                <c:pt idx="5">
                  <c:v>10.808833333333322</c:v>
                </c:pt>
                <c:pt idx="6">
                  <c:v>10.661166666666674</c:v>
                </c:pt>
                <c:pt idx="7">
                  <c:v>10.504750000000016</c:v>
                </c:pt>
                <c:pt idx="8">
                  <c:v>10.397749999999997</c:v>
                </c:pt>
              </c:numCache>
            </c:numRef>
          </c:val>
          <c:extLst>
            <c:ext xmlns:c16="http://schemas.microsoft.com/office/drawing/2014/chart" uri="{C3380CC4-5D6E-409C-BE32-E72D297353CC}">
              <c16:uniqueId val="{0000001A-6BDC-4B87-85D6-B30CEF4214EB}"/>
            </c:ext>
          </c:extLst>
        </c:ser>
        <c:ser>
          <c:idx val="12"/>
          <c:order val="12"/>
          <c:tx>
            <c:strRef>
              <c:f>nappes_15!$B$210</c:f>
              <c:strCache>
                <c:ptCount val="1"/>
                <c:pt idx="0">
                  <c:v>60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nappes_15!$C$210:$K$210</c:f>
              <c:numCache>
                <c:formatCode>0.000</c:formatCode>
                <c:ptCount val="9"/>
                <c:pt idx="0">
                  <c:v>11.85500000000005</c:v>
                </c:pt>
                <c:pt idx="1">
                  <c:v>12.489374999999992</c:v>
                </c:pt>
                <c:pt idx="2">
                  <c:v>11.681000000000001</c:v>
                </c:pt>
                <c:pt idx="3">
                  <c:v>11.430500000000007</c:v>
                </c:pt>
                <c:pt idx="4">
                  <c:v>10.821625000000017</c:v>
                </c:pt>
                <c:pt idx="5">
                  <c:v>10.620499999999987</c:v>
                </c:pt>
                <c:pt idx="6">
                  <c:v>10.479500000000005</c:v>
                </c:pt>
                <c:pt idx="7">
                  <c:v>10.324125000000018</c:v>
                </c:pt>
                <c:pt idx="8">
                  <c:v>10.232124999999996</c:v>
                </c:pt>
              </c:numCache>
            </c:numRef>
          </c:val>
          <c:extLst>
            <c:ext xmlns:c16="http://schemas.microsoft.com/office/drawing/2014/chart" uri="{C3380CC4-5D6E-409C-BE32-E72D297353CC}">
              <c16:uniqueId val="{0000001B-6BDC-4B87-85D6-B30CEF4214EB}"/>
            </c:ext>
          </c:extLst>
        </c:ser>
        <c:ser>
          <c:idx val="13"/>
          <c:order val="13"/>
          <c:tx>
            <c:strRef>
              <c:f>nappes_15!$B$211</c:f>
              <c:strCache>
                <c:ptCount val="1"/>
                <c:pt idx="0">
                  <c:v>65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nappes_15!$C$211:$K$211</c:f>
              <c:numCache>
                <c:formatCode>0.000</c:formatCode>
                <c:ptCount val="9"/>
                <c:pt idx="0">
                  <c:v>11.840000000000051</c:v>
                </c:pt>
                <c:pt idx="1">
                  <c:v>12.369374999999989</c:v>
                </c:pt>
                <c:pt idx="2">
                  <c:v>11.537500000000001</c:v>
                </c:pt>
                <c:pt idx="3">
                  <c:v>11.275000000000009</c:v>
                </c:pt>
                <c:pt idx="4">
                  <c:v>10.648125000000018</c:v>
                </c:pt>
                <c:pt idx="5">
                  <c:v>10.459999999999987</c:v>
                </c:pt>
                <c:pt idx="6">
                  <c:v>10.330000000000005</c:v>
                </c:pt>
                <c:pt idx="7">
                  <c:v>10.178125000000021</c:v>
                </c:pt>
                <c:pt idx="8">
                  <c:v>10.098124999999998</c:v>
                </c:pt>
              </c:numCache>
            </c:numRef>
          </c:val>
          <c:extLst>
            <c:ext xmlns:c16="http://schemas.microsoft.com/office/drawing/2014/chart" uri="{C3380CC4-5D6E-409C-BE32-E72D297353CC}">
              <c16:uniqueId val="{0000001C-6BDC-4B87-85D6-B30CEF4214EB}"/>
            </c:ext>
          </c:extLst>
        </c:ser>
        <c:ser>
          <c:idx val="14"/>
          <c:order val="14"/>
          <c:tx>
            <c:strRef>
              <c:f>nappes_15!$B$212</c:f>
              <c:strCache>
                <c:ptCount val="1"/>
                <c:pt idx="0">
                  <c:v>70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nappes_15!$C$212:$K$212</c:f>
              <c:numCache>
                <c:formatCode>0.000</c:formatCode>
                <c:ptCount val="9"/>
                <c:pt idx="0">
                  <c:v>11.850000000000053</c:v>
                </c:pt>
                <c:pt idx="1">
                  <c:v>12.266249999999985</c:v>
                </c:pt>
                <c:pt idx="2">
                  <c:v>11.416333333333336</c:v>
                </c:pt>
                <c:pt idx="3">
                  <c:v>11.142333333333342</c:v>
                </c:pt>
                <c:pt idx="4">
                  <c:v>10.498416666666685</c:v>
                </c:pt>
                <c:pt idx="5">
                  <c:v>10.327333333333321</c:v>
                </c:pt>
                <c:pt idx="6">
                  <c:v>10.212666666666673</c:v>
                </c:pt>
                <c:pt idx="7">
                  <c:v>10.066750000000024</c:v>
                </c:pt>
                <c:pt idx="8">
                  <c:v>9.9957499999999975</c:v>
                </c:pt>
              </c:numCache>
            </c:numRef>
          </c:val>
          <c:extLst>
            <c:ext xmlns:c16="http://schemas.microsoft.com/office/drawing/2014/chart" uri="{C3380CC4-5D6E-409C-BE32-E72D297353CC}">
              <c16:uniqueId val="{0000001D-6BDC-4B87-85D6-B30CEF4214EB}"/>
            </c:ext>
          </c:extLst>
        </c:ser>
        <c:ser>
          <c:idx val="15"/>
          <c:order val="15"/>
          <c:tx>
            <c:strRef>
              <c:f>nappes_15!$B$213</c:f>
              <c:strCache>
                <c:ptCount val="1"/>
                <c:pt idx="0">
                  <c:v>75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nappes_15!$C$213:$K$213</c:f>
              <c:numCache>
                <c:formatCode>0.000</c:formatCode>
                <c:ptCount val="9"/>
                <c:pt idx="0">
                  <c:v>11.885000000000055</c:v>
                </c:pt>
                <c:pt idx="1">
                  <c:v>12.179999999999982</c:v>
                </c:pt>
                <c:pt idx="2">
                  <c:v>11.317500000000003</c:v>
                </c:pt>
                <c:pt idx="3">
                  <c:v>11.032500000000011</c:v>
                </c:pt>
                <c:pt idx="4">
                  <c:v>10.37250000000002</c:v>
                </c:pt>
                <c:pt idx="5">
                  <c:v>10.222499999999989</c:v>
                </c:pt>
                <c:pt idx="6">
                  <c:v>10.127500000000005</c:v>
                </c:pt>
                <c:pt idx="7">
                  <c:v>9.9900000000000251</c:v>
                </c:pt>
                <c:pt idx="8">
                  <c:v>9.9249999999999954</c:v>
                </c:pt>
              </c:numCache>
            </c:numRef>
          </c:val>
          <c:extLst>
            <c:ext xmlns:c16="http://schemas.microsoft.com/office/drawing/2014/chart" uri="{C3380CC4-5D6E-409C-BE32-E72D297353CC}">
              <c16:uniqueId val="{0000001E-6BDC-4B87-85D6-B30CEF4214EB}"/>
            </c:ext>
          </c:extLst>
        </c:ser>
        <c:ser>
          <c:idx val="16"/>
          <c:order val="16"/>
          <c:tx>
            <c:strRef>
              <c:f>nappes_15!$B$214</c:f>
              <c:strCache>
                <c:ptCount val="1"/>
                <c:pt idx="0">
                  <c:v>80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nappes_15!$C$214:$K$214</c:f>
              <c:numCache>
                <c:formatCode>0.000</c:formatCode>
                <c:ptCount val="9"/>
                <c:pt idx="0">
                  <c:v>11.945000000000057</c:v>
                </c:pt>
                <c:pt idx="1">
                  <c:v>12.110624999999979</c:v>
                </c:pt>
                <c:pt idx="2">
                  <c:v>11.241000000000003</c:v>
                </c:pt>
                <c:pt idx="3">
                  <c:v>10.94550000000001</c:v>
                </c:pt>
                <c:pt idx="4">
                  <c:v>10.270375000000019</c:v>
                </c:pt>
                <c:pt idx="5">
                  <c:v>10.145499999999988</c:v>
                </c:pt>
                <c:pt idx="6">
                  <c:v>10.074500000000004</c:v>
                </c:pt>
                <c:pt idx="7">
                  <c:v>9.9478750000000282</c:v>
                </c:pt>
                <c:pt idx="8">
                  <c:v>9.8858749999999951</c:v>
                </c:pt>
              </c:numCache>
            </c:numRef>
          </c:val>
          <c:extLst>
            <c:ext xmlns:c16="http://schemas.microsoft.com/office/drawing/2014/chart" uri="{C3380CC4-5D6E-409C-BE32-E72D297353CC}">
              <c16:uniqueId val="{0000001F-6BDC-4B87-85D6-B30CEF4214EB}"/>
            </c:ext>
          </c:extLst>
        </c:ser>
        <c:ser>
          <c:idx val="17"/>
          <c:order val="17"/>
          <c:tx>
            <c:strRef>
              <c:f>nappes_15!$B$215</c:f>
              <c:strCache>
                <c:ptCount val="1"/>
                <c:pt idx="0">
                  <c:v>85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nappes_15!$C$215:$K$215</c:f>
              <c:numCache>
                <c:formatCode>0.000</c:formatCode>
                <c:ptCount val="9"/>
                <c:pt idx="0">
                  <c:v>12.03000000000006</c:v>
                </c:pt>
                <c:pt idx="1">
                  <c:v>12.058124999999976</c:v>
                </c:pt>
                <c:pt idx="2">
                  <c:v>11.186833333333336</c:v>
                </c:pt>
                <c:pt idx="3">
                  <c:v>10.881333333333345</c:v>
                </c:pt>
                <c:pt idx="4">
                  <c:v>10.192041666666686</c:v>
                </c:pt>
                <c:pt idx="5">
                  <c:v>10.096333333333321</c:v>
                </c:pt>
                <c:pt idx="6">
                  <c:v>10.053666666666672</c:v>
                </c:pt>
                <c:pt idx="7">
                  <c:v>9.9403750000000315</c:v>
                </c:pt>
                <c:pt idx="8">
                  <c:v>9.8783749999999948</c:v>
                </c:pt>
              </c:numCache>
            </c:numRef>
          </c:val>
          <c:extLst>
            <c:ext xmlns:c16="http://schemas.microsoft.com/office/drawing/2014/chart" uri="{C3380CC4-5D6E-409C-BE32-E72D297353CC}">
              <c16:uniqueId val="{00000020-6BDC-4B87-85D6-B30CEF4214EB}"/>
            </c:ext>
          </c:extLst>
        </c:ser>
        <c:ser>
          <c:idx val="18"/>
          <c:order val="18"/>
          <c:tx>
            <c:strRef>
              <c:f>nappes_15!$B$216</c:f>
              <c:strCache>
                <c:ptCount val="1"/>
                <c:pt idx="0">
                  <c:v>90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nappes_15!$C$216:$K$216</c:f>
              <c:numCache>
                <c:formatCode>0.000</c:formatCode>
                <c:ptCount val="9"/>
                <c:pt idx="0">
                  <c:v>12.140000000000065</c:v>
                </c:pt>
                <c:pt idx="1">
                  <c:v>12.022499999999972</c:v>
                </c:pt>
                <c:pt idx="2">
                  <c:v>11.155000000000005</c:v>
                </c:pt>
                <c:pt idx="3">
                  <c:v>10.840000000000011</c:v>
                </c:pt>
                <c:pt idx="4">
                  <c:v>10.137500000000021</c:v>
                </c:pt>
                <c:pt idx="5">
                  <c:v>10.074999999999989</c:v>
                </c:pt>
                <c:pt idx="6">
                  <c:v>10.065000000000005</c:v>
                </c:pt>
                <c:pt idx="7">
                  <c:v>9.9675000000000349</c:v>
                </c:pt>
                <c:pt idx="8">
                  <c:v>9.9024999999999928</c:v>
                </c:pt>
              </c:numCache>
            </c:numRef>
          </c:val>
          <c:extLst>
            <c:ext xmlns:c16="http://schemas.microsoft.com/office/drawing/2014/chart" uri="{C3380CC4-5D6E-409C-BE32-E72D297353CC}">
              <c16:uniqueId val="{00000021-6BDC-4B87-85D6-B30CEF4214EB}"/>
            </c:ext>
          </c:extLst>
        </c:ser>
        <c:ser>
          <c:idx val="19"/>
          <c:order val="19"/>
          <c:tx>
            <c:strRef>
              <c:f>nappes_15!$B$217</c:f>
              <c:strCache>
                <c:ptCount val="1"/>
                <c:pt idx="0">
                  <c:v>95</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nappes_15!$C$217:$K$217</c:f>
              <c:numCache>
                <c:formatCode>0.000</c:formatCode>
                <c:ptCount val="9"/>
                <c:pt idx="0">
                  <c:v>12.275000000000066</c:v>
                </c:pt>
                <c:pt idx="1">
                  <c:v>12.003749999999968</c:v>
                </c:pt>
                <c:pt idx="2">
                  <c:v>11.145500000000006</c:v>
                </c:pt>
                <c:pt idx="3">
                  <c:v>10.821500000000013</c:v>
                </c:pt>
                <c:pt idx="4">
                  <c:v>10.106750000000023</c:v>
                </c:pt>
                <c:pt idx="5">
                  <c:v>10.081499999999991</c:v>
                </c:pt>
                <c:pt idx="6">
                  <c:v>10.108500000000003</c:v>
                </c:pt>
                <c:pt idx="7">
                  <c:v>10.029250000000037</c:v>
                </c:pt>
                <c:pt idx="8">
                  <c:v>9.9582499999999889</c:v>
                </c:pt>
              </c:numCache>
            </c:numRef>
          </c:val>
          <c:extLst>
            <c:ext xmlns:c16="http://schemas.microsoft.com/office/drawing/2014/chart" uri="{C3380CC4-5D6E-409C-BE32-E72D297353CC}">
              <c16:uniqueId val="{00000022-6BDC-4B87-85D6-B30CEF4214EB}"/>
            </c:ext>
          </c:extLst>
        </c:ser>
        <c:ser>
          <c:idx val="20"/>
          <c:order val="20"/>
          <c:tx>
            <c:strRef>
              <c:f>nappes_15!$B$218</c:f>
              <c:strCache>
                <c:ptCount val="1"/>
                <c:pt idx="0">
                  <c:v>100</c:v>
                </c:pt>
              </c:strCache>
            </c:strRef>
          </c:tx>
          <c:cat>
            <c:strRef>
              <c:f>nappes_15!$C$197:$K$197</c:f>
              <c:strCache>
                <c:ptCount val="9"/>
                <c:pt idx="0">
                  <c:v>1w</c:v>
                </c:pt>
                <c:pt idx="1">
                  <c:v>1m</c:v>
                </c:pt>
                <c:pt idx="2">
                  <c:v>2m</c:v>
                </c:pt>
                <c:pt idx="3">
                  <c:v>3m</c:v>
                </c:pt>
                <c:pt idx="4">
                  <c:v>6m</c:v>
                </c:pt>
                <c:pt idx="5">
                  <c:v>9m</c:v>
                </c:pt>
                <c:pt idx="6">
                  <c:v>1y</c:v>
                </c:pt>
                <c:pt idx="7">
                  <c:v>18m</c:v>
                </c:pt>
                <c:pt idx="8">
                  <c:v>2y</c:v>
                </c:pt>
              </c:strCache>
            </c:strRef>
          </c:cat>
          <c:val>
            <c:numRef>
              <c:f>nappes_15!$C$218:$K$218</c:f>
              <c:numCache>
                <c:formatCode>0.000</c:formatCode>
                <c:ptCount val="9"/>
                <c:pt idx="0">
                  <c:v>12.43500000000007</c:v>
                </c:pt>
                <c:pt idx="1">
                  <c:v>12.001874999999965</c:v>
                </c:pt>
                <c:pt idx="2">
                  <c:v>11.158333333333339</c:v>
                </c:pt>
                <c:pt idx="3">
                  <c:v>10.825833333333346</c:v>
                </c:pt>
                <c:pt idx="4">
                  <c:v>10.09979166666669</c:v>
                </c:pt>
                <c:pt idx="5">
                  <c:v>10.115833333333324</c:v>
                </c:pt>
                <c:pt idx="6">
                  <c:v>10.18416666666667</c:v>
                </c:pt>
                <c:pt idx="7">
                  <c:v>10.125625000000042</c:v>
                </c:pt>
                <c:pt idx="8">
                  <c:v>10.045624999999987</c:v>
                </c:pt>
              </c:numCache>
            </c:numRef>
          </c:val>
          <c:extLst>
            <c:ext xmlns:c16="http://schemas.microsoft.com/office/drawing/2014/chart" uri="{C3380CC4-5D6E-409C-BE32-E72D297353CC}">
              <c16:uniqueId val="{00000023-6BDC-4B87-85D6-B30CEF4214EB}"/>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Echéance</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5"/>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Delta</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176608240222504"/>
          <c:h val="0.51190881090958196"/>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Call (janvier 2015)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nappes_15!$N$198</c:f>
              <c:strCache>
                <c:ptCount val="1"/>
                <c:pt idx="0">
                  <c:v>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nappes_15!$O$198:$W$198</c:f>
              <c:numCache>
                <c:formatCode>0.000</c:formatCode>
                <c:ptCount val="9"/>
                <c:pt idx="0">
                  <c:v>12.435000000000006</c:v>
                </c:pt>
                <c:pt idx="1">
                  <c:v>12.001874999999998</c:v>
                </c:pt>
                <c:pt idx="2">
                  <c:v>11.158333333333331</c:v>
                </c:pt>
                <c:pt idx="3">
                  <c:v>10.825833333333332</c:v>
                </c:pt>
                <c:pt idx="4">
                  <c:v>10.099791666666665</c:v>
                </c:pt>
                <c:pt idx="5">
                  <c:v>10.115833333333333</c:v>
                </c:pt>
                <c:pt idx="6">
                  <c:v>10.18416666666667</c:v>
                </c:pt>
                <c:pt idx="7">
                  <c:v>10.125625000000001</c:v>
                </c:pt>
                <c:pt idx="8">
                  <c:v>10.045624999999998</c:v>
                </c:pt>
              </c:numCache>
            </c:numRef>
          </c:val>
          <c:extLst>
            <c:ext xmlns:c16="http://schemas.microsoft.com/office/drawing/2014/chart" uri="{C3380CC4-5D6E-409C-BE32-E72D297353CC}">
              <c16:uniqueId val="{00000000-02A8-4254-B32F-F86784530148}"/>
            </c:ext>
          </c:extLst>
        </c:ser>
        <c:ser>
          <c:idx val="1"/>
          <c:order val="1"/>
          <c:tx>
            <c:strRef>
              <c:f>nappes_15!$N$199</c:f>
              <c:strCache>
                <c:ptCount val="1"/>
                <c:pt idx="0">
                  <c:v>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nappes_15!$O$199:$W$199</c:f>
              <c:numCache>
                <c:formatCode>0.000</c:formatCode>
                <c:ptCount val="9"/>
                <c:pt idx="0">
                  <c:v>12.275000000000004</c:v>
                </c:pt>
                <c:pt idx="1">
                  <c:v>12.003749999999998</c:v>
                </c:pt>
                <c:pt idx="2">
                  <c:v>11.1455</c:v>
                </c:pt>
                <c:pt idx="3">
                  <c:v>10.8215</c:v>
                </c:pt>
                <c:pt idx="4">
                  <c:v>10.106749999999998</c:v>
                </c:pt>
                <c:pt idx="5">
                  <c:v>10.0815</c:v>
                </c:pt>
                <c:pt idx="6">
                  <c:v>10.108500000000003</c:v>
                </c:pt>
                <c:pt idx="7">
                  <c:v>10.029250000000001</c:v>
                </c:pt>
                <c:pt idx="8">
                  <c:v>9.9582499999999978</c:v>
                </c:pt>
              </c:numCache>
            </c:numRef>
          </c:val>
          <c:extLst>
            <c:ext xmlns:c16="http://schemas.microsoft.com/office/drawing/2014/chart" uri="{C3380CC4-5D6E-409C-BE32-E72D297353CC}">
              <c16:uniqueId val="{00000001-02A8-4254-B32F-F86784530148}"/>
            </c:ext>
          </c:extLst>
        </c:ser>
        <c:ser>
          <c:idx val="2"/>
          <c:order val="2"/>
          <c:tx>
            <c:strRef>
              <c:f>nappes_15!$N$200</c:f>
              <c:strCache>
                <c:ptCount val="1"/>
                <c:pt idx="0">
                  <c:v>10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nappes_15!$O$200:$W$200</c:f>
              <c:numCache>
                <c:formatCode>0.000</c:formatCode>
                <c:ptCount val="9"/>
                <c:pt idx="0">
                  <c:v>12.14</c:v>
                </c:pt>
                <c:pt idx="1">
                  <c:v>12.022499999999999</c:v>
                </c:pt>
                <c:pt idx="2">
                  <c:v>11.155000000000001</c:v>
                </c:pt>
                <c:pt idx="3">
                  <c:v>10.840000000000002</c:v>
                </c:pt>
                <c:pt idx="4">
                  <c:v>10.137499999999999</c:v>
                </c:pt>
                <c:pt idx="5">
                  <c:v>10.074999999999999</c:v>
                </c:pt>
                <c:pt idx="6">
                  <c:v>10.065000000000001</c:v>
                </c:pt>
                <c:pt idx="7">
                  <c:v>9.9675000000000011</c:v>
                </c:pt>
                <c:pt idx="8">
                  <c:v>9.9024999999999981</c:v>
                </c:pt>
              </c:numCache>
            </c:numRef>
          </c:val>
          <c:extLst>
            <c:ext xmlns:c16="http://schemas.microsoft.com/office/drawing/2014/chart" uri="{C3380CC4-5D6E-409C-BE32-E72D297353CC}">
              <c16:uniqueId val="{00000002-02A8-4254-B32F-F86784530148}"/>
            </c:ext>
          </c:extLst>
        </c:ser>
        <c:ser>
          <c:idx val="3"/>
          <c:order val="3"/>
          <c:tx>
            <c:strRef>
              <c:f>nappes_15!$N$201</c:f>
              <c:strCache>
                <c:ptCount val="1"/>
                <c:pt idx="0">
                  <c:v>15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nappes_15!$O$201:$W$201</c:f>
              <c:numCache>
                <c:formatCode>0.000</c:formatCode>
                <c:ptCount val="9"/>
                <c:pt idx="0">
                  <c:v>12.029999999999998</c:v>
                </c:pt>
                <c:pt idx="1">
                  <c:v>12.058125</c:v>
                </c:pt>
                <c:pt idx="2">
                  <c:v>11.186833333333334</c:v>
                </c:pt>
                <c:pt idx="3">
                  <c:v>10.881333333333336</c:v>
                </c:pt>
                <c:pt idx="4">
                  <c:v>10.192041666666665</c:v>
                </c:pt>
                <c:pt idx="5">
                  <c:v>10.096333333333334</c:v>
                </c:pt>
                <c:pt idx="6">
                  <c:v>10.053666666666668</c:v>
                </c:pt>
                <c:pt idx="7">
                  <c:v>9.9403749999999995</c:v>
                </c:pt>
                <c:pt idx="8">
                  <c:v>9.8783749999999984</c:v>
                </c:pt>
              </c:numCache>
            </c:numRef>
          </c:val>
          <c:extLst>
            <c:ext xmlns:c16="http://schemas.microsoft.com/office/drawing/2014/chart" uri="{C3380CC4-5D6E-409C-BE32-E72D297353CC}">
              <c16:uniqueId val="{00000003-02A8-4254-B32F-F86784530148}"/>
            </c:ext>
          </c:extLst>
        </c:ser>
        <c:ser>
          <c:idx val="4"/>
          <c:order val="4"/>
          <c:tx>
            <c:strRef>
              <c:f>nappes_15!$N$202</c:f>
              <c:strCache>
                <c:ptCount val="1"/>
                <c:pt idx="0">
                  <c:v>20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nappes_15!$O$202:$W$202</c:f>
              <c:numCache>
                <c:formatCode>0.000</c:formatCode>
                <c:ptCount val="9"/>
                <c:pt idx="0">
                  <c:v>11.944999999999997</c:v>
                </c:pt>
                <c:pt idx="1">
                  <c:v>12.110625000000001</c:v>
                </c:pt>
                <c:pt idx="2">
                  <c:v>11.241000000000003</c:v>
                </c:pt>
                <c:pt idx="3">
                  <c:v>10.945500000000004</c:v>
                </c:pt>
                <c:pt idx="4">
                  <c:v>10.270375</c:v>
                </c:pt>
                <c:pt idx="5">
                  <c:v>10.1455</c:v>
                </c:pt>
                <c:pt idx="6">
                  <c:v>10.0745</c:v>
                </c:pt>
                <c:pt idx="7">
                  <c:v>9.9478749999999998</c:v>
                </c:pt>
                <c:pt idx="8">
                  <c:v>9.8858749999999986</c:v>
                </c:pt>
              </c:numCache>
            </c:numRef>
          </c:val>
          <c:extLst>
            <c:ext xmlns:c16="http://schemas.microsoft.com/office/drawing/2014/chart" uri="{C3380CC4-5D6E-409C-BE32-E72D297353CC}">
              <c16:uniqueId val="{00000004-02A8-4254-B32F-F86784530148}"/>
            </c:ext>
          </c:extLst>
        </c:ser>
        <c:ser>
          <c:idx val="5"/>
          <c:order val="5"/>
          <c:tx>
            <c:strRef>
              <c:f>nappes_15!$N$203</c:f>
              <c:strCache>
                <c:ptCount val="1"/>
                <c:pt idx="0">
                  <c:v>25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nappes_15!$O$203:$W$203</c:f>
              <c:numCache>
                <c:formatCode>0.000</c:formatCode>
                <c:ptCount val="9"/>
                <c:pt idx="0">
                  <c:v>11.884999999999994</c:v>
                </c:pt>
                <c:pt idx="1">
                  <c:v>12.180000000000001</c:v>
                </c:pt>
                <c:pt idx="2">
                  <c:v>11.317500000000003</c:v>
                </c:pt>
                <c:pt idx="3">
                  <c:v>11.032500000000004</c:v>
                </c:pt>
                <c:pt idx="4">
                  <c:v>10.372499999999999</c:v>
                </c:pt>
                <c:pt idx="5">
                  <c:v>10.2225</c:v>
                </c:pt>
                <c:pt idx="6">
                  <c:v>10.1275</c:v>
                </c:pt>
                <c:pt idx="7">
                  <c:v>9.99</c:v>
                </c:pt>
                <c:pt idx="8">
                  <c:v>9.9249999999999989</c:v>
                </c:pt>
              </c:numCache>
            </c:numRef>
          </c:val>
          <c:extLst>
            <c:ext xmlns:c16="http://schemas.microsoft.com/office/drawing/2014/chart" uri="{C3380CC4-5D6E-409C-BE32-E72D297353CC}">
              <c16:uniqueId val="{00000005-02A8-4254-B32F-F86784530148}"/>
            </c:ext>
          </c:extLst>
        </c:ser>
        <c:ser>
          <c:idx val="6"/>
          <c:order val="6"/>
          <c:tx>
            <c:strRef>
              <c:f>nappes_15!$N$204</c:f>
              <c:strCache>
                <c:ptCount val="1"/>
                <c:pt idx="0">
                  <c:v>30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nappes_15!$O$204:$W$204</c:f>
              <c:numCache>
                <c:formatCode>0.000</c:formatCode>
                <c:ptCount val="9"/>
                <c:pt idx="0">
                  <c:v>11.849999999999994</c:v>
                </c:pt>
                <c:pt idx="1">
                  <c:v>12.266250000000003</c:v>
                </c:pt>
                <c:pt idx="2">
                  <c:v>11.416333333333338</c:v>
                </c:pt>
                <c:pt idx="3">
                  <c:v>11.142333333333339</c:v>
                </c:pt>
                <c:pt idx="4">
                  <c:v>10.498416666666666</c:v>
                </c:pt>
                <c:pt idx="5">
                  <c:v>10.327333333333334</c:v>
                </c:pt>
                <c:pt idx="6">
                  <c:v>10.212666666666667</c:v>
                </c:pt>
                <c:pt idx="7">
                  <c:v>10.066749999999999</c:v>
                </c:pt>
                <c:pt idx="8">
                  <c:v>9.9957499999999975</c:v>
                </c:pt>
              </c:numCache>
            </c:numRef>
          </c:val>
          <c:extLst>
            <c:ext xmlns:c16="http://schemas.microsoft.com/office/drawing/2014/chart" uri="{C3380CC4-5D6E-409C-BE32-E72D297353CC}">
              <c16:uniqueId val="{00000006-02A8-4254-B32F-F86784530148}"/>
            </c:ext>
          </c:extLst>
        </c:ser>
        <c:ser>
          <c:idx val="7"/>
          <c:order val="7"/>
          <c:tx>
            <c:strRef>
              <c:f>nappes_15!$N$205</c:f>
              <c:strCache>
                <c:ptCount val="1"/>
                <c:pt idx="0">
                  <c:v>35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nappes_15!$O$205:$W$205</c:f>
              <c:numCache>
                <c:formatCode>0.000</c:formatCode>
                <c:ptCount val="9"/>
                <c:pt idx="0">
                  <c:v>11.839999999999993</c:v>
                </c:pt>
                <c:pt idx="1">
                  <c:v>12.369375000000003</c:v>
                </c:pt>
                <c:pt idx="2">
                  <c:v>11.537500000000005</c:v>
                </c:pt>
                <c:pt idx="3">
                  <c:v>11.275000000000006</c:v>
                </c:pt>
                <c:pt idx="4">
                  <c:v>10.648124999999999</c:v>
                </c:pt>
                <c:pt idx="5">
                  <c:v>10.46</c:v>
                </c:pt>
                <c:pt idx="6">
                  <c:v>10.329999999999998</c:v>
                </c:pt>
                <c:pt idx="7">
                  <c:v>10.178125</c:v>
                </c:pt>
                <c:pt idx="8">
                  <c:v>10.098124999999998</c:v>
                </c:pt>
              </c:numCache>
            </c:numRef>
          </c:val>
          <c:extLst>
            <c:ext xmlns:c16="http://schemas.microsoft.com/office/drawing/2014/chart" uri="{C3380CC4-5D6E-409C-BE32-E72D297353CC}">
              <c16:uniqueId val="{00000007-02A8-4254-B32F-F86784530148}"/>
            </c:ext>
          </c:extLst>
        </c:ser>
        <c:ser>
          <c:idx val="8"/>
          <c:order val="8"/>
          <c:tx>
            <c:strRef>
              <c:f>nappes_15!$N$206</c:f>
              <c:strCache>
                <c:ptCount val="1"/>
                <c:pt idx="0">
                  <c:v>40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nappes_15!$O$206:$W$206</c:f>
              <c:numCache>
                <c:formatCode>0.000</c:formatCode>
                <c:ptCount val="9"/>
                <c:pt idx="0">
                  <c:v>11.854999999999992</c:v>
                </c:pt>
                <c:pt idx="1">
                  <c:v>12.489375000000004</c:v>
                </c:pt>
                <c:pt idx="2">
                  <c:v>11.681000000000004</c:v>
                </c:pt>
                <c:pt idx="3">
                  <c:v>11.430500000000006</c:v>
                </c:pt>
                <c:pt idx="4">
                  <c:v>10.821624999999999</c:v>
                </c:pt>
                <c:pt idx="5">
                  <c:v>10.6205</c:v>
                </c:pt>
                <c:pt idx="6">
                  <c:v>10.479499999999998</c:v>
                </c:pt>
                <c:pt idx="7">
                  <c:v>10.324124999999999</c:v>
                </c:pt>
                <c:pt idx="8">
                  <c:v>10.232124999999996</c:v>
                </c:pt>
              </c:numCache>
            </c:numRef>
          </c:val>
          <c:extLst>
            <c:ext xmlns:c16="http://schemas.microsoft.com/office/drawing/2014/chart" uri="{C3380CC4-5D6E-409C-BE32-E72D297353CC}">
              <c16:uniqueId val="{00000008-02A8-4254-B32F-F86784530148}"/>
            </c:ext>
          </c:extLst>
        </c:ser>
        <c:ser>
          <c:idx val="9"/>
          <c:order val="9"/>
          <c:tx>
            <c:strRef>
              <c:f>nappes_15!$N$207</c:f>
              <c:strCache>
                <c:ptCount val="1"/>
                <c:pt idx="0">
                  <c:v>45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nappes_15!$O$207:$W$207</c:f>
              <c:numCache>
                <c:formatCode>0.000</c:formatCode>
                <c:ptCount val="9"/>
                <c:pt idx="0">
                  <c:v>11.894999999999991</c:v>
                </c:pt>
                <c:pt idx="1">
                  <c:v>12.626250000000004</c:v>
                </c:pt>
                <c:pt idx="2">
                  <c:v>11.846833333333338</c:v>
                </c:pt>
                <c:pt idx="3">
                  <c:v>11.608833333333338</c:v>
                </c:pt>
                <c:pt idx="4">
                  <c:v>11.018916666666664</c:v>
                </c:pt>
                <c:pt idx="5">
                  <c:v>10.808833333333332</c:v>
                </c:pt>
                <c:pt idx="6">
                  <c:v>10.661166666666665</c:v>
                </c:pt>
                <c:pt idx="7">
                  <c:v>10.504749999999998</c:v>
                </c:pt>
                <c:pt idx="8">
                  <c:v>10.397749999999995</c:v>
                </c:pt>
              </c:numCache>
            </c:numRef>
          </c:val>
          <c:extLst>
            <c:ext xmlns:c16="http://schemas.microsoft.com/office/drawing/2014/chart" uri="{C3380CC4-5D6E-409C-BE32-E72D297353CC}">
              <c16:uniqueId val="{00000024-4B42-4CE8-B95B-F7C9D281EE9C}"/>
            </c:ext>
          </c:extLst>
        </c:ser>
        <c:ser>
          <c:idx val="10"/>
          <c:order val="10"/>
          <c:tx>
            <c:strRef>
              <c:f>nappes_15!$N$208</c:f>
              <c:strCache>
                <c:ptCount val="1"/>
                <c:pt idx="0">
                  <c:v>50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nappes_15!$O$208:$W$208</c:f>
              <c:numCache>
                <c:formatCode>0.000</c:formatCode>
                <c:ptCount val="9"/>
                <c:pt idx="0">
                  <c:v>11.95999999999999</c:v>
                </c:pt>
                <c:pt idx="1">
                  <c:v>12.780000000000005</c:v>
                </c:pt>
                <c:pt idx="2">
                  <c:v>12.035000000000005</c:v>
                </c:pt>
                <c:pt idx="3">
                  <c:v>11.810000000000006</c:v>
                </c:pt>
                <c:pt idx="4">
                  <c:v>11.239999999999998</c:v>
                </c:pt>
                <c:pt idx="5">
                  <c:v>11.024999999999999</c:v>
                </c:pt>
                <c:pt idx="6">
                  <c:v>10.874999999999996</c:v>
                </c:pt>
                <c:pt idx="7">
                  <c:v>10.719999999999999</c:v>
                </c:pt>
                <c:pt idx="8">
                  <c:v>10.594999999999994</c:v>
                </c:pt>
              </c:numCache>
            </c:numRef>
          </c:val>
          <c:extLst>
            <c:ext xmlns:c16="http://schemas.microsoft.com/office/drawing/2014/chart" uri="{C3380CC4-5D6E-409C-BE32-E72D297353CC}">
              <c16:uniqueId val="{00000025-4B42-4CE8-B95B-F7C9D281EE9C}"/>
            </c:ext>
          </c:extLst>
        </c:ser>
        <c:ser>
          <c:idx val="11"/>
          <c:order val="11"/>
          <c:tx>
            <c:strRef>
              <c:f>nappes_15!$N$209</c:f>
              <c:strCache>
                <c:ptCount val="1"/>
                <c:pt idx="0">
                  <c:v>55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nappes_15!$O$209:$W$209</c:f>
              <c:numCache>
                <c:formatCode>0.000</c:formatCode>
                <c:ptCount val="9"/>
                <c:pt idx="0">
                  <c:v>11.987666666666676</c:v>
                </c:pt>
                <c:pt idx="1">
                  <c:v>12.923750000000018</c:v>
                </c:pt>
                <c:pt idx="2">
                  <c:v>12.205166666666656</c:v>
                </c:pt>
                <c:pt idx="3">
                  <c:v>12.002833333333369</c:v>
                </c:pt>
                <c:pt idx="4">
                  <c:v>11.45174999999999</c:v>
                </c:pt>
                <c:pt idx="5">
                  <c:v>11.255166666666682</c:v>
                </c:pt>
                <c:pt idx="6">
                  <c:v>11.118500000000012</c:v>
                </c:pt>
                <c:pt idx="7">
                  <c:v>10.867583333333329</c:v>
                </c:pt>
                <c:pt idx="8">
                  <c:v>10.735583333333313</c:v>
                </c:pt>
              </c:numCache>
            </c:numRef>
          </c:val>
          <c:extLst>
            <c:ext xmlns:c16="http://schemas.microsoft.com/office/drawing/2014/chart" uri="{C3380CC4-5D6E-409C-BE32-E72D297353CC}">
              <c16:uniqueId val="{00000026-4B42-4CE8-B95B-F7C9D281EE9C}"/>
            </c:ext>
          </c:extLst>
        </c:ser>
        <c:ser>
          <c:idx val="12"/>
          <c:order val="12"/>
          <c:tx>
            <c:strRef>
              <c:f>nappes_15!$N$210</c:f>
              <c:strCache>
                <c:ptCount val="1"/>
                <c:pt idx="0">
                  <c:v>60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nappes_15!$O$210:$W$210</c:f>
              <c:numCache>
                <c:formatCode>0.000</c:formatCode>
                <c:ptCount val="9"/>
                <c:pt idx="0">
                  <c:v>12.04600000000001</c:v>
                </c:pt>
                <c:pt idx="1">
                  <c:v>13.105625000000018</c:v>
                </c:pt>
                <c:pt idx="2">
                  <c:v>12.420999999999989</c:v>
                </c:pt>
                <c:pt idx="3">
                  <c:v>12.247000000000039</c:v>
                </c:pt>
                <c:pt idx="4">
                  <c:v>11.727374999999988</c:v>
                </c:pt>
                <c:pt idx="5">
                  <c:v>11.548500000000018</c:v>
                </c:pt>
                <c:pt idx="6">
                  <c:v>11.426000000000013</c:v>
                </c:pt>
                <c:pt idx="7">
                  <c:v>11.102374999999997</c:v>
                </c:pt>
                <c:pt idx="8">
                  <c:v>10.95787499999998</c:v>
                </c:pt>
              </c:numCache>
            </c:numRef>
          </c:val>
          <c:extLst>
            <c:ext xmlns:c16="http://schemas.microsoft.com/office/drawing/2014/chart" uri="{C3380CC4-5D6E-409C-BE32-E72D297353CC}">
              <c16:uniqueId val="{00000027-4B42-4CE8-B95B-F7C9D281EE9C}"/>
            </c:ext>
          </c:extLst>
        </c:ser>
        <c:ser>
          <c:idx val="13"/>
          <c:order val="13"/>
          <c:tx>
            <c:strRef>
              <c:f>nappes_15!$N$211</c:f>
              <c:strCache>
                <c:ptCount val="1"/>
                <c:pt idx="0">
                  <c:v>65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nappes_15!$O$211:$W$211</c:f>
              <c:numCache>
                <c:formatCode>0.000</c:formatCode>
                <c:ptCount val="9"/>
                <c:pt idx="0">
                  <c:v>12.135000000000009</c:v>
                </c:pt>
                <c:pt idx="1">
                  <c:v>13.325625000000018</c:v>
                </c:pt>
                <c:pt idx="2">
                  <c:v>12.682499999999989</c:v>
                </c:pt>
                <c:pt idx="3">
                  <c:v>12.542500000000041</c:v>
                </c:pt>
                <c:pt idx="4">
                  <c:v>12.066874999999985</c:v>
                </c:pt>
                <c:pt idx="5">
                  <c:v>11.905000000000019</c:v>
                </c:pt>
                <c:pt idx="6">
                  <c:v>11.797500000000014</c:v>
                </c:pt>
                <c:pt idx="7">
                  <c:v>11.424374999999998</c:v>
                </c:pt>
                <c:pt idx="8">
                  <c:v>11.261874999999979</c:v>
                </c:pt>
              </c:numCache>
            </c:numRef>
          </c:val>
          <c:extLst>
            <c:ext xmlns:c16="http://schemas.microsoft.com/office/drawing/2014/chart" uri="{C3380CC4-5D6E-409C-BE32-E72D297353CC}">
              <c16:uniqueId val="{00000028-4B42-4CE8-B95B-F7C9D281EE9C}"/>
            </c:ext>
          </c:extLst>
        </c:ser>
        <c:ser>
          <c:idx val="14"/>
          <c:order val="14"/>
          <c:tx>
            <c:strRef>
              <c:f>nappes_15!$N$212</c:f>
              <c:strCache>
                <c:ptCount val="1"/>
                <c:pt idx="0">
                  <c:v>70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nappes_15!$O$212:$W$212</c:f>
              <c:numCache>
                <c:formatCode>0.000</c:formatCode>
                <c:ptCount val="9"/>
                <c:pt idx="0">
                  <c:v>12.254666666666676</c:v>
                </c:pt>
                <c:pt idx="1">
                  <c:v>13.583750000000018</c:v>
                </c:pt>
                <c:pt idx="2">
                  <c:v>12.989666666666656</c:v>
                </c:pt>
                <c:pt idx="3">
                  <c:v>12.889333333333376</c:v>
                </c:pt>
                <c:pt idx="4">
                  <c:v>12.470249999999982</c:v>
                </c:pt>
                <c:pt idx="5">
                  <c:v>12.324666666666687</c:v>
                </c:pt>
                <c:pt idx="6">
                  <c:v>12.233000000000017</c:v>
                </c:pt>
                <c:pt idx="7">
                  <c:v>11.833583333333335</c:v>
                </c:pt>
                <c:pt idx="8">
                  <c:v>11.647583333333312</c:v>
                </c:pt>
              </c:numCache>
            </c:numRef>
          </c:val>
          <c:extLst>
            <c:ext xmlns:c16="http://schemas.microsoft.com/office/drawing/2014/chart" uri="{C3380CC4-5D6E-409C-BE32-E72D297353CC}">
              <c16:uniqueId val="{00000029-4B42-4CE8-B95B-F7C9D281EE9C}"/>
            </c:ext>
          </c:extLst>
        </c:ser>
        <c:ser>
          <c:idx val="15"/>
          <c:order val="15"/>
          <c:tx>
            <c:strRef>
              <c:f>nappes_15!$N$213</c:f>
              <c:strCache>
                <c:ptCount val="1"/>
                <c:pt idx="0">
                  <c:v>75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nappes_15!$O$213:$W$213</c:f>
              <c:numCache>
                <c:formatCode>0.000</c:formatCode>
                <c:ptCount val="9"/>
                <c:pt idx="0">
                  <c:v>12.405000000000006</c:v>
                </c:pt>
                <c:pt idx="1">
                  <c:v>13.880000000000019</c:v>
                </c:pt>
                <c:pt idx="2">
                  <c:v>13.342499999999989</c:v>
                </c:pt>
                <c:pt idx="3">
                  <c:v>13.287500000000046</c:v>
                </c:pt>
                <c:pt idx="4">
                  <c:v>12.93749999999998</c:v>
                </c:pt>
                <c:pt idx="5">
                  <c:v>12.807500000000022</c:v>
                </c:pt>
                <c:pt idx="6">
                  <c:v>12.732500000000018</c:v>
                </c:pt>
                <c:pt idx="7">
                  <c:v>12.330000000000005</c:v>
                </c:pt>
                <c:pt idx="8">
                  <c:v>12.114999999999979</c:v>
                </c:pt>
              </c:numCache>
            </c:numRef>
          </c:val>
          <c:extLst>
            <c:ext xmlns:c16="http://schemas.microsoft.com/office/drawing/2014/chart" uri="{C3380CC4-5D6E-409C-BE32-E72D297353CC}">
              <c16:uniqueId val="{0000002A-4B42-4CE8-B95B-F7C9D281EE9C}"/>
            </c:ext>
          </c:extLst>
        </c:ser>
        <c:ser>
          <c:idx val="16"/>
          <c:order val="16"/>
          <c:tx>
            <c:strRef>
              <c:f>nappes_15!$N$214</c:f>
              <c:strCache>
                <c:ptCount val="1"/>
                <c:pt idx="0">
                  <c:v>80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nappes_15!$O$214:$W$214</c:f>
              <c:numCache>
                <c:formatCode>0.000</c:formatCode>
                <c:ptCount val="9"/>
                <c:pt idx="0">
                  <c:v>12.586000000000006</c:v>
                </c:pt>
                <c:pt idx="1">
                  <c:v>14.214375000000018</c:v>
                </c:pt>
                <c:pt idx="2">
                  <c:v>13.740999999999989</c:v>
                </c:pt>
                <c:pt idx="3">
                  <c:v>13.73700000000005</c:v>
                </c:pt>
                <c:pt idx="4">
                  <c:v>13.468624999999978</c:v>
                </c:pt>
                <c:pt idx="5">
                  <c:v>13.353500000000023</c:v>
                </c:pt>
                <c:pt idx="6">
                  <c:v>13.296000000000017</c:v>
                </c:pt>
                <c:pt idx="7">
                  <c:v>12.913625000000007</c:v>
                </c:pt>
                <c:pt idx="8">
                  <c:v>12.664124999999981</c:v>
                </c:pt>
              </c:numCache>
            </c:numRef>
          </c:val>
          <c:extLst>
            <c:ext xmlns:c16="http://schemas.microsoft.com/office/drawing/2014/chart" uri="{C3380CC4-5D6E-409C-BE32-E72D297353CC}">
              <c16:uniqueId val="{0000002B-4B42-4CE8-B95B-F7C9D281EE9C}"/>
            </c:ext>
          </c:extLst>
        </c:ser>
        <c:ser>
          <c:idx val="17"/>
          <c:order val="17"/>
          <c:tx>
            <c:strRef>
              <c:f>nappes_15!$N$215</c:f>
              <c:strCache>
                <c:ptCount val="1"/>
                <c:pt idx="0">
                  <c:v>85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nappes_15!$O$215:$W$215</c:f>
              <c:numCache>
                <c:formatCode>0.000</c:formatCode>
                <c:ptCount val="9"/>
                <c:pt idx="0">
                  <c:v>12.797666666666672</c:v>
                </c:pt>
                <c:pt idx="1">
                  <c:v>14.586875000000019</c:v>
                </c:pt>
                <c:pt idx="2">
                  <c:v>14.185166666666657</c:v>
                </c:pt>
                <c:pt idx="3">
                  <c:v>14.237833333333388</c:v>
                </c:pt>
                <c:pt idx="4">
                  <c:v>14.063624999999973</c:v>
                </c:pt>
                <c:pt idx="5">
                  <c:v>13.962666666666692</c:v>
                </c:pt>
                <c:pt idx="6">
                  <c:v>13.923500000000018</c:v>
                </c:pt>
                <c:pt idx="7">
                  <c:v>13.584458333333343</c:v>
                </c:pt>
                <c:pt idx="8">
                  <c:v>13.294958333333314</c:v>
                </c:pt>
              </c:numCache>
            </c:numRef>
          </c:val>
          <c:extLst>
            <c:ext xmlns:c16="http://schemas.microsoft.com/office/drawing/2014/chart" uri="{C3380CC4-5D6E-409C-BE32-E72D297353CC}">
              <c16:uniqueId val="{0000002C-4B42-4CE8-B95B-F7C9D281EE9C}"/>
            </c:ext>
          </c:extLst>
        </c:ser>
        <c:ser>
          <c:idx val="18"/>
          <c:order val="18"/>
          <c:tx>
            <c:strRef>
              <c:f>nappes_15!$N$216</c:f>
              <c:strCache>
                <c:ptCount val="1"/>
                <c:pt idx="0">
                  <c:v>90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nappes_15!$O$216:$W$216</c:f>
              <c:numCache>
                <c:formatCode>0.000</c:formatCode>
                <c:ptCount val="9"/>
                <c:pt idx="0">
                  <c:v>13.040000000000003</c:v>
                </c:pt>
                <c:pt idx="1">
                  <c:v>14.997500000000018</c:v>
                </c:pt>
                <c:pt idx="2">
                  <c:v>14.67499999999999</c:v>
                </c:pt>
                <c:pt idx="3">
                  <c:v>14.790000000000056</c:v>
                </c:pt>
                <c:pt idx="4">
                  <c:v>14.722499999999972</c:v>
                </c:pt>
                <c:pt idx="5">
                  <c:v>14.635000000000026</c:v>
                </c:pt>
                <c:pt idx="6">
                  <c:v>14.615000000000016</c:v>
                </c:pt>
                <c:pt idx="7">
                  <c:v>14.342500000000015</c:v>
                </c:pt>
                <c:pt idx="8">
                  <c:v>14.007499999999981</c:v>
                </c:pt>
              </c:numCache>
            </c:numRef>
          </c:val>
          <c:extLst>
            <c:ext xmlns:c16="http://schemas.microsoft.com/office/drawing/2014/chart" uri="{C3380CC4-5D6E-409C-BE32-E72D297353CC}">
              <c16:uniqueId val="{0000002D-4B42-4CE8-B95B-F7C9D281EE9C}"/>
            </c:ext>
          </c:extLst>
        </c:ser>
        <c:ser>
          <c:idx val="19"/>
          <c:order val="19"/>
          <c:tx>
            <c:strRef>
              <c:f>nappes_15!$N$217</c:f>
              <c:strCache>
                <c:ptCount val="1"/>
                <c:pt idx="0">
                  <c:v>95</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nappes_15!$O$217:$W$217</c:f>
              <c:numCache>
                <c:formatCode>0.000</c:formatCode>
                <c:ptCount val="9"/>
                <c:pt idx="0">
                  <c:v>13.312999999999999</c:v>
                </c:pt>
                <c:pt idx="1">
                  <c:v>15.446250000000019</c:v>
                </c:pt>
                <c:pt idx="2">
                  <c:v>15.210499999999991</c:v>
                </c:pt>
                <c:pt idx="3">
                  <c:v>15.39350000000006</c:v>
                </c:pt>
                <c:pt idx="4">
                  <c:v>15.445249999999968</c:v>
                </c:pt>
                <c:pt idx="5">
                  <c:v>15.370500000000026</c:v>
                </c:pt>
                <c:pt idx="6">
                  <c:v>15.370500000000019</c:v>
                </c:pt>
                <c:pt idx="7">
                  <c:v>15.187750000000021</c:v>
                </c:pt>
                <c:pt idx="8">
                  <c:v>14.801749999999982</c:v>
                </c:pt>
              </c:numCache>
            </c:numRef>
          </c:val>
          <c:extLst>
            <c:ext xmlns:c16="http://schemas.microsoft.com/office/drawing/2014/chart" uri="{C3380CC4-5D6E-409C-BE32-E72D297353CC}">
              <c16:uniqueId val="{0000002E-4B42-4CE8-B95B-F7C9D281EE9C}"/>
            </c:ext>
          </c:extLst>
        </c:ser>
        <c:ser>
          <c:idx val="20"/>
          <c:order val="20"/>
          <c:tx>
            <c:strRef>
              <c:f>nappes_15!$N$218</c:f>
              <c:strCache>
                <c:ptCount val="1"/>
                <c:pt idx="0">
                  <c:v>100</c:v>
                </c:pt>
              </c:strCache>
            </c:strRef>
          </c:tx>
          <c:cat>
            <c:strRef>
              <c:f>nappes_15!$O$197:$W$197</c:f>
              <c:strCache>
                <c:ptCount val="9"/>
                <c:pt idx="0">
                  <c:v>1w</c:v>
                </c:pt>
                <c:pt idx="1">
                  <c:v>1m</c:v>
                </c:pt>
                <c:pt idx="2">
                  <c:v>2m</c:v>
                </c:pt>
                <c:pt idx="3">
                  <c:v>3m</c:v>
                </c:pt>
                <c:pt idx="4">
                  <c:v>6m</c:v>
                </c:pt>
                <c:pt idx="5">
                  <c:v>9m</c:v>
                </c:pt>
                <c:pt idx="6">
                  <c:v>1y</c:v>
                </c:pt>
                <c:pt idx="7">
                  <c:v>18m</c:v>
                </c:pt>
                <c:pt idx="8">
                  <c:v>2y</c:v>
                </c:pt>
              </c:strCache>
            </c:strRef>
          </c:cat>
          <c:val>
            <c:numRef>
              <c:f>nappes_15!$O$218:$W$218</c:f>
              <c:numCache>
                <c:formatCode>0.000</c:formatCode>
                <c:ptCount val="9"/>
                <c:pt idx="0">
                  <c:v>13.616666666666664</c:v>
                </c:pt>
                <c:pt idx="1">
                  <c:v>15.933125000000018</c:v>
                </c:pt>
                <c:pt idx="2">
                  <c:v>15.791666666666657</c:v>
                </c:pt>
                <c:pt idx="3">
                  <c:v>16.048333333333396</c:v>
                </c:pt>
                <c:pt idx="4">
                  <c:v>16.231874999999967</c:v>
                </c:pt>
                <c:pt idx="5">
                  <c:v>16.169166666666694</c:v>
                </c:pt>
                <c:pt idx="6">
                  <c:v>16.190000000000015</c:v>
                </c:pt>
                <c:pt idx="7">
                  <c:v>16.120208333333355</c:v>
                </c:pt>
                <c:pt idx="8">
                  <c:v>15.677708333333317</c:v>
                </c:pt>
              </c:numCache>
            </c:numRef>
          </c:val>
          <c:extLst>
            <c:ext xmlns:c16="http://schemas.microsoft.com/office/drawing/2014/chart" uri="{C3380CC4-5D6E-409C-BE32-E72D297353CC}">
              <c16:uniqueId val="{0000002F-4B42-4CE8-B95B-F7C9D281EE9C}"/>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Echéance</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5"/>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Delta</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01530904732263"/>
          <c:h val="0.50951731824115842"/>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Put (novembre 2014)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nappes_17!$C$197</c:f>
              <c:strCache>
                <c:ptCount val="1"/>
                <c:pt idx="0">
                  <c:v>1w</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nappes_17!$C$198:$C$218</c:f>
              <c:numCache>
                <c:formatCode>0.000</c:formatCode>
                <c:ptCount val="21"/>
                <c:pt idx="0">
                  <c:v>7.9912499999999991</c:v>
                </c:pt>
                <c:pt idx="1">
                  <c:v>7.880749999999999</c:v>
                </c:pt>
                <c:pt idx="2">
                  <c:v>7.7749999999999995</c:v>
                </c:pt>
                <c:pt idx="3">
                  <c:v>7.6739999999999995</c:v>
                </c:pt>
                <c:pt idx="4">
                  <c:v>7.57775</c:v>
                </c:pt>
                <c:pt idx="5">
                  <c:v>7.4862500000000001</c:v>
                </c:pt>
                <c:pt idx="6">
                  <c:v>7.3994999999999997</c:v>
                </c:pt>
                <c:pt idx="7">
                  <c:v>7.3174999999999999</c:v>
                </c:pt>
                <c:pt idx="8">
                  <c:v>7.2402499999999996</c:v>
                </c:pt>
                <c:pt idx="9">
                  <c:v>7.1677499999999998</c:v>
                </c:pt>
                <c:pt idx="10">
                  <c:v>7.1</c:v>
                </c:pt>
                <c:pt idx="11">
                  <c:v>7.1277499999999909</c:v>
                </c:pt>
                <c:pt idx="12">
                  <c:v>7.1577499999999903</c:v>
                </c:pt>
                <c:pt idx="13">
                  <c:v>7.1899999999999888</c:v>
                </c:pt>
                <c:pt idx="14">
                  <c:v>7.2244999999999884</c:v>
                </c:pt>
                <c:pt idx="15">
                  <c:v>7.2612499999999871</c:v>
                </c:pt>
                <c:pt idx="16">
                  <c:v>7.3002499999999859</c:v>
                </c:pt>
                <c:pt idx="17">
                  <c:v>7.3414999999999848</c:v>
                </c:pt>
                <c:pt idx="18">
                  <c:v>7.3849999999999838</c:v>
                </c:pt>
                <c:pt idx="19">
                  <c:v>7.4307499999999829</c:v>
                </c:pt>
                <c:pt idx="20">
                  <c:v>7.4787499999999811</c:v>
                </c:pt>
              </c:numCache>
            </c:numRef>
          </c:val>
          <c:extLst>
            <c:ext xmlns:c16="http://schemas.microsoft.com/office/drawing/2014/chart" uri="{C3380CC4-5D6E-409C-BE32-E72D297353CC}">
              <c16:uniqueId val="{00000000-510C-4A3C-A5F3-AFBDBA27CE54}"/>
            </c:ext>
          </c:extLst>
        </c:ser>
        <c:ser>
          <c:idx val="1"/>
          <c:order val="1"/>
          <c:tx>
            <c:strRef>
              <c:f>nappes_17!$D$197</c:f>
              <c:strCache>
                <c:ptCount val="1"/>
                <c:pt idx="0">
                  <c:v>1m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nappes_17!$D$198:$D$218</c:f>
              <c:numCache>
                <c:formatCode>0.000</c:formatCode>
                <c:ptCount val="21"/>
                <c:pt idx="0">
                  <c:v>9.9670833333333313</c:v>
                </c:pt>
                <c:pt idx="1">
                  <c:v>9.6392499999999988</c:v>
                </c:pt>
                <c:pt idx="2">
                  <c:v>9.3450000000000006</c:v>
                </c:pt>
                <c:pt idx="3">
                  <c:v>9.0843333333333351</c:v>
                </c:pt>
                <c:pt idx="4">
                  <c:v>8.8572500000000023</c:v>
                </c:pt>
                <c:pt idx="5">
                  <c:v>8.6637500000000038</c:v>
                </c:pt>
                <c:pt idx="6">
                  <c:v>8.5038333333333362</c:v>
                </c:pt>
                <c:pt idx="7">
                  <c:v>8.3775000000000048</c:v>
                </c:pt>
                <c:pt idx="8">
                  <c:v>8.2847500000000043</c:v>
                </c:pt>
                <c:pt idx="9">
                  <c:v>8.2255833333333381</c:v>
                </c:pt>
                <c:pt idx="10">
                  <c:v>8.2000000000000046</c:v>
                </c:pt>
                <c:pt idx="11">
                  <c:v>8.1427499999999906</c:v>
                </c:pt>
                <c:pt idx="12">
                  <c:v>8.11024999999999</c:v>
                </c:pt>
                <c:pt idx="13">
                  <c:v>8.1024999999999903</c:v>
                </c:pt>
                <c:pt idx="14">
                  <c:v>8.1194999999999915</c:v>
                </c:pt>
                <c:pt idx="15">
                  <c:v>8.1612499999999901</c:v>
                </c:pt>
                <c:pt idx="16">
                  <c:v>8.2277499999999897</c:v>
                </c:pt>
                <c:pt idx="17">
                  <c:v>8.3189999999999902</c:v>
                </c:pt>
                <c:pt idx="18">
                  <c:v>8.4349999999999881</c:v>
                </c:pt>
                <c:pt idx="19">
                  <c:v>8.5757499999999887</c:v>
                </c:pt>
                <c:pt idx="20">
                  <c:v>8.7412499999999866</c:v>
                </c:pt>
              </c:numCache>
            </c:numRef>
          </c:val>
          <c:extLst>
            <c:ext xmlns:c16="http://schemas.microsoft.com/office/drawing/2014/chart" uri="{C3380CC4-5D6E-409C-BE32-E72D297353CC}">
              <c16:uniqueId val="{00000001-510C-4A3C-A5F3-AFBDBA27CE54}"/>
            </c:ext>
          </c:extLst>
        </c:ser>
        <c:ser>
          <c:idx val="2"/>
          <c:order val="2"/>
          <c:tx>
            <c:strRef>
              <c:f>nappes_17!$E$197</c:f>
              <c:strCache>
                <c:ptCount val="1"/>
                <c:pt idx="0">
                  <c:v>2m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nappes_17!$E$198:$E$218</c:f>
              <c:numCache>
                <c:formatCode>0.000</c:formatCode>
                <c:ptCount val="21"/>
                <c:pt idx="0">
                  <c:v>11.03458333333333</c:v>
                </c:pt>
                <c:pt idx="1">
                  <c:v>10.833999999999998</c:v>
                </c:pt>
                <c:pt idx="2">
                  <c:v>10.634999999999998</c:v>
                </c:pt>
                <c:pt idx="3">
                  <c:v>10.437583333333333</c:v>
                </c:pt>
                <c:pt idx="4">
                  <c:v>10.24175</c:v>
                </c:pt>
                <c:pt idx="5">
                  <c:v>10.047500000000001</c:v>
                </c:pt>
                <c:pt idx="6">
                  <c:v>9.8548333333333353</c:v>
                </c:pt>
                <c:pt idx="7">
                  <c:v>9.6637500000000021</c:v>
                </c:pt>
                <c:pt idx="8">
                  <c:v>9.4742500000000014</c:v>
                </c:pt>
                <c:pt idx="9">
                  <c:v>9.2863333333333369</c:v>
                </c:pt>
                <c:pt idx="10">
                  <c:v>9.1000000000000032</c:v>
                </c:pt>
                <c:pt idx="11">
                  <c:v>9.1583333333333403</c:v>
                </c:pt>
                <c:pt idx="12">
                  <c:v>9.2037500000000083</c:v>
                </c:pt>
                <c:pt idx="13">
                  <c:v>9.236250000000009</c:v>
                </c:pt>
                <c:pt idx="14">
                  <c:v>9.2558333333333422</c:v>
                </c:pt>
                <c:pt idx="15">
                  <c:v>9.2625000000000099</c:v>
                </c:pt>
                <c:pt idx="16">
                  <c:v>9.2562500000000121</c:v>
                </c:pt>
                <c:pt idx="17">
                  <c:v>9.2370833333333451</c:v>
                </c:pt>
                <c:pt idx="18">
                  <c:v>9.2050000000000125</c:v>
                </c:pt>
                <c:pt idx="19">
                  <c:v>9.1600000000000126</c:v>
                </c:pt>
                <c:pt idx="20">
                  <c:v>9.1020833333333453</c:v>
                </c:pt>
              </c:numCache>
            </c:numRef>
          </c:val>
          <c:extLst>
            <c:ext xmlns:c16="http://schemas.microsoft.com/office/drawing/2014/chart" uri="{C3380CC4-5D6E-409C-BE32-E72D297353CC}">
              <c16:uniqueId val="{00000002-510C-4A3C-A5F3-AFBDBA27CE54}"/>
            </c:ext>
          </c:extLst>
        </c:ser>
        <c:ser>
          <c:idx val="3"/>
          <c:order val="3"/>
          <c:tx>
            <c:strRef>
              <c:f>nappes_17!$F$197</c:f>
              <c:strCache>
                <c:ptCount val="1"/>
                <c:pt idx="0">
                  <c:v>3m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nappes_17!$F$198:$F$218</c:f>
              <c:numCache>
                <c:formatCode>0.000</c:formatCode>
                <c:ptCount val="21"/>
                <c:pt idx="0">
                  <c:v>11.712499999999995</c:v>
                </c:pt>
                <c:pt idx="1">
                  <c:v>11.238499999999995</c:v>
                </c:pt>
                <c:pt idx="2">
                  <c:v>10.809999999999995</c:v>
                </c:pt>
                <c:pt idx="3">
                  <c:v>10.426999999999996</c:v>
                </c:pt>
                <c:pt idx="4">
                  <c:v>10.089499999999996</c:v>
                </c:pt>
                <c:pt idx="5">
                  <c:v>9.7974999999999959</c:v>
                </c:pt>
                <c:pt idx="6">
                  <c:v>9.5509999999999948</c:v>
                </c:pt>
                <c:pt idx="7">
                  <c:v>9.3499999999999943</c:v>
                </c:pt>
                <c:pt idx="8">
                  <c:v>9.1944999999999943</c:v>
                </c:pt>
                <c:pt idx="9">
                  <c:v>9.0844999999999931</c:v>
                </c:pt>
                <c:pt idx="10">
                  <c:v>9.0199999999999925</c:v>
                </c:pt>
                <c:pt idx="11">
                  <c:v>8.9215000000000142</c:v>
                </c:pt>
                <c:pt idx="12">
                  <c:v>8.8515000000000157</c:v>
                </c:pt>
                <c:pt idx="13">
                  <c:v>8.8100000000000165</c:v>
                </c:pt>
                <c:pt idx="14">
                  <c:v>8.7970000000000166</c:v>
                </c:pt>
                <c:pt idx="15">
                  <c:v>8.8125000000000178</c:v>
                </c:pt>
                <c:pt idx="16">
                  <c:v>8.8565000000000182</c:v>
                </c:pt>
                <c:pt idx="17">
                  <c:v>8.9290000000000198</c:v>
                </c:pt>
                <c:pt idx="18">
                  <c:v>9.0300000000000189</c:v>
                </c:pt>
                <c:pt idx="19">
                  <c:v>9.1595000000000191</c:v>
                </c:pt>
                <c:pt idx="20">
                  <c:v>9.3175000000000203</c:v>
                </c:pt>
              </c:numCache>
            </c:numRef>
          </c:val>
          <c:extLst>
            <c:ext xmlns:c16="http://schemas.microsoft.com/office/drawing/2014/chart" uri="{C3380CC4-5D6E-409C-BE32-E72D297353CC}">
              <c16:uniqueId val="{00000003-510C-4A3C-A5F3-AFBDBA27CE54}"/>
            </c:ext>
          </c:extLst>
        </c:ser>
        <c:ser>
          <c:idx val="4"/>
          <c:order val="4"/>
          <c:tx>
            <c:strRef>
              <c:f>nappes_17!$G$197</c:f>
              <c:strCache>
                <c:ptCount val="1"/>
                <c:pt idx="0">
                  <c:v>6m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nappes_17!$G$198:$G$218</c:f>
              <c:numCache>
                <c:formatCode>0.000</c:formatCode>
                <c:ptCount val="21"/>
                <c:pt idx="0">
                  <c:v>13.73416666666667</c:v>
                </c:pt>
                <c:pt idx="1">
                  <c:v>13.029500000000004</c:v>
                </c:pt>
                <c:pt idx="2">
                  <c:v>12.390000000000004</c:v>
                </c:pt>
                <c:pt idx="3">
                  <c:v>11.815666666666671</c:v>
                </c:pt>
                <c:pt idx="4">
                  <c:v>11.306500000000003</c:v>
                </c:pt>
                <c:pt idx="5">
                  <c:v>10.862500000000004</c:v>
                </c:pt>
                <c:pt idx="6">
                  <c:v>10.483666666666672</c:v>
                </c:pt>
                <c:pt idx="7">
                  <c:v>10.170000000000005</c:v>
                </c:pt>
                <c:pt idx="8">
                  <c:v>9.9215000000000053</c:v>
                </c:pt>
                <c:pt idx="9">
                  <c:v>9.7381666666666735</c:v>
                </c:pt>
                <c:pt idx="10">
                  <c:v>9.6200000000000081</c:v>
                </c:pt>
                <c:pt idx="11">
                  <c:v>9.4491666666666738</c:v>
                </c:pt>
                <c:pt idx="12">
                  <c:v>9.3125000000000071</c:v>
                </c:pt>
                <c:pt idx="13">
                  <c:v>9.210000000000008</c:v>
                </c:pt>
                <c:pt idx="14">
                  <c:v>9.1416666666666764</c:v>
                </c:pt>
                <c:pt idx="15">
                  <c:v>9.1075000000000088</c:v>
                </c:pt>
                <c:pt idx="16">
                  <c:v>9.1075000000000106</c:v>
                </c:pt>
                <c:pt idx="17">
                  <c:v>9.1416666666666782</c:v>
                </c:pt>
                <c:pt idx="18">
                  <c:v>9.2100000000000115</c:v>
                </c:pt>
                <c:pt idx="19">
                  <c:v>9.3125000000000107</c:v>
                </c:pt>
                <c:pt idx="20">
                  <c:v>9.4491666666666809</c:v>
                </c:pt>
              </c:numCache>
            </c:numRef>
          </c:val>
          <c:extLst>
            <c:ext xmlns:c16="http://schemas.microsoft.com/office/drawing/2014/chart" uri="{C3380CC4-5D6E-409C-BE32-E72D297353CC}">
              <c16:uniqueId val="{00000004-510C-4A3C-A5F3-AFBDBA27CE54}"/>
            </c:ext>
          </c:extLst>
        </c:ser>
        <c:ser>
          <c:idx val="5"/>
          <c:order val="5"/>
          <c:tx>
            <c:strRef>
              <c:f>nappes_17!$H$197</c:f>
              <c:strCache>
                <c:ptCount val="1"/>
                <c:pt idx="0">
                  <c:v>9m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nappes_17!$H$198:$H$218</c:f>
              <c:numCache>
                <c:formatCode>0.000</c:formatCode>
                <c:ptCount val="21"/>
                <c:pt idx="0">
                  <c:v>13.791458333333331</c:v>
                </c:pt>
                <c:pt idx="1">
                  <c:v>13.073249999999998</c:v>
                </c:pt>
                <c:pt idx="2">
                  <c:v>12.422499999999999</c:v>
                </c:pt>
                <c:pt idx="3">
                  <c:v>11.839208333333332</c:v>
                </c:pt>
                <c:pt idx="4">
                  <c:v>11.323374999999999</c:v>
                </c:pt>
                <c:pt idx="5">
                  <c:v>10.874999999999998</c:v>
                </c:pt>
                <c:pt idx="6">
                  <c:v>10.494083333333332</c:v>
                </c:pt>
                <c:pt idx="7">
                  <c:v>10.180624999999997</c:v>
                </c:pt>
                <c:pt idx="8">
                  <c:v>9.9346249999999969</c:v>
                </c:pt>
                <c:pt idx="9">
                  <c:v>9.7560833333333292</c:v>
                </c:pt>
                <c:pt idx="10">
                  <c:v>9.644999999999996</c:v>
                </c:pt>
                <c:pt idx="11">
                  <c:v>9.4769166666666624</c:v>
                </c:pt>
                <c:pt idx="12">
                  <c:v>9.3458749999999959</c:v>
                </c:pt>
                <c:pt idx="13">
                  <c:v>9.2518749999999983</c:v>
                </c:pt>
                <c:pt idx="14">
                  <c:v>9.1949166666666642</c:v>
                </c:pt>
                <c:pt idx="15">
                  <c:v>9.1749999999999972</c:v>
                </c:pt>
                <c:pt idx="16">
                  <c:v>9.192124999999999</c:v>
                </c:pt>
                <c:pt idx="17">
                  <c:v>9.2462916666666644</c:v>
                </c:pt>
                <c:pt idx="18">
                  <c:v>9.3375000000000004</c:v>
                </c:pt>
                <c:pt idx="19">
                  <c:v>9.4657499999999999</c:v>
                </c:pt>
                <c:pt idx="20">
                  <c:v>9.6310416666666701</c:v>
                </c:pt>
              </c:numCache>
            </c:numRef>
          </c:val>
          <c:extLst>
            <c:ext xmlns:c16="http://schemas.microsoft.com/office/drawing/2014/chart" uri="{C3380CC4-5D6E-409C-BE32-E72D297353CC}">
              <c16:uniqueId val="{00000005-510C-4A3C-A5F3-AFBDBA27CE54}"/>
            </c:ext>
          </c:extLst>
        </c:ser>
        <c:ser>
          <c:idx val="6"/>
          <c:order val="6"/>
          <c:tx>
            <c:strRef>
              <c:f>nappes_17!$I$197</c:f>
              <c:strCache>
                <c:ptCount val="1"/>
                <c:pt idx="0">
                  <c:v>1y</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nappes_17!$I$198:$I$218</c:f>
              <c:numCache>
                <c:formatCode>0.000</c:formatCode>
                <c:ptCount val="21"/>
                <c:pt idx="0">
                  <c:v>13.862499999999997</c:v>
                </c:pt>
                <c:pt idx="1">
                  <c:v>13.131499999999997</c:v>
                </c:pt>
                <c:pt idx="2">
                  <c:v>12.469999999999999</c:v>
                </c:pt>
                <c:pt idx="3">
                  <c:v>11.877999999999998</c:v>
                </c:pt>
                <c:pt idx="4">
                  <c:v>11.355499999999997</c:v>
                </c:pt>
                <c:pt idx="5">
                  <c:v>10.902499999999998</c:v>
                </c:pt>
                <c:pt idx="6">
                  <c:v>10.518999999999998</c:v>
                </c:pt>
                <c:pt idx="7">
                  <c:v>10.204999999999998</c:v>
                </c:pt>
                <c:pt idx="8">
                  <c:v>9.9604999999999961</c:v>
                </c:pt>
                <c:pt idx="9">
                  <c:v>9.7854999999999954</c:v>
                </c:pt>
                <c:pt idx="10">
                  <c:v>9.6799999999999944</c:v>
                </c:pt>
                <c:pt idx="11">
                  <c:v>9.50983333333334</c:v>
                </c:pt>
                <c:pt idx="12">
                  <c:v>9.3815000000000079</c:v>
                </c:pt>
                <c:pt idx="13">
                  <c:v>9.2950000000000088</c:v>
                </c:pt>
                <c:pt idx="14">
                  <c:v>9.2503333333333426</c:v>
                </c:pt>
                <c:pt idx="15">
                  <c:v>9.2475000000000094</c:v>
                </c:pt>
                <c:pt idx="16">
                  <c:v>9.2865000000000109</c:v>
                </c:pt>
                <c:pt idx="17">
                  <c:v>9.3673333333333435</c:v>
                </c:pt>
                <c:pt idx="18">
                  <c:v>9.4900000000000109</c:v>
                </c:pt>
                <c:pt idx="19">
                  <c:v>9.6545000000000112</c:v>
                </c:pt>
                <c:pt idx="20">
                  <c:v>9.8608333333333444</c:v>
                </c:pt>
              </c:numCache>
            </c:numRef>
          </c:val>
          <c:extLst>
            <c:ext xmlns:c16="http://schemas.microsoft.com/office/drawing/2014/chart" uri="{C3380CC4-5D6E-409C-BE32-E72D297353CC}">
              <c16:uniqueId val="{00000006-510C-4A3C-A5F3-AFBDBA27CE54}"/>
            </c:ext>
          </c:extLst>
        </c:ser>
        <c:ser>
          <c:idx val="7"/>
          <c:order val="7"/>
          <c:tx>
            <c:strRef>
              <c:f>nappes_17!$J$197</c:f>
              <c:strCache>
                <c:ptCount val="1"/>
                <c:pt idx="0">
                  <c:v>18m</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nappes_17!$J$198:$J$218</c:f>
              <c:numCache>
                <c:formatCode>0.000</c:formatCode>
                <c:ptCount val="21"/>
                <c:pt idx="0">
                  <c:v>14.030208333333336</c:v>
                </c:pt>
                <c:pt idx="1">
                  <c:v>13.251750000000001</c:v>
                </c:pt>
                <c:pt idx="2">
                  <c:v>12.552500000000002</c:v>
                </c:pt>
                <c:pt idx="3">
                  <c:v>11.932458333333335</c:v>
                </c:pt>
                <c:pt idx="4">
                  <c:v>11.391625000000001</c:v>
                </c:pt>
                <c:pt idx="5">
                  <c:v>10.93</c:v>
                </c:pt>
                <c:pt idx="6">
                  <c:v>10.547583333333334</c:v>
                </c:pt>
                <c:pt idx="7">
                  <c:v>10.244375000000002</c:v>
                </c:pt>
                <c:pt idx="8">
                  <c:v>10.020375000000001</c:v>
                </c:pt>
                <c:pt idx="9">
                  <c:v>9.8755833333333349</c:v>
                </c:pt>
                <c:pt idx="10">
                  <c:v>9.8100000000000023</c:v>
                </c:pt>
                <c:pt idx="11">
                  <c:v>9.6604166666666718</c:v>
                </c:pt>
                <c:pt idx="12">
                  <c:v>9.5556250000000063</c:v>
                </c:pt>
                <c:pt idx="13">
                  <c:v>9.4956250000000058</c:v>
                </c:pt>
                <c:pt idx="14">
                  <c:v>9.4804166666666738</c:v>
                </c:pt>
                <c:pt idx="15">
                  <c:v>9.5100000000000087</c:v>
                </c:pt>
                <c:pt idx="16">
                  <c:v>9.5843750000000085</c:v>
                </c:pt>
                <c:pt idx="17">
                  <c:v>9.7035416666666769</c:v>
                </c:pt>
                <c:pt idx="18">
                  <c:v>9.8675000000000104</c:v>
                </c:pt>
                <c:pt idx="19">
                  <c:v>10.076250000000012</c:v>
                </c:pt>
                <c:pt idx="20">
                  <c:v>10.329791666666679</c:v>
                </c:pt>
              </c:numCache>
            </c:numRef>
          </c:val>
          <c:extLst>
            <c:ext xmlns:c16="http://schemas.microsoft.com/office/drawing/2014/chart" uri="{C3380CC4-5D6E-409C-BE32-E72D297353CC}">
              <c16:uniqueId val="{00000007-510C-4A3C-A5F3-AFBDBA27CE54}"/>
            </c:ext>
          </c:extLst>
        </c:ser>
        <c:ser>
          <c:idx val="8"/>
          <c:order val="8"/>
          <c:tx>
            <c:strRef>
              <c:f>nappes_17!$K$197</c:f>
              <c:strCache>
                <c:ptCount val="1"/>
                <c:pt idx="0">
                  <c:v>2y</c:v>
                </c:pt>
              </c:strCache>
            </c:strRef>
          </c:tx>
          <c:cat>
            <c:numRef>
              <c:f>nappes_17!$B$198:$B$218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nappes_17!$K$198:$K$218</c:f>
              <c:numCache>
                <c:formatCode>0.000</c:formatCode>
                <c:ptCount val="21"/>
                <c:pt idx="0">
                  <c:v>14.05625</c:v>
                </c:pt>
                <c:pt idx="1">
                  <c:v>13.278000000000002</c:v>
                </c:pt>
                <c:pt idx="2">
                  <c:v>12.580000000000004</c:v>
                </c:pt>
                <c:pt idx="3">
                  <c:v>11.962250000000004</c:v>
                </c:pt>
                <c:pt idx="4">
                  <c:v>11.424750000000007</c:v>
                </c:pt>
                <c:pt idx="5">
                  <c:v>10.967500000000008</c:v>
                </c:pt>
                <c:pt idx="6">
                  <c:v>10.590500000000009</c:v>
                </c:pt>
                <c:pt idx="7">
                  <c:v>10.29375000000001</c:v>
                </c:pt>
                <c:pt idx="8">
                  <c:v>10.07725000000001</c:v>
                </c:pt>
                <c:pt idx="9">
                  <c:v>9.9410000000000114</c:v>
                </c:pt>
                <c:pt idx="10">
                  <c:v>9.8850000000000104</c:v>
                </c:pt>
                <c:pt idx="11">
                  <c:v>9.7263333333333399</c:v>
                </c:pt>
                <c:pt idx="12">
                  <c:v>9.6217500000000076</c:v>
                </c:pt>
                <c:pt idx="13">
                  <c:v>9.5712500000000098</c:v>
                </c:pt>
                <c:pt idx="14">
                  <c:v>9.5748333333333449</c:v>
                </c:pt>
                <c:pt idx="15">
                  <c:v>9.6325000000000145</c:v>
                </c:pt>
                <c:pt idx="16">
                  <c:v>9.7442500000000152</c:v>
                </c:pt>
                <c:pt idx="17">
                  <c:v>9.9100833333333505</c:v>
                </c:pt>
                <c:pt idx="18">
                  <c:v>10.130000000000019</c:v>
                </c:pt>
                <c:pt idx="19">
                  <c:v>10.404000000000021</c:v>
                </c:pt>
                <c:pt idx="20">
                  <c:v>10.732083333333357</c:v>
                </c:pt>
              </c:numCache>
            </c:numRef>
          </c:val>
          <c:extLst>
            <c:ext xmlns:c16="http://schemas.microsoft.com/office/drawing/2014/chart" uri="{C3380CC4-5D6E-409C-BE32-E72D297353CC}">
              <c16:uniqueId val="{00000008-510C-4A3C-A5F3-AFBDBA27CE54}"/>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5"/>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43388697936071"/>
          <c:h val="0.3512794803609573"/>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b="1"/>
              <a:t>Nappe de Volatilité Call (novembre 2014) via Interpolation Lagrangienne:</a:t>
            </a:r>
          </a:p>
        </c:rich>
      </c:tx>
      <c:overlay val="0"/>
      <c:spPr>
        <a:noFill/>
        <a:ln>
          <a:noFill/>
        </a:ln>
        <a:effectLst/>
      </c:spPr>
    </c:title>
    <c:autoTitleDeleted val="0"/>
    <c:view3D>
      <c:rotX val="15"/>
      <c:rotY val="20"/>
      <c:rAngAx val="0"/>
    </c:view3D>
    <c:floor>
      <c:thickness val="0"/>
      <c:spPr>
        <a:noFill/>
        <a:ln>
          <a:solidFill>
            <a:schemeClr val="bg1">
              <a:lumMod val="50000"/>
            </a:schemeClr>
          </a:solidFill>
        </a:ln>
        <a:effectLst/>
        <a:sp3d>
          <a:contourClr>
            <a:schemeClr val="bg1">
              <a:lumMod val="50000"/>
            </a:schemeClr>
          </a:contourClr>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nappes_17!$O$197</c:f>
              <c:strCache>
                <c:ptCount val="1"/>
                <c:pt idx="0">
                  <c:v>1w</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nappes_17!$O$198:$O$218</c:f>
              <c:numCache>
                <c:formatCode>0.000</c:formatCode>
                <c:ptCount val="21"/>
                <c:pt idx="0">
                  <c:v>7.4787499999999998</c:v>
                </c:pt>
                <c:pt idx="1">
                  <c:v>7.4307499999999997</c:v>
                </c:pt>
                <c:pt idx="2">
                  <c:v>7.3849999999999998</c:v>
                </c:pt>
                <c:pt idx="3">
                  <c:v>7.3414999999999999</c:v>
                </c:pt>
                <c:pt idx="4">
                  <c:v>7.3002499999999992</c:v>
                </c:pt>
                <c:pt idx="5">
                  <c:v>7.2612499999999995</c:v>
                </c:pt>
                <c:pt idx="6">
                  <c:v>7.224499999999999</c:v>
                </c:pt>
                <c:pt idx="7">
                  <c:v>7.1899999999999986</c:v>
                </c:pt>
                <c:pt idx="8">
                  <c:v>7.1577499999999983</c:v>
                </c:pt>
                <c:pt idx="9">
                  <c:v>7.127749999999998</c:v>
                </c:pt>
                <c:pt idx="10">
                  <c:v>7.099999999999997</c:v>
                </c:pt>
                <c:pt idx="11">
                  <c:v>7.1677499999999954</c:v>
                </c:pt>
                <c:pt idx="12">
                  <c:v>7.2402499999999952</c:v>
                </c:pt>
                <c:pt idx="13">
                  <c:v>7.3174999999999937</c:v>
                </c:pt>
                <c:pt idx="14">
                  <c:v>7.3994999999999935</c:v>
                </c:pt>
                <c:pt idx="15">
                  <c:v>7.4862499999999921</c:v>
                </c:pt>
                <c:pt idx="16">
                  <c:v>7.5777499999999911</c:v>
                </c:pt>
                <c:pt idx="17">
                  <c:v>7.6739999999999897</c:v>
                </c:pt>
                <c:pt idx="18">
                  <c:v>7.7749999999999888</c:v>
                </c:pt>
                <c:pt idx="19">
                  <c:v>7.8807499999999866</c:v>
                </c:pt>
                <c:pt idx="20">
                  <c:v>7.9912499999999858</c:v>
                </c:pt>
              </c:numCache>
            </c:numRef>
          </c:val>
          <c:extLst>
            <c:ext xmlns:c16="http://schemas.microsoft.com/office/drawing/2014/chart" uri="{C3380CC4-5D6E-409C-BE32-E72D297353CC}">
              <c16:uniqueId val="{00000000-B48B-4024-9A03-E17EEEAB5D0B}"/>
            </c:ext>
          </c:extLst>
        </c:ser>
        <c:ser>
          <c:idx val="1"/>
          <c:order val="1"/>
          <c:tx>
            <c:strRef>
              <c:f>nappes_17!$P$197</c:f>
              <c:strCache>
                <c:ptCount val="1"/>
                <c:pt idx="0">
                  <c:v>1m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nappes_17!$P$198:$P$218</c:f>
              <c:numCache>
                <c:formatCode>0.000</c:formatCode>
                <c:ptCount val="21"/>
                <c:pt idx="0">
                  <c:v>8.7412500000000009</c:v>
                </c:pt>
                <c:pt idx="1">
                  <c:v>8.5757500000000011</c:v>
                </c:pt>
                <c:pt idx="2">
                  <c:v>8.4350000000000005</c:v>
                </c:pt>
                <c:pt idx="3">
                  <c:v>8.3190000000000008</c:v>
                </c:pt>
                <c:pt idx="4">
                  <c:v>8.2277500000000003</c:v>
                </c:pt>
                <c:pt idx="5">
                  <c:v>8.161249999999999</c:v>
                </c:pt>
                <c:pt idx="6">
                  <c:v>8.1194999999999986</c:v>
                </c:pt>
                <c:pt idx="7">
                  <c:v>8.1024999999999991</c:v>
                </c:pt>
                <c:pt idx="8">
                  <c:v>8.1102499999999971</c:v>
                </c:pt>
                <c:pt idx="9">
                  <c:v>8.1427499999999959</c:v>
                </c:pt>
                <c:pt idx="10">
                  <c:v>8.1999999999999957</c:v>
                </c:pt>
                <c:pt idx="11">
                  <c:v>8.2255833333333239</c:v>
                </c:pt>
                <c:pt idx="12">
                  <c:v>8.2847499999999901</c:v>
                </c:pt>
                <c:pt idx="13">
                  <c:v>8.3774999999999906</c:v>
                </c:pt>
                <c:pt idx="14">
                  <c:v>8.5038333333333238</c:v>
                </c:pt>
                <c:pt idx="15">
                  <c:v>8.6637499999999896</c:v>
                </c:pt>
                <c:pt idx="16">
                  <c:v>8.8572499999999899</c:v>
                </c:pt>
                <c:pt idx="17">
                  <c:v>9.0843333333333227</c:v>
                </c:pt>
                <c:pt idx="18">
                  <c:v>9.3449999999999882</c:v>
                </c:pt>
                <c:pt idx="19">
                  <c:v>9.6392499999999863</c:v>
                </c:pt>
                <c:pt idx="20">
                  <c:v>9.9670833333333189</c:v>
                </c:pt>
              </c:numCache>
            </c:numRef>
          </c:val>
          <c:extLst>
            <c:ext xmlns:c16="http://schemas.microsoft.com/office/drawing/2014/chart" uri="{C3380CC4-5D6E-409C-BE32-E72D297353CC}">
              <c16:uniqueId val="{00000001-B48B-4024-9A03-E17EEEAB5D0B}"/>
            </c:ext>
          </c:extLst>
        </c:ser>
        <c:ser>
          <c:idx val="2"/>
          <c:order val="2"/>
          <c:tx>
            <c:strRef>
              <c:f>nappes_17!$Q$197</c:f>
              <c:strCache>
                <c:ptCount val="1"/>
                <c:pt idx="0">
                  <c:v>2m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nappes_17!$Q$198:$Q$218</c:f>
              <c:numCache>
                <c:formatCode>0.000</c:formatCode>
                <c:ptCount val="21"/>
                <c:pt idx="0">
                  <c:v>9.1020833333333293</c:v>
                </c:pt>
                <c:pt idx="1">
                  <c:v>9.1599999999999966</c:v>
                </c:pt>
                <c:pt idx="2">
                  <c:v>9.2049999999999983</c:v>
                </c:pt>
                <c:pt idx="3">
                  <c:v>9.2370833333333309</c:v>
                </c:pt>
                <c:pt idx="4">
                  <c:v>9.2562499999999979</c:v>
                </c:pt>
                <c:pt idx="5">
                  <c:v>9.2624999999999993</c:v>
                </c:pt>
                <c:pt idx="6">
                  <c:v>9.2558333333333334</c:v>
                </c:pt>
                <c:pt idx="7">
                  <c:v>9.2362500000000001</c:v>
                </c:pt>
                <c:pt idx="8">
                  <c:v>9.2037499999999994</c:v>
                </c:pt>
                <c:pt idx="9">
                  <c:v>9.1583333333333314</c:v>
                </c:pt>
                <c:pt idx="10">
                  <c:v>9.0999999999999979</c:v>
                </c:pt>
                <c:pt idx="11">
                  <c:v>9.2863333333333333</c:v>
                </c:pt>
                <c:pt idx="12">
                  <c:v>9.4742499999999996</c:v>
                </c:pt>
                <c:pt idx="13">
                  <c:v>9.6637500000000003</c:v>
                </c:pt>
                <c:pt idx="14">
                  <c:v>9.8548333333333336</c:v>
                </c:pt>
                <c:pt idx="15">
                  <c:v>10.047499999999999</c:v>
                </c:pt>
                <c:pt idx="16">
                  <c:v>10.24175</c:v>
                </c:pt>
                <c:pt idx="17">
                  <c:v>10.437583333333333</c:v>
                </c:pt>
                <c:pt idx="18">
                  <c:v>10.635</c:v>
                </c:pt>
                <c:pt idx="19">
                  <c:v>10.834</c:v>
                </c:pt>
                <c:pt idx="20">
                  <c:v>11.034583333333332</c:v>
                </c:pt>
              </c:numCache>
            </c:numRef>
          </c:val>
          <c:extLst>
            <c:ext xmlns:c16="http://schemas.microsoft.com/office/drawing/2014/chart" uri="{C3380CC4-5D6E-409C-BE32-E72D297353CC}">
              <c16:uniqueId val="{00000002-B48B-4024-9A03-E17EEEAB5D0B}"/>
            </c:ext>
          </c:extLst>
        </c:ser>
        <c:ser>
          <c:idx val="3"/>
          <c:order val="3"/>
          <c:tx>
            <c:strRef>
              <c:f>nappes_17!$R$197</c:f>
              <c:strCache>
                <c:ptCount val="1"/>
                <c:pt idx="0">
                  <c:v>3m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nappes_17!$R$198:$R$218</c:f>
              <c:numCache>
                <c:formatCode>0.000</c:formatCode>
                <c:ptCount val="21"/>
                <c:pt idx="0">
                  <c:v>9.317499999999999</c:v>
                </c:pt>
                <c:pt idx="1">
                  <c:v>9.1594999999999995</c:v>
                </c:pt>
                <c:pt idx="2">
                  <c:v>9.0299999999999994</c:v>
                </c:pt>
                <c:pt idx="3">
                  <c:v>8.9289999999999985</c:v>
                </c:pt>
                <c:pt idx="4">
                  <c:v>8.8564999999999987</c:v>
                </c:pt>
                <c:pt idx="5">
                  <c:v>8.8125</c:v>
                </c:pt>
                <c:pt idx="6">
                  <c:v>8.7969999999999988</c:v>
                </c:pt>
                <c:pt idx="7">
                  <c:v>8.8099999999999987</c:v>
                </c:pt>
                <c:pt idx="8">
                  <c:v>8.8514999999999979</c:v>
                </c:pt>
                <c:pt idx="9">
                  <c:v>8.9214999999999982</c:v>
                </c:pt>
                <c:pt idx="10">
                  <c:v>9.0199999999999978</c:v>
                </c:pt>
                <c:pt idx="11">
                  <c:v>9.0845000000000091</c:v>
                </c:pt>
                <c:pt idx="12">
                  <c:v>9.1945000000000086</c:v>
                </c:pt>
                <c:pt idx="13">
                  <c:v>9.3500000000000085</c:v>
                </c:pt>
                <c:pt idx="14">
                  <c:v>9.551000000000009</c:v>
                </c:pt>
                <c:pt idx="15">
                  <c:v>9.7975000000000101</c:v>
                </c:pt>
                <c:pt idx="16">
                  <c:v>10.089500000000008</c:v>
                </c:pt>
                <c:pt idx="17">
                  <c:v>10.427000000000008</c:v>
                </c:pt>
                <c:pt idx="18">
                  <c:v>10.810000000000008</c:v>
                </c:pt>
                <c:pt idx="19">
                  <c:v>11.238500000000007</c:v>
                </c:pt>
                <c:pt idx="20">
                  <c:v>11.712500000000007</c:v>
                </c:pt>
              </c:numCache>
            </c:numRef>
          </c:val>
          <c:extLst>
            <c:ext xmlns:c16="http://schemas.microsoft.com/office/drawing/2014/chart" uri="{C3380CC4-5D6E-409C-BE32-E72D297353CC}">
              <c16:uniqueId val="{00000003-B48B-4024-9A03-E17EEEAB5D0B}"/>
            </c:ext>
          </c:extLst>
        </c:ser>
        <c:ser>
          <c:idx val="4"/>
          <c:order val="4"/>
          <c:tx>
            <c:strRef>
              <c:f>nappes_17!$S$197</c:f>
              <c:strCache>
                <c:ptCount val="1"/>
                <c:pt idx="0">
                  <c:v>6m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nappes_17!$S$198:$S$218</c:f>
              <c:numCache>
                <c:formatCode>0.000</c:formatCode>
                <c:ptCount val="21"/>
                <c:pt idx="0">
                  <c:v>9.4491666666666649</c:v>
                </c:pt>
                <c:pt idx="1">
                  <c:v>9.3124999999999982</c:v>
                </c:pt>
                <c:pt idx="2">
                  <c:v>9.2099999999999973</c:v>
                </c:pt>
                <c:pt idx="3">
                  <c:v>9.1416666666666639</c:v>
                </c:pt>
                <c:pt idx="4">
                  <c:v>9.1074999999999964</c:v>
                </c:pt>
                <c:pt idx="5">
                  <c:v>9.1074999999999964</c:v>
                </c:pt>
                <c:pt idx="6">
                  <c:v>9.1416666666666622</c:v>
                </c:pt>
                <c:pt idx="7">
                  <c:v>9.2099999999999955</c:v>
                </c:pt>
                <c:pt idx="8">
                  <c:v>9.3124999999999947</c:v>
                </c:pt>
                <c:pt idx="9">
                  <c:v>9.4491666666666614</c:v>
                </c:pt>
                <c:pt idx="10">
                  <c:v>9.6199999999999939</c:v>
                </c:pt>
                <c:pt idx="11">
                  <c:v>9.7381666666666806</c:v>
                </c:pt>
                <c:pt idx="12">
                  <c:v>9.921500000000016</c:v>
                </c:pt>
                <c:pt idx="13">
                  <c:v>10.170000000000019</c:v>
                </c:pt>
                <c:pt idx="14">
                  <c:v>10.483666666666686</c:v>
                </c:pt>
                <c:pt idx="15">
                  <c:v>10.862500000000022</c:v>
                </c:pt>
                <c:pt idx="16">
                  <c:v>11.306500000000025</c:v>
                </c:pt>
                <c:pt idx="17">
                  <c:v>11.815666666666694</c:v>
                </c:pt>
                <c:pt idx="18">
                  <c:v>12.390000000000031</c:v>
                </c:pt>
                <c:pt idx="19">
                  <c:v>13.029500000000033</c:v>
                </c:pt>
                <c:pt idx="20">
                  <c:v>13.734166666666702</c:v>
                </c:pt>
              </c:numCache>
            </c:numRef>
          </c:val>
          <c:extLst>
            <c:ext xmlns:c16="http://schemas.microsoft.com/office/drawing/2014/chart" uri="{C3380CC4-5D6E-409C-BE32-E72D297353CC}">
              <c16:uniqueId val="{00000004-B48B-4024-9A03-E17EEEAB5D0B}"/>
            </c:ext>
          </c:extLst>
        </c:ser>
        <c:ser>
          <c:idx val="5"/>
          <c:order val="5"/>
          <c:tx>
            <c:strRef>
              <c:f>nappes_17!$T$197</c:f>
              <c:strCache>
                <c:ptCount val="1"/>
                <c:pt idx="0">
                  <c:v>9m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nappes_17!$T$198:$T$218</c:f>
              <c:numCache>
                <c:formatCode>0.000</c:formatCode>
                <c:ptCount val="21"/>
                <c:pt idx="0">
                  <c:v>9.6310416666666683</c:v>
                </c:pt>
                <c:pt idx="1">
                  <c:v>9.4657499999999999</c:v>
                </c:pt>
                <c:pt idx="2">
                  <c:v>9.3374999999999986</c:v>
                </c:pt>
                <c:pt idx="3">
                  <c:v>9.2462916666666644</c:v>
                </c:pt>
                <c:pt idx="4">
                  <c:v>9.1921249999999972</c:v>
                </c:pt>
                <c:pt idx="5">
                  <c:v>9.1749999999999954</c:v>
                </c:pt>
                <c:pt idx="6">
                  <c:v>9.1949166666666624</c:v>
                </c:pt>
                <c:pt idx="7">
                  <c:v>9.2518749999999947</c:v>
                </c:pt>
                <c:pt idx="8">
                  <c:v>9.3458749999999942</c:v>
                </c:pt>
                <c:pt idx="9">
                  <c:v>9.4769166666666589</c:v>
                </c:pt>
                <c:pt idx="10">
                  <c:v>9.6449999999999925</c:v>
                </c:pt>
                <c:pt idx="11">
                  <c:v>9.7560833333333381</c:v>
                </c:pt>
                <c:pt idx="12">
                  <c:v>9.934625000000004</c:v>
                </c:pt>
                <c:pt idx="13">
                  <c:v>10.180625000000004</c:v>
                </c:pt>
                <c:pt idx="14">
                  <c:v>10.494083333333336</c:v>
                </c:pt>
                <c:pt idx="15">
                  <c:v>10.875000000000004</c:v>
                </c:pt>
                <c:pt idx="16">
                  <c:v>11.323375000000002</c:v>
                </c:pt>
                <c:pt idx="17">
                  <c:v>11.839208333333332</c:v>
                </c:pt>
                <c:pt idx="18">
                  <c:v>12.422499999999999</c:v>
                </c:pt>
                <c:pt idx="19">
                  <c:v>13.073249999999998</c:v>
                </c:pt>
                <c:pt idx="20">
                  <c:v>13.791458333333329</c:v>
                </c:pt>
              </c:numCache>
            </c:numRef>
          </c:val>
          <c:extLst>
            <c:ext xmlns:c16="http://schemas.microsoft.com/office/drawing/2014/chart" uri="{C3380CC4-5D6E-409C-BE32-E72D297353CC}">
              <c16:uniqueId val="{00000005-B48B-4024-9A03-E17EEEAB5D0B}"/>
            </c:ext>
          </c:extLst>
        </c:ser>
        <c:ser>
          <c:idx val="6"/>
          <c:order val="6"/>
          <c:tx>
            <c:strRef>
              <c:f>nappes_17!$U$197</c:f>
              <c:strCache>
                <c:ptCount val="1"/>
                <c:pt idx="0">
                  <c:v>1y</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nappes_17!$U$198:$U$218</c:f>
              <c:numCache>
                <c:formatCode>0.000</c:formatCode>
                <c:ptCount val="21"/>
                <c:pt idx="0">
                  <c:v>9.8608333333333302</c:v>
                </c:pt>
                <c:pt idx="1">
                  <c:v>9.654499999999997</c:v>
                </c:pt>
                <c:pt idx="2">
                  <c:v>9.4899999999999967</c:v>
                </c:pt>
                <c:pt idx="3">
                  <c:v>9.3673333333333293</c:v>
                </c:pt>
                <c:pt idx="4">
                  <c:v>9.2864999999999966</c:v>
                </c:pt>
                <c:pt idx="5">
                  <c:v>9.2474999999999952</c:v>
                </c:pt>
                <c:pt idx="6">
                  <c:v>9.2503333333333284</c:v>
                </c:pt>
                <c:pt idx="7">
                  <c:v>9.2949999999999946</c:v>
                </c:pt>
                <c:pt idx="8">
                  <c:v>9.3814999999999937</c:v>
                </c:pt>
                <c:pt idx="9">
                  <c:v>9.5098333333333258</c:v>
                </c:pt>
                <c:pt idx="10">
                  <c:v>9.6799999999999926</c:v>
                </c:pt>
                <c:pt idx="11">
                  <c:v>9.7854999999999883</c:v>
                </c:pt>
                <c:pt idx="12">
                  <c:v>9.9604999999999908</c:v>
                </c:pt>
                <c:pt idx="13">
                  <c:v>10.204999999999995</c:v>
                </c:pt>
                <c:pt idx="14">
                  <c:v>10.518999999999995</c:v>
                </c:pt>
                <c:pt idx="15">
                  <c:v>10.902499999999996</c:v>
                </c:pt>
                <c:pt idx="16">
                  <c:v>11.355499999999999</c:v>
                </c:pt>
                <c:pt idx="17">
                  <c:v>11.878000000000002</c:v>
                </c:pt>
                <c:pt idx="18">
                  <c:v>12.470000000000002</c:v>
                </c:pt>
                <c:pt idx="19">
                  <c:v>13.131500000000003</c:v>
                </c:pt>
                <c:pt idx="20">
                  <c:v>13.862500000000006</c:v>
                </c:pt>
              </c:numCache>
            </c:numRef>
          </c:val>
          <c:extLst>
            <c:ext xmlns:c16="http://schemas.microsoft.com/office/drawing/2014/chart" uri="{C3380CC4-5D6E-409C-BE32-E72D297353CC}">
              <c16:uniqueId val="{00000006-B48B-4024-9A03-E17EEEAB5D0B}"/>
            </c:ext>
          </c:extLst>
        </c:ser>
        <c:ser>
          <c:idx val="7"/>
          <c:order val="7"/>
          <c:tx>
            <c:strRef>
              <c:f>nappes_17!$V$197</c:f>
              <c:strCache>
                <c:ptCount val="1"/>
                <c:pt idx="0">
                  <c:v>18m</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nappes_17!$V$198:$V$218</c:f>
              <c:numCache>
                <c:formatCode>0.000</c:formatCode>
                <c:ptCount val="21"/>
                <c:pt idx="0">
                  <c:v>10.329791666666669</c:v>
                </c:pt>
                <c:pt idx="1">
                  <c:v>10.076250000000002</c:v>
                </c:pt>
                <c:pt idx="2">
                  <c:v>9.8675000000000033</c:v>
                </c:pt>
                <c:pt idx="3">
                  <c:v>9.7035416666666698</c:v>
                </c:pt>
                <c:pt idx="4">
                  <c:v>9.5843750000000032</c:v>
                </c:pt>
                <c:pt idx="5">
                  <c:v>9.5100000000000033</c:v>
                </c:pt>
                <c:pt idx="6">
                  <c:v>9.4804166666666703</c:v>
                </c:pt>
                <c:pt idx="7">
                  <c:v>9.495625000000004</c:v>
                </c:pt>
                <c:pt idx="8">
                  <c:v>9.5556250000000045</c:v>
                </c:pt>
                <c:pt idx="9">
                  <c:v>9.6604166666666718</c:v>
                </c:pt>
                <c:pt idx="10">
                  <c:v>9.8100000000000058</c:v>
                </c:pt>
                <c:pt idx="11">
                  <c:v>9.8755833333333385</c:v>
                </c:pt>
                <c:pt idx="12">
                  <c:v>10.020375000000005</c:v>
                </c:pt>
                <c:pt idx="13">
                  <c:v>10.244375000000007</c:v>
                </c:pt>
                <c:pt idx="14">
                  <c:v>10.547583333333343</c:v>
                </c:pt>
                <c:pt idx="15">
                  <c:v>10.930000000000012</c:v>
                </c:pt>
                <c:pt idx="16">
                  <c:v>11.391625000000014</c:v>
                </c:pt>
                <c:pt idx="17">
                  <c:v>11.932458333333349</c:v>
                </c:pt>
                <c:pt idx="18">
                  <c:v>12.552500000000016</c:v>
                </c:pt>
                <c:pt idx="19">
                  <c:v>13.251750000000023</c:v>
                </c:pt>
                <c:pt idx="20">
                  <c:v>14.030208333333359</c:v>
                </c:pt>
              </c:numCache>
            </c:numRef>
          </c:val>
          <c:extLst>
            <c:ext xmlns:c16="http://schemas.microsoft.com/office/drawing/2014/chart" uri="{C3380CC4-5D6E-409C-BE32-E72D297353CC}">
              <c16:uniqueId val="{00000007-B48B-4024-9A03-E17EEEAB5D0B}"/>
            </c:ext>
          </c:extLst>
        </c:ser>
        <c:ser>
          <c:idx val="8"/>
          <c:order val="8"/>
          <c:tx>
            <c:strRef>
              <c:f>nappes_17!$W$197</c:f>
              <c:strCache>
                <c:ptCount val="1"/>
                <c:pt idx="0">
                  <c:v>2y</c:v>
                </c:pt>
              </c:strCache>
            </c:strRef>
          </c:tx>
          <c:cat>
            <c:numRef>
              <c:f>nappes_17!$N$198:$N$218</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nappes_17!$W$198:$W$218</c:f>
              <c:numCache>
                <c:formatCode>0.000</c:formatCode>
                <c:ptCount val="21"/>
                <c:pt idx="0">
                  <c:v>10.73208333333333</c:v>
                </c:pt>
                <c:pt idx="1">
                  <c:v>10.403999999999998</c:v>
                </c:pt>
                <c:pt idx="2">
                  <c:v>10.129999999999999</c:v>
                </c:pt>
                <c:pt idx="3">
                  <c:v>9.9100833333333327</c:v>
                </c:pt>
                <c:pt idx="4">
                  <c:v>9.744250000000001</c:v>
                </c:pt>
                <c:pt idx="5">
                  <c:v>9.6325000000000021</c:v>
                </c:pt>
                <c:pt idx="6">
                  <c:v>9.5748333333333342</c:v>
                </c:pt>
                <c:pt idx="7">
                  <c:v>9.5712500000000027</c:v>
                </c:pt>
                <c:pt idx="8">
                  <c:v>9.6217500000000022</c:v>
                </c:pt>
                <c:pt idx="9">
                  <c:v>9.7263333333333346</c:v>
                </c:pt>
                <c:pt idx="10">
                  <c:v>9.8850000000000016</c:v>
                </c:pt>
                <c:pt idx="11">
                  <c:v>9.9409999999999599</c:v>
                </c:pt>
                <c:pt idx="12">
                  <c:v>10.077249999999955</c:v>
                </c:pt>
                <c:pt idx="13">
                  <c:v>10.293749999999951</c:v>
                </c:pt>
                <c:pt idx="14">
                  <c:v>10.590499999999949</c:v>
                </c:pt>
                <c:pt idx="15">
                  <c:v>10.967499999999944</c:v>
                </c:pt>
                <c:pt idx="16">
                  <c:v>11.424749999999939</c:v>
                </c:pt>
                <c:pt idx="17">
                  <c:v>11.962249999999935</c:v>
                </c:pt>
                <c:pt idx="18">
                  <c:v>12.579999999999929</c:v>
                </c:pt>
                <c:pt idx="19">
                  <c:v>13.277999999999924</c:v>
                </c:pt>
                <c:pt idx="20">
                  <c:v>14.05624999999992</c:v>
                </c:pt>
              </c:numCache>
            </c:numRef>
          </c:val>
          <c:extLst>
            <c:ext xmlns:c16="http://schemas.microsoft.com/office/drawing/2014/chart" uri="{C3380CC4-5D6E-409C-BE32-E72D297353CC}">
              <c16:uniqueId val="{00000008-B48B-4024-9A03-E17EEEAB5D0B}"/>
            </c:ext>
          </c:extLst>
        </c:ser>
        <c:bandFmts/>
        <c:axId val="1007404792"/>
        <c:axId val="1007400312"/>
        <c:axId val="1062833664"/>
      </c:surface3DChart>
      <c:catAx>
        <c:axId val="1007404792"/>
        <c:scaling>
          <c:orientation val="minMax"/>
        </c:scaling>
        <c:delete val="0"/>
        <c:axPos val="b"/>
        <c:majorGridlines/>
        <c:title>
          <c:tx>
            <c:rich>
              <a:bodyPr/>
              <a:lstStyle/>
              <a:p>
                <a:pPr>
                  <a:defRPr/>
                </a:pPr>
                <a:r>
                  <a:rPr lang="fr-FR"/>
                  <a:t>Delta</a:t>
                </a:r>
              </a:p>
            </c:rich>
          </c:tx>
          <c:overlay val="0"/>
        </c:title>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auto val="1"/>
        <c:lblAlgn val="ctr"/>
        <c:lblOffset val="100"/>
        <c:noMultiLvlLbl val="0"/>
      </c:catAx>
      <c:valAx>
        <c:axId val="1007400312"/>
        <c:scaling>
          <c:orientation val="minMax"/>
          <c:min val="5"/>
        </c:scaling>
        <c:delete val="0"/>
        <c:axPos val="l"/>
        <c:majorGridlines>
          <c:spPr>
            <a:ln w="9525" cap="flat" cmpd="sng" algn="ctr">
              <a:solidFill>
                <a:schemeClr val="bg1">
                  <a:lumMod val="50000"/>
                </a:schemeClr>
              </a:solidFill>
              <a:round/>
            </a:ln>
            <a:effectLst/>
          </c:spPr>
        </c:majorGridlines>
        <c:title>
          <c:tx>
            <c:rich>
              <a:bodyPr/>
              <a:lstStyle/>
              <a:p>
                <a:pPr>
                  <a:defRPr/>
                </a:pPr>
                <a:r>
                  <a:rPr lang="fr-FR"/>
                  <a:t>Volatilité (%)</a:t>
                </a:r>
              </a:p>
            </c:rich>
          </c:tx>
          <c:overlay val="0"/>
        </c:title>
        <c:numFmt formatCode="0.000"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4792"/>
        <c:crosses val="autoZero"/>
        <c:crossBetween val="midCat"/>
        <c:majorUnit val="1"/>
      </c:valAx>
      <c:serAx>
        <c:axId val="1062833664"/>
        <c:scaling>
          <c:orientation val="minMax"/>
        </c:scaling>
        <c:delete val="0"/>
        <c:axPos val="b"/>
        <c:majorGridlines/>
        <c:title>
          <c:tx>
            <c:rich>
              <a:bodyPr rot="-5400000" vert="horz"/>
              <a:lstStyle/>
              <a:p>
                <a:pPr>
                  <a:defRPr/>
                </a:pPr>
                <a:r>
                  <a:rPr lang="fr-FR"/>
                  <a:t>Echéance</a:t>
                </a:r>
              </a:p>
            </c:rich>
          </c:tx>
          <c:overlay val="0"/>
        </c:title>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07400312"/>
        <c:crosses val="autoZero"/>
      </c:serAx>
      <c:spPr>
        <a:noFill/>
        <a:ln>
          <a:noFill/>
        </a:ln>
        <a:effectLst/>
      </c:spPr>
    </c:plotArea>
    <c:legend>
      <c:legendPos val="r"/>
      <c:layout>
        <c:manualLayout>
          <c:xMode val="edge"/>
          <c:yMode val="edge"/>
          <c:x val="0.88005398867216866"/>
          <c:y val="0.30429330450363173"/>
          <c:w val="0.10233660471470463"/>
          <c:h val="0.44266319197144943"/>
        </c:manualLayout>
      </c:layout>
      <c:overlay val="0"/>
      <c:spPr>
        <a:effectLst>
          <a:softEdge rad="0"/>
        </a:effectLst>
      </c:spPr>
      <c:txPr>
        <a:bodyPr/>
        <a:lstStyle/>
        <a:p>
          <a:pPr rtl="0">
            <a:defRPr/>
          </a:pPr>
          <a:endParaRPr lang="fr-F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1 semaine</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interpolation linéaire</c:v>
          </c:tx>
          <c:spPr>
            <a:ln w="28575" cap="rnd">
              <a:solidFill>
                <a:schemeClr val="accent1"/>
              </a:solidFill>
              <a:round/>
            </a:ln>
            <a:effectLst/>
          </c:spPr>
          <c:marker>
            <c:symbol val="none"/>
          </c:marker>
          <c:val>
            <c:numRef>
              <c:f>comparaison_int!$C$97:$C$197</c:f>
              <c:numCache>
                <c:formatCode>0.00000</c:formatCode>
                <c:ptCount val="101"/>
                <c:pt idx="0">
                  <c:v>5.4883333333333333</c:v>
                </c:pt>
                <c:pt idx="1">
                  <c:v>5.4835000000000003</c:v>
                </c:pt>
                <c:pt idx="2">
                  <c:v>5.4786666666666664</c:v>
                </c:pt>
                <c:pt idx="3">
                  <c:v>5.4738333333333333</c:v>
                </c:pt>
                <c:pt idx="4">
                  <c:v>5.4690000000000003</c:v>
                </c:pt>
                <c:pt idx="5">
                  <c:v>5.4641666666666664</c:v>
                </c:pt>
                <c:pt idx="6">
                  <c:v>5.4593333333333334</c:v>
                </c:pt>
                <c:pt idx="7">
                  <c:v>5.4545000000000003</c:v>
                </c:pt>
                <c:pt idx="8">
                  <c:v>5.4496666666666664</c:v>
                </c:pt>
                <c:pt idx="9">
                  <c:v>5.4448333333333334</c:v>
                </c:pt>
                <c:pt idx="10">
                  <c:v>5.44</c:v>
                </c:pt>
                <c:pt idx="11">
                  <c:v>5.4351666666666665</c:v>
                </c:pt>
                <c:pt idx="12">
                  <c:v>5.4303333333333335</c:v>
                </c:pt>
                <c:pt idx="13">
                  <c:v>5.4255000000000004</c:v>
                </c:pt>
                <c:pt idx="14">
                  <c:v>5.4206666666666665</c:v>
                </c:pt>
                <c:pt idx="15">
                  <c:v>5.4158333333333335</c:v>
                </c:pt>
                <c:pt idx="16">
                  <c:v>5.4110000000000005</c:v>
                </c:pt>
                <c:pt idx="17">
                  <c:v>5.4061666666666666</c:v>
                </c:pt>
                <c:pt idx="18">
                  <c:v>5.4013333333333335</c:v>
                </c:pt>
                <c:pt idx="19">
                  <c:v>5.3965000000000005</c:v>
                </c:pt>
                <c:pt idx="20">
                  <c:v>5.3916666666666666</c:v>
                </c:pt>
                <c:pt idx="21">
                  <c:v>5.3868333333333336</c:v>
                </c:pt>
                <c:pt idx="22">
                  <c:v>5.3820000000000006</c:v>
                </c:pt>
                <c:pt idx="23">
                  <c:v>5.3771666666666667</c:v>
                </c:pt>
                <c:pt idx="24">
                  <c:v>5.3723333333333336</c:v>
                </c:pt>
                <c:pt idx="25">
                  <c:v>5.3675000000000006</c:v>
                </c:pt>
                <c:pt idx="26">
                  <c:v>5.3685999999999998</c:v>
                </c:pt>
                <c:pt idx="27">
                  <c:v>5.3696999999999999</c:v>
                </c:pt>
                <c:pt idx="28">
                  <c:v>5.3708</c:v>
                </c:pt>
                <c:pt idx="29">
                  <c:v>5.3719000000000001</c:v>
                </c:pt>
                <c:pt idx="30">
                  <c:v>5.3729999999999993</c:v>
                </c:pt>
                <c:pt idx="31">
                  <c:v>5.3740999999999994</c:v>
                </c:pt>
                <c:pt idx="32">
                  <c:v>5.3751999999999995</c:v>
                </c:pt>
                <c:pt idx="33">
                  <c:v>5.3762999999999996</c:v>
                </c:pt>
                <c:pt idx="34">
                  <c:v>5.3773999999999997</c:v>
                </c:pt>
                <c:pt idx="35">
                  <c:v>5.3784999999999998</c:v>
                </c:pt>
                <c:pt idx="36">
                  <c:v>5.3795999999999999</c:v>
                </c:pt>
                <c:pt idx="37">
                  <c:v>5.3807</c:v>
                </c:pt>
                <c:pt idx="38">
                  <c:v>5.3817999999999993</c:v>
                </c:pt>
                <c:pt idx="39">
                  <c:v>5.3828999999999994</c:v>
                </c:pt>
                <c:pt idx="40">
                  <c:v>5.3839999999999995</c:v>
                </c:pt>
                <c:pt idx="41">
                  <c:v>5.3850999999999996</c:v>
                </c:pt>
                <c:pt idx="42">
                  <c:v>5.3861999999999997</c:v>
                </c:pt>
                <c:pt idx="43">
                  <c:v>5.3872999999999998</c:v>
                </c:pt>
                <c:pt idx="44">
                  <c:v>5.3883999999999999</c:v>
                </c:pt>
                <c:pt idx="45">
                  <c:v>5.3895</c:v>
                </c:pt>
                <c:pt idx="46">
                  <c:v>5.3905999999999992</c:v>
                </c:pt>
                <c:pt idx="47">
                  <c:v>5.3916999999999993</c:v>
                </c:pt>
                <c:pt idx="48">
                  <c:v>5.3927999999999994</c:v>
                </c:pt>
                <c:pt idx="49">
                  <c:v>5.3938999999999995</c:v>
                </c:pt>
                <c:pt idx="50">
                  <c:v>5.3949999999999996</c:v>
                </c:pt>
                <c:pt idx="51">
                  <c:v>5.4044999999999996</c:v>
                </c:pt>
                <c:pt idx="52">
                  <c:v>5.4139999999999997</c:v>
                </c:pt>
                <c:pt idx="53">
                  <c:v>5.4234999999999998</c:v>
                </c:pt>
                <c:pt idx="54">
                  <c:v>5.4329999999999998</c:v>
                </c:pt>
                <c:pt idx="55">
                  <c:v>5.4424999999999999</c:v>
                </c:pt>
                <c:pt idx="56">
                  <c:v>5.452</c:v>
                </c:pt>
                <c:pt idx="57">
                  <c:v>5.4615</c:v>
                </c:pt>
                <c:pt idx="58">
                  <c:v>5.4710000000000001</c:v>
                </c:pt>
                <c:pt idx="59">
                  <c:v>5.4805000000000001</c:v>
                </c:pt>
                <c:pt idx="60">
                  <c:v>5.49</c:v>
                </c:pt>
                <c:pt idx="61">
                  <c:v>5.4995000000000003</c:v>
                </c:pt>
                <c:pt idx="62">
                  <c:v>5.5090000000000003</c:v>
                </c:pt>
                <c:pt idx="63">
                  <c:v>5.5184999999999995</c:v>
                </c:pt>
                <c:pt idx="64">
                  <c:v>5.5280000000000005</c:v>
                </c:pt>
                <c:pt idx="65">
                  <c:v>5.5374999999999996</c:v>
                </c:pt>
                <c:pt idx="66">
                  <c:v>5.5469999999999997</c:v>
                </c:pt>
                <c:pt idx="67">
                  <c:v>5.5564999999999998</c:v>
                </c:pt>
                <c:pt idx="68">
                  <c:v>5.5659999999999998</c:v>
                </c:pt>
                <c:pt idx="69">
                  <c:v>5.5754999999999999</c:v>
                </c:pt>
                <c:pt idx="70">
                  <c:v>5.585</c:v>
                </c:pt>
                <c:pt idx="71">
                  <c:v>5.5945</c:v>
                </c:pt>
                <c:pt idx="72">
                  <c:v>5.6040000000000001</c:v>
                </c:pt>
                <c:pt idx="73">
                  <c:v>5.6135000000000002</c:v>
                </c:pt>
                <c:pt idx="74">
                  <c:v>5.6230000000000002</c:v>
                </c:pt>
                <c:pt idx="75">
                  <c:v>5.6325000000000003</c:v>
                </c:pt>
                <c:pt idx="76">
                  <c:v>5.6496666666666648</c:v>
                </c:pt>
                <c:pt idx="77">
                  <c:v>5.6668333333333321</c:v>
                </c:pt>
                <c:pt idx="78">
                  <c:v>5.6839999999999984</c:v>
                </c:pt>
                <c:pt idx="79">
                  <c:v>5.7011666666666656</c:v>
                </c:pt>
                <c:pt idx="80">
                  <c:v>5.7183333333333319</c:v>
                </c:pt>
                <c:pt idx="81">
                  <c:v>5.7354999999999983</c:v>
                </c:pt>
                <c:pt idx="82">
                  <c:v>5.7526666666666655</c:v>
                </c:pt>
                <c:pt idx="83">
                  <c:v>5.7698333333333318</c:v>
                </c:pt>
                <c:pt idx="84">
                  <c:v>5.786999999999999</c:v>
                </c:pt>
                <c:pt idx="85">
                  <c:v>5.8041666666666654</c:v>
                </c:pt>
                <c:pt idx="86">
                  <c:v>5.8213333333333317</c:v>
                </c:pt>
                <c:pt idx="87">
                  <c:v>5.8384999999999989</c:v>
                </c:pt>
                <c:pt idx="88">
                  <c:v>5.8556666666666652</c:v>
                </c:pt>
                <c:pt idx="89">
                  <c:v>5.8728333333333325</c:v>
                </c:pt>
                <c:pt idx="90">
                  <c:v>5.8899999999999988</c:v>
                </c:pt>
                <c:pt idx="91">
                  <c:v>5.9071666666666651</c:v>
                </c:pt>
                <c:pt idx="92">
                  <c:v>5.9243333333333323</c:v>
                </c:pt>
                <c:pt idx="93">
                  <c:v>5.9414999999999987</c:v>
                </c:pt>
                <c:pt idx="94">
                  <c:v>5.9586666666666659</c:v>
                </c:pt>
                <c:pt idx="95">
                  <c:v>5.9758333333333322</c:v>
                </c:pt>
                <c:pt idx="96">
                  <c:v>5.9929999999999986</c:v>
                </c:pt>
                <c:pt idx="97">
                  <c:v>6.0101666666666658</c:v>
                </c:pt>
                <c:pt idx="98">
                  <c:v>6.0273333333333321</c:v>
                </c:pt>
                <c:pt idx="99">
                  <c:v>6.0444999999999993</c:v>
                </c:pt>
                <c:pt idx="100">
                  <c:v>6.0616666666666656</c:v>
                </c:pt>
              </c:numCache>
            </c:numRef>
          </c:val>
          <c:smooth val="0"/>
          <c:extLst>
            <c:ext xmlns:c16="http://schemas.microsoft.com/office/drawing/2014/chart" uri="{C3380CC4-5D6E-409C-BE32-E72D297353CC}">
              <c16:uniqueId val="{00000000-D77A-400F-95EF-23A652D83166}"/>
            </c:ext>
          </c:extLst>
        </c:ser>
        <c:ser>
          <c:idx val="1"/>
          <c:order val="1"/>
          <c:tx>
            <c:v>interpolation de Lagrange</c:v>
          </c:tx>
          <c:spPr>
            <a:ln w="28575" cap="rnd">
              <a:solidFill>
                <a:schemeClr val="accent2"/>
              </a:solidFill>
              <a:round/>
            </a:ln>
            <a:effectLst/>
          </c:spPr>
          <c:marker>
            <c:symbol val="none"/>
          </c:marker>
          <c:val>
            <c:numRef>
              <c:f>comparaison_int!$D$97:$D$197</c:f>
              <c:numCache>
                <c:formatCode>0.00000</c:formatCode>
                <c:ptCount val="101"/>
                <c:pt idx="0">
                  <c:v>5.5254166666666658</c:v>
                </c:pt>
                <c:pt idx="1">
                  <c:v>5.5155399999999988</c:v>
                </c:pt>
                <c:pt idx="2">
                  <c:v>5.5059599999999991</c:v>
                </c:pt>
                <c:pt idx="3">
                  <c:v>5.4966766666666658</c:v>
                </c:pt>
                <c:pt idx="4">
                  <c:v>5.4876899999999988</c:v>
                </c:pt>
                <c:pt idx="5">
                  <c:v>5.4789999999999992</c:v>
                </c:pt>
                <c:pt idx="6">
                  <c:v>5.470606666666666</c:v>
                </c:pt>
                <c:pt idx="7">
                  <c:v>5.4625099999999991</c:v>
                </c:pt>
                <c:pt idx="8">
                  <c:v>5.4547099999999986</c:v>
                </c:pt>
                <c:pt idx="9">
                  <c:v>5.4472066666666654</c:v>
                </c:pt>
                <c:pt idx="10">
                  <c:v>5.4399999999999986</c:v>
                </c:pt>
                <c:pt idx="11">
                  <c:v>5.4330899999999982</c:v>
                </c:pt>
                <c:pt idx="12">
                  <c:v>5.4264766666666651</c:v>
                </c:pt>
                <c:pt idx="13">
                  <c:v>5.4201599999999983</c:v>
                </c:pt>
                <c:pt idx="14">
                  <c:v>5.4141399999999988</c:v>
                </c:pt>
                <c:pt idx="15">
                  <c:v>5.4084166666666649</c:v>
                </c:pt>
                <c:pt idx="16">
                  <c:v>5.4029899999999982</c:v>
                </c:pt>
                <c:pt idx="17">
                  <c:v>5.3978599999999988</c:v>
                </c:pt>
                <c:pt idx="18">
                  <c:v>5.3930266666666649</c:v>
                </c:pt>
                <c:pt idx="19">
                  <c:v>5.3884899999999982</c:v>
                </c:pt>
                <c:pt idx="20">
                  <c:v>5.384249999999998</c:v>
                </c:pt>
                <c:pt idx="21">
                  <c:v>5.380306666666665</c:v>
                </c:pt>
                <c:pt idx="22">
                  <c:v>5.3766599999999984</c:v>
                </c:pt>
                <c:pt idx="23">
                  <c:v>5.3733099999999983</c:v>
                </c:pt>
                <c:pt idx="24">
                  <c:v>5.3702566666666645</c:v>
                </c:pt>
                <c:pt idx="25">
                  <c:v>5.3674999999999979</c:v>
                </c:pt>
                <c:pt idx="26">
                  <c:v>5.3650399999999978</c:v>
                </c:pt>
                <c:pt idx="27">
                  <c:v>5.3628766666666641</c:v>
                </c:pt>
                <c:pt idx="28">
                  <c:v>5.3610099999999976</c:v>
                </c:pt>
                <c:pt idx="29">
                  <c:v>5.3594399999999975</c:v>
                </c:pt>
                <c:pt idx="30">
                  <c:v>5.3581666666666639</c:v>
                </c:pt>
                <c:pt idx="31">
                  <c:v>5.3571899999999975</c:v>
                </c:pt>
                <c:pt idx="32">
                  <c:v>5.3565099999999974</c:v>
                </c:pt>
                <c:pt idx="33">
                  <c:v>5.3561266666666638</c:v>
                </c:pt>
                <c:pt idx="34">
                  <c:v>5.3560399999999975</c:v>
                </c:pt>
                <c:pt idx="35">
                  <c:v>5.3562499999999975</c:v>
                </c:pt>
                <c:pt idx="36">
                  <c:v>5.3567566666666639</c:v>
                </c:pt>
                <c:pt idx="37">
                  <c:v>5.3575599999999968</c:v>
                </c:pt>
                <c:pt idx="38">
                  <c:v>5.3586599999999969</c:v>
                </c:pt>
                <c:pt idx="39">
                  <c:v>5.3600566666666634</c:v>
                </c:pt>
                <c:pt idx="40">
                  <c:v>5.3617499999999971</c:v>
                </c:pt>
                <c:pt idx="41">
                  <c:v>5.3637399999999964</c:v>
                </c:pt>
                <c:pt idx="42">
                  <c:v>5.3660266666666629</c:v>
                </c:pt>
                <c:pt idx="43">
                  <c:v>5.3686099999999968</c:v>
                </c:pt>
                <c:pt idx="44">
                  <c:v>5.3714899999999961</c:v>
                </c:pt>
                <c:pt idx="45">
                  <c:v>5.3746666666666627</c:v>
                </c:pt>
                <c:pt idx="46">
                  <c:v>5.3781399999999966</c:v>
                </c:pt>
                <c:pt idx="47">
                  <c:v>5.381909999999996</c:v>
                </c:pt>
                <c:pt idx="48">
                  <c:v>5.3859766666666626</c:v>
                </c:pt>
                <c:pt idx="49">
                  <c:v>5.3903399999999957</c:v>
                </c:pt>
                <c:pt idx="50">
                  <c:v>5.394999999999996</c:v>
                </c:pt>
                <c:pt idx="51">
                  <c:v>5.3999000000000059</c:v>
                </c:pt>
                <c:pt idx="52">
                  <c:v>5.4051833333333388</c:v>
                </c:pt>
                <c:pt idx="53">
                  <c:v>5.4108500000000062</c:v>
                </c:pt>
                <c:pt idx="54">
                  <c:v>5.4169000000000063</c:v>
                </c:pt>
                <c:pt idx="55">
                  <c:v>5.4233333333333391</c:v>
                </c:pt>
                <c:pt idx="56">
                  <c:v>5.4301500000000065</c:v>
                </c:pt>
                <c:pt idx="57">
                  <c:v>5.4373500000000057</c:v>
                </c:pt>
                <c:pt idx="58">
                  <c:v>5.4449333333333394</c:v>
                </c:pt>
                <c:pt idx="59">
                  <c:v>5.4529000000000059</c:v>
                </c:pt>
                <c:pt idx="60">
                  <c:v>5.4612500000000059</c:v>
                </c:pt>
                <c:pt idx="61">
                  <c:v>5.4699833333333396</c:v>
                </c:pt>
                <c:pt idx="62">
                  <c:v>5.4791000000000061</c:v>
                </c:pt>
                <c:pt idx="63">
                  <c:v>5.4886000000000061</c:v>
                </c:pt>
                <c:pt idx="64">
                  <c:v>5.4984833333333398</c:v>
                </c:pt>
                <c:pt idx="65">
                  <c:v>5.5087500000000063</c:v>
                </c:pt>
                <c:pt idx="66">
                  <c:v>5.5194000000000063</c:v>
                </c:pt>
                <c:pt idx="67">
                  <c:v>5.53043333333334</c:v>
                </c:pt>
                <c:pt idx="68">
                  <c:v>5.5418500000000064</c:v>
                </c:pt>
                <c:pt idx="69">
                  <c:v>5.5536500000000064</c:v>
                </c:pt>
                <c:pt idx="70">
                  <c:v>5.5658333333333401</c:v>
                </c:pt>
                <c:pt idx="71">
                  <c:v>5.5784000000000074</c:v>
                </c:pt>
                <c:pt idx="72">
                  <c:v>5.5913500000000074</c:v>
                </c:pt>
                <c:pt idx="73">
                  <c:v>5.6046833333333401</c:v>
                </c:pt>
                <c:pt idx="74">
                  <c:v>5.6184000000000065</c:v>
                </c:pt>
                <c:pt idx="75">
                  <c:v>5.6325000000000074</c:v>
                </c:pt>
                <c:pt idx="76">
                  <c:v>5.6469833333333401</c:v>
                </c:pt>
                <c:pt idx="77">
                  <c:v>5.6618500000000074</c:v>
                </c:pt>
                <c:pt idx="78">
                  <c:v>5.6771000000000074</c:v>
                </c:pt>
                <c:pt idx="79">
                  <c:v>5.6927333333333401</c:v>
                </c:pt>
                <c:pt idx="80">
                  <c:v>5.7087500000000073</c:v>
                </c:pt>
                <c:pt idx="81">
                  <c:v>5.7251500000000073</c:v>
                </c:pt>
                <c:pt idx="82">
                  <c:v>5.7419333333333409</c:v>
                </c:pt>
                <c:pt idx="83">
                  <c:v>5.7591000000000072</c:v>
                </c:pt>
                <c:pt idx="84">
                  <c:v>5.7766500000000072</c:v>
                </c:pt>
                <c:pt idx="85">
                  <c:v>5.7945833333333407</c:v>
                </c:pt>
                <c:pt idx="86">
                  <c:v>5.8129000000000079</c:v>
                </c:pt>
                <c:pt idx="87">
                  <c:v>5.8316000000000079</c:v>
                </c:pt>
                <c:pt idx="88">
                  <c:v>5.8506833333333415</c:v>
                </c:pt>
                <c:pt idx="89">
                  <c:v>5.8701500000000078</c:v>
                </c:pt>
                <c:pt idx="90">
                  <c:v>5.8900000000000077</c:v>
                </c:pt>
                <c:pt idx="91">
                  <c:v>5.9102333333333412</c:v>
                </c:pt>
                <c:pt idx="92">
                  <c:v>5.9308500000000084</c:v>
                </c:pt>
                <c:pt idx="93">
                  <c:v>5.9518500000000074</c:v>
                </c:pt>
                <c:pt idx="94">
                  <c:v>5.9732333333333409</c:v>
                </c:pt>
                <c:pt idx="95">
                  <c:v>5.9950000000000081</c:v>
                </c:pt>
                <c:pt idx="96">
                  <c:v>6.017150000000008</c:v>
                </c:pt>
                <c:pt idx="97">
                  <c:v>6.0396833333333415</c:v>
                </c:pt>
                <c:pt idx="98">
                  <c:v>6.0626000000000078</c:v>
                </c:pt>
                <c:pt idx="99">
                  <c:v>6.0859000000000076</c:v>
                </c:pt>
                <c:pt idx="100">
                  <c:v>6.109583333333342</c:v>
                </c:pt>
              </c:numCache>
            </c:numRef>
          </c:val>
          <c:smooth val="0"/>
          <c:extLst>
            <c:ext xmlns:c16="http://schemas.microsoft.com/office/drawing/2014/chart" uri="{C3380CC4-5D6E-409C-BE32-E72D297353CC}">
              <c16:uniqueId val="{00000001-D77A-400F-95EF-23A652D83166}"/>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6.2"/>
          <c:min val="5.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2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comparaison_int!$G$97:$G$197</c:f>
              <c:numCache>
                <c:formatCode>0.0000</c:formatCode>
                <c:ptCount val="101"/>
                <c:pt idx="0">
                  <c:v>6.1266666666666669</c:v>
                </c:pt>
                <c:pt idx="1">
                  <c:v>6.1195000000000004</c:v>
                </c:pt>
                <c:pt idx="2">
                  <c:v>6.1123333333333338</c:v>
                </c:pt>
                <c:pt idx="3">
                  <c:v>6.1051666666666673</c:v>
                </c:pt>
                <c:pt idx="4">
                  <c:v>6.0979999999999999</c:v>
                </c:pt>
                <c:pt idx="5">
                  <c:v>6.0908333333333333</c:v>
                </c:pt>
                <c:pt idx="6">
                  <c:v>6.0836666666666668</c:v>
                </c:pt>
                <c:pt idx="7">
                  <c:v>6.0765000000000002</c:v>
                </c:pt>
                <c:pt idx="8">
                  <c:v>6.0693333333333337</c:v>
                </c:pt>
                <c:pt idx="9">
                  <c:v>6.0621666666666671</c:v>
                </c:pt>
                <c:pt idx="10">
                  <c:v>6.0550000000000006</c:v>
                </c:pt>
                <c:pt idx="11">
                  <c:v>6.0478333333333341</c:v>
                </c:pt>
                <c:pt idx="12">
                  <c:v>6.0406666666666666</c:v>
                </c:pt>
                <c:pt idx="13">
                  <c:v>6.0335000000000001</c:v>
                </c:pt>
                <c:pt idx="14">
                  <c:v>6.0263333333333335</c:v>
                </c:pt>
                <c:pt idx="15">
                  <c:v>6.019166666666667</c:v>
                </c:pt>
                <c:pt idx="16">
                  <c:v>6.0120000000000005</c:v>
                </c:pt>
                <c:pt idx="17">
                  <c:v>6.0048333333333339</c:v>
                </c:pt>
                <c:pt idx="18">
                  <c:v>5.9976666666666674</c:v>
                </c:pt>
                <c:pt idx="19">
                  <c:v>5.9904999999999999</c:v>
                </c:pt>
                <c:pt idx="20">
                  <c:v>5.9833333333333334</c:v>
                </c:pt>
                <c:pt idx="21">
                  <c:v>5.9761666666666668</c:v>
                </c:pt>
                <c:pt idx="22">
                  <c:v>5.9690000000000003</c:v>
                </c:pt>
                <c:pt idx="23">
                  <c:v>5.9618333333333338</c:v>
                </c:pt>
                <c:pt idx="24">
                  <c:v>5.9546666666666672</c:v>
                </c:pt>
                <c:pt idx="25">
                  <c:v>5.9475000000000007</c:v>
                </c:pt>
                <c:pt idx="26">
                  <c:v>5.9497999999999998</c:v>
                </c:pt>
                <c:pt idx="27">
                  <c:v>5.9520999999999997</c:v>
                </c:pt>
                <c:pt idx="28">
                  <c:v>5.9543999999999997</c:v>
                </c:pt>
                <c:pt idx="29">
                  <c:v>5.9566999999999997</c:v>
                </c:pt>
                <c:pt idx="30">
                  <c:v>5.9589999999999996</c:v>
                </c:pt>
                <c:pt idx="31">
                  <c:v>5.9612999999999996</c:v>
                </c:pt>
                <c:pt idx="32">
                  <c:v>5.9635999999999996</c:v>
                </c:pt>
                <c:pt idx="33">
                  <c:v>5.9658999999999995</c:v>
                </c:pt>
                <c:pt idx="34">
                  <c:v>5.9681999999999995</c:v>
                </c:pt>
                <c:pt idx="35">
                  <c:v>5.9704999999999995</c:v>
                </c:pt>
                <c:pt idx="36">
                  <c:v>5.9727999999999994</c:v>
                </c:pt>
                <c:pt idx="37">
                  <c:v>5.9750999999999994</c:v>
                </c:pt>
                <c:pt idx="38">
                  <c:v>5.9774000000000003</c:v>
                </c:pt>
                <c:pt idx="39">
                  <c:v>5.9797000000000002</c:v>
                </c:pt>
                <c:pt idx="40">
                  <c:v>5.9820000000000002</c:v>
                </c:pt>
                <c:pt idx="41">
                  <c:v>5.9843000000000002</c:v>
                </c:pt>
                <c:pt idx="42">
                  <c:v>5.9866000000000001</c:v>
                </c:pt>
                <c:pt idx="43">
                  <c:v>5.9889000000000001</c:v>
                </c:pt>
                <c:pt idx="44">
                  <c:v>5.9912000000000001</c:v>
                </c:pt>
                <c:pt idx="45">
                  <c:v>5.9935</c:v>
                </c:pt>
                <c:pt idx="46">
                  <c:v>5.9958</c:v>
                </c:pt>
                <c:pt idx="47">
                  <c:v>5.9981</c:v>
                </c:pt>
                <c:pt idx="48">
                  <c:v>6.0004</c:v>
                </c:pt>
                <c:pt idx="49">
                  <c:v>6.0026999999999999</c:v>
                </c:pt>
                <c:pt idx="50">
                  <c:v>6.0049999999999999</c:v>
                </c:pt>
                <c:pt idx="51">
                  <c:v>6.0187000000000008</c:v>
                </c:pt>
                <c:pt idx="52">
                  <c:v>6.0324000000000009</c:v>
                </c:pt>
                <c:pt idx="53">
                  <c:v>6.0461000000000009</c:v>
                </c:pt>
                <c:pt idx="54">
                  <c:v>6.059800000000001</c:v>
                </c:pt>
                <c:pt idx="55">
                  <c:v>6.073500000000001</c:v>
                </c:pt>
                <c:pt idx="56">
                  <c:v>6.0872000000000011</c:v>
                </c:pt>
                <c:pt idx="57">
                  <c:v>6.1009000000000011</c:v>
                </c:pt>
                <c:pt idx="58">
                  <c:v>6.1146000000000011</c:v>
                </c:pt>
                <c:pt idx="59">
                  <c:v>6.1283000000000012</c:v>
                </c:pt>
                <c:pt idx="60">
                  <c:v>6.1420000000000012</c:v>
                </c:pt>
                <c:pt idx="61">
                  <c:v>6.1557000000000013</c:v>
                </c:pt>
                <c:pt idx="62">
                  <c:v>6.1694000000000013</c:v>
                </c:pt>
                <c:pt idx="63">
                  <c:v>6.1831000000000014</c:v>
                </c:pt>
                <c:pt idx="64">
                  <c:v>6.1968000000000014</c:v>
                </c:pt>
                <c:pt idx="65">
                  <c:v>6.2105000000000015</c:v>
                </c:pt>
                <c:pt idx="66">
                  <c:v>6.2242000000000006</c:v>
                </c:pt>
                <c:pt idx="67">
                  <c:v>6.2379000000000007</c:v>
                </c:pt>
                <c:pt idx="68">
                  <c:v>6.2516000000000007</c:v>
                </c:pt>
                <c:pt idx="69">
                  <c:v>6.2653000000000008</c:v>
                </c:pt>
                <c:pt idx="70">
                  <c:v>6.2790000000000008</c:v>
                </c:pt>
                <c:pt idx="71">
                  <c:v>6.2927000000000008</c:v>
                </c:pt>
                <c:pt idx="72">
                  <c:v>6.3064000000000009</c:v>
                </c:pt>
                <c:pt idx="73">
                  <c:v>6.3201000000000009</c:v>
                </c:pt>
                <c:pt idx="74">
                  <c:v>6.333800000000001</c:v>
                </c:pt>
                <c:pt idx="75">
                  <c:v>6.347500000000001</c:v>
                </c:pt>
                <c:pt idx="76">
                  <c:v>6.3733333333333313</c:v>
                </c:pt>
                <c:pt idx="77">
                  <c:v>6.3991666666666651</c:v>
                </c:pt>
                <c:pt idx="78">
                  <c:v>6.424999999999998</c:v>
                </c:pt>
                <c:pt idx="79">
                  <c:v>6.4508333333333319</c:v>
                </c:pt>
                <c:pt idx="80">
                  <c:v>6.4766666666666648</c:v>
                </c:pt>
                <c:pt idx="81">
                  <c:v>6.5024999999999977</c:v>
                </c:pt>
                <c:pt idx="82">
                  <c:v>6.5283333333333307</c:v>
                </c:pt>
                <c:pt idx="83">
                  <c:v>6.5541666666666645</c:v>
                </c:pt>
                <c:pt idx="84">
                  <c:v>6.5799999999999983</c:v>
                </c:pt>
                <c:pt idx="85">
                  <c:v>6.6058333333333312</c:v>
                </c:pt>
                <c:pt idx="86">
                  <c:v>6.6316666666666642</c:v>
                </c:pt>
                <c:pt idx="87">
                  <c:v>6.6574999999999971</c:v>
                </c:pt>
                <c:pt idx="88">
                  <c:v>6.6833333333333309</c:v>
                </c:pt>
                <c:pt idx="89">
                  <c:v>6.7091666666666647</c:v>
                </c:pt>
                <c:pt idx="90">
                  <c:v>6.7349999999999977</c:v>
                </c:pt>
                <c:pt idx="91">
                  <c:v>6.7608333333333306</c:v>
                </c:pt>
                <c:pt idx="92">
                  <c:v>6.7866666666666635</c:v>
                </c:pt>
                <c:pt idx="93">
                  <c:v>6.8124999999999973</c:v>
                </c:pt>
                <c:pt idx="94">
                  <c:v>6.8383333333333312</c:v>
                </c:pt>
                <c:pt idx="95">
                  <c:v>6.8641666666666641</c:v>
                </c:pt>
                <c:pt idx="96">
                  <c:v>6.889999999999997</c:v>
                </c:pt>
                <c:pt idx="97">
                  <c:v>6.9158333333333299</c:v>
                </c:pt>
                <c:pt idx="98">
                  <c:v>6.9416666666666638</c:v>
                </c:pt>
                <c:pt idx="99">
                  <c:v>6.9674999999999976</c:v>
                </c:pt>
                <c:pt idx="100">
                  <c:v>6.9933333333333305</c:v>
                </c:pt>
              </c:numCache>
            </c:numRef>
          </c:val>
          <c:smooth val="0"/>
          <c:extLst>
            <c:ext xmlns:c16="http://schemas.microsoft.com/office/drawing/2014/chart" uri="{C3380CC4-5D6E-409C-BE32-E72D297353CC}">
              <c16:uniqueId val="{00000000-72BB-4FE9-8E46-719F3FF2FC0B}"/>
            </c:ext>
          </c:extLst>
        </c:ser>
        <c:ser>
          <c:idx val="1"/>
          <c:order val="1"/>
          <c:spPr>
            <a:ln w="28575" cap="rnd">
              <a:solidFill>
                <a:schemeClr val="accent2"/>
              </a:solidFill>
              <a:round/>
            </a:ln>
            <a:effectLst/>
          </c:spPr>
          <c:marker>
            <c:symbol val="none"/>
          </c:marker>
          <c:val>
            <c:numRef>
              <c:f>comparaison_int!$H$97:$H$197</c:f>
              <c:numCache>
                <c:formatCode>0.0000</c:formatCode>
                <c:ptCount val="101"/>
                <c:pt idx="0">
                  <c:v>6.1858333333333322</c:v>
                </c:pt>
                <c:pt idx="1">
                  <c:v>6.1706199999999987</c:v>
                </c:pt>
                <c:pt idx="2">
                  <c:v>6.1558799999999989</c:v>
                </c:pt>
                <c:pt idx="3">
                  <c:v>6.141613333333332</c:v>
                </c:pt>
                <c:pt idx="4">
                  <c:v>6.1278199999999989</c:v>
                </c:pt>
                <c:pt idx="5">
                  <c:v>6.1144999999999987</c:v>
                </c:pt>
                <c:pt idx="6">
                  <c:v>6.1016533333333323</c:v>
                </c:pt>
                <c:pt idx="7">
                  <c:v>6.0892799999999987</c:v>
                </c:pt>
                <c:pt idx="8">
                  <c:v>6.0773799999999989</c:v>
                </c:pt>
                <c:pt idx="9">
                  <c:v>6.0659533333333329</c:v>
                </c:pt>
                <c:pt idx="10">
                  <c:v>6.0549999999999988</c:v>
                </c:pt>
                <c:pt idx="11">
                  <c:v>6.0445199999999994</c:v>
                </c:pt>
                <c:pt idx="12">
                  <c:v>6.034513333333333</c:v>
                </c:pt>
                <c:pt idx="13">
                  <c:v>6.0249799999999993</c:v>
                </c:pt>
                <c:pt idx="14">
                  <c:v>6.0159199999999995</c:v>
                </c:pt>
                <c:pt idx="15">
                  <c:v>6.0073333333333325</c:v>
                </c:pt>
                <c:pt idx="16">
                  <c:v>5.9992199999999993</c:v>
                </c:pt>
                <c:pt idx="17">
                  <c:v>5.991579999999999</c:v>
                </c:pt>
                <c:pt idx="18">
                  <c:v>5.9844133333333325</c:v>
                </c:pt>
                <c:pt idx="19">
                  <c:v>5.9777199999999997</c:v>
                </c:pt>
                <c:pt idx="20">
                  <c:v>5.9714999999999998</c:v>
                </c:pt>
                <c:pt idx="21">
                  <c:v>5.9657533333333328</c:v>
                </c:pt>
                <c:pt idx="22">
                  <c:v>5.9604799999999996</c:v>
                </c:pt>
                <c:pt idx="23">
                  <c:v>5.9556799999999992</c:v>
                </c:pt>
                <c:pt idx="24">
                  <c:v>5.9513533333333326</c:v>
                </c:pt>
                <c:pt idx="25">
                  <c:v>5.9474999999999998</c:v>
                </c:pt>
                <c:pt idx="26">
                  <c:v>5.9441199999999998</c:v>
                </c:pt>
                <c:pt idx="27">
                  <c:v>5.9412133333333328</c:v>
                </c:pt>
                <c:pt idx="28">
                  <c:v>5.9387799999999995</c:v>
                </c:pt>
                <c:pt idx="29">
                  <c:v>5.93682</c:v>
                </c:pt>
                <c:pt idx="30">
                  <c:v>5.9353333333333325</c:v>
                </c:pt>
                <c:pt idx="31">
                  <c:v>5.9343199999999996</c:v>
                </c:pt>
                <c:pt idx="32">
                  <c:v>5.9337799999999996</c:v>
                </c:pt>
                <c:pt idx="33">
                  <c:v>5.9337133333333334</c:v>
                </c:pt>
                <c:pt idx="34">
                  <c:v>5.9341200000000001</c:v>
                </c:pt>
                <c:pt idx="35">
                  <c:v>5.9349999999999996</c:v>
                </c:pt>
                <c:pt idx="36">
                  <c:v>5.9363533333333329</c:v>
                </c:pt>
                <c:pt idx="37">
                  <c:v>5.93818</c:v>
                </c:pt>
                <c:pt idx="38">
                  <c:v>5.94048</c:v>
                </c:pt>
                <c:pt idx="39">
                  <c:v>5.9432533333333328</c:v>
                </c:pt>
                <c:pt idx="40">
                  <c:v>5.9464999999999995</c:v>
                </c:pt>
                <c:pt idx="41">
                  <c:v>5.9502199999999998</c:v>
                </c:pt>
                <c:pt idx="42">
                  <c:v>5.9544133333333331</c:v>
                </c:pt>
                <c:pt idx="43">
                  <c:v>5.9590800000000002</c:v>
                </c:pt>
                <c:pt idx="44">
                  <c:v>5.9642200000000001</c:v>
                </c:pt>
                <c:pt idx="45">
                  <c:v>5.9698333333333329</c:v>
                </c:pt>
                <c:pt idx="46">
                  <c:v>5.9759199999999995</c:v>
                </c:pt>
                <c:pt idx="47">
                  <c:v>5.9824799999999998</c:v>
                </c:pt>
                <c:pt idx="48">
                  <c:v>5.989513333333333</c:v>
                </c:pt>
                <c:pt idx="49">
                  <c:v>5.99702</c:v>
                </c:pt>
                <c:pt idx="50">
                  <c:v>6.0049999999999999</c:v>
                </c:pt>
                <c:pt idx="51">
                  <c:v>6.0114199999999922</c:v>
                </c:pt>
                <c:pt idx="52">
                  <c:v>6.0184466666666596</c:v>
                </c:pt>
                <c:pt idx="53">
                  <c:v>6.0260799999999923</c:v>
                </c:pt>
                <c:pt idx="54">
                  <c:v>6.034319999999993</c:v>
                </c:pt>
                <c:pt idx="55">
                  <c:v>6.043166666666659</c:v>
                </c:pt>
                <c:pt idx="56">
                  <c:v>6.052619999999993</c:v>
                </c:pt>
                <c:pt idx="57">
                  <c:v>6.0626799999999932</c:v>
                </c:pt>
                <c:pt idx="58">
                  <c:v>6.0733466666666596</c:v>
                </c:pt>
                <c:pt idx="59">
                  <c:v>6.084619999999993</c:v>
                </c:pt>
                <c:pt idx="60">
                  <c:v>6.0964999999999927</c:v>
                </c:pt>
                <c:pt idx="61">
                  <c:v>6.1089866666666595</c:v>
                </c:pt>
                <c:pt idx="62">
                  <c:v>6.1220799999999933</c:v>
                </c:pt>
                <c:pt idx="63">
                  <c:v>6.1357799999999934</c:v>
                </c:pt>
                <c:pt idx="64">
                  <c:v>6.1500866666666596</c:v>
                </c:pt>
                <c:pt idx="65">
                  <c:v>6.1649999999999929</c:v>
                </c:pt>
                <c:pt idx="66">
                  <c:v>6.1805199999999925</c:v>
                </c:pt>
                <c:pt idx="67">
                  <c:v>6.1966466666666591</c:v>
                </c:pt>
                <c:pt idx="68">
                  <c:v>6.2133799999999928</c:v>
                </c:pt>
                <c:pt idx="69">
                  <c:v>6.2307199999999927</c:v>
                </c:pt>
                <c:pt idx="70">
                  <c:v>6.2486666666666597</c:v>
                </c:pt>
                <c:pt idx="71">
                  <c:v>6.2672199999999929</c:v>
                </c:pt>
                <c:pt idx="72">
                  <c:v>6.2863799999999932</c:v>
                </c:pt>
                <c:pt idx="73">
                  <c:v>6.3061466666666597</c:v>
                </c:pt>
                <c:pt idx="74">
                  <c:v>6.3265199999999933</c:v>
                </c:pt>
                <c:pt idx="75">
                  <c:v>6.347499999999993</c:v>
                </c:pt>
                <c:pt idx="76">
                  <c:v>6.3690866666666599</c:v>
                </c:pt>
                <c:pt idx="77">
                  <c:v>6.391279999999993</c:v>
                </c:pt>
                <c:pt idx="78">
                  <c:v>6.4140799999999931</c:v>
                </c:pt>
                <c:pt idx="79">
                  <c:v>6.4374866666666595</c:v>
                </c:pt>
                <c:pt idx="80">
                  <c:v>6.4614999999999929</c:v>
                </c:pt>
                <c:pt idx="81">
                  <c:v>6.4861199999999926</c:v>
                </c:pt>
                <c:pt idx="82">
                  <c:v>6.5113466666666593</c:v>
                </c:pt>
                <c:pt idx="83">
                  <c:v>6.5371799999999931</c:v>
                </c:pt>
                <c:pt idx="84">
                  <c:v>6.5636199999999931</c:v>
                </c:pt>
                <c:pt idx="85">
                  <c:v>6.5906666666666593</c:v>
                </c:pt>
                <c:pt idx="86">
                  <c:v>6.6183199999999927</c:v>
                </c:pt>
                <c:pt idx="87">
                  <c:v>6.646579999999993</c:v>
                </c:pt>
                <c:pt idx="88">
                  <c:v>6.6754466666666596</c:v>
                </c:pt>
                <c:pt idx="89">
                  <c:v>6.7049199999999924</c:v>
                </c:pt>
                <c:pt idx="90">
                  <c:v>6.7349999999999923</c:v>
                </c:pt>
                <c:pt idx="91">
                  <c:v>6.7656866666666602</c:v>
                </c:pt>
                <c:pt idx="92">
                  <c:v>6.7969799999999925</c:v>
                </c:pt>
                <c:pt idx="93">
                  <c:v>6.8288799999999927</c:v>
                </c:pt>
                <c:pt idx="94">
                  <c:v>6.8613866666666592</c:v>
                </c:pt>
                <c:pt idx="95">
                  <c:v>6.8944999999999927</c:v>
                </c:pt>
                <c:pt idx="96">
                  <c:v>6.9282199999999925</c:v>
                </c:pt>
                <c:pt idx="97">
                  <c:v>6.9625466666666593</c:v>
                </c:pt>
                <c:pt idx="98">
                  <c:v>6.9974799999999924</c:v>
                </c:pt>
                <c:pt idx="99">
                  <c:v>7.0330199999999925</c:v>
                </c:pt>
                <c:pt idx="100">
                  <c:v>7.0691666666666588</c:v>
                </c:pt>
              </c:numCache>
            </c:numRef>
          </c:val>
          <c:smooth val="0"/>
          <c:extLst>
            <c:ext xmlns:c16="http://schemas.microsoft.com/office/drawing/2014/chart" uri="{C3380CC4-5D6E-409C-BE32-E72D297353CC}">
              <c16:uniqueId val="{00000001-72BB-4FE9-8E46-719F3FF2FC0B}"/>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7.2"/>
          <c:min val="5.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3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comparaison_int!$I$97:$I$197</c:f>
              <c:numCache>
                <c:formatCode>0.0000</c:formatCode>
                <c:ptCount val="101"/>
                <c:pt idx="0">
                  <c:v>6.2783333333333342</c:v>
                </c:pt>
                <c:pt idx="1">
                  <c:v>6.2710000000000008</c:v>
                </c:pt>
                <c:pt idx="2">
                  <c:v>6.2636666666666674</c:v>
                </c:pt>
                <c:pt idx="3">
                  <c:v>6.256333333333334</c:v>
                </c:pt>
                <c:pt idx="4">
                  <c:v>6.2490000000000006</c:v>
                </c:pt>
                <c:pt idx="5">
                  <c:v>6.2416666666666671</c:v>
                </c:pt>
                <c:pt idx="6">
                  <c:v>6.2343333333333337</c:v>
                </c:pt>
                <c:pt idx="7">
                  <c:v>6.2270000000000003</c:v>
                </c:pt>
                <c:pt idx="8">
                  <c:v>6.2196666666666678</c:v>
                </c:pt>
                <c:pt idx="9">
                  <c:v>6.2123333333333344</c:v>
                </c:pt>
                <c:pt idx="10">
                  <c:v>6.205000000000001</c:v>
                </c:pt>
                <c:pt idx="11">
                  <c:v>6.1976666666666675</c:v>
                </c:pt>
                <c:pt idx="12">
                  <c:v>6.1903333333333341</c:v>
                </c:pt>
                <c:pt idx="13">
                  <c:v>6.1830000000000007</c:v>
                </c:pt>
                <c:pt idx="14">
                  <c:v>6.1756666666666673</c:v>
                </c:pt>
                <c:pt idx="15">
                  <c:v>6.1683333333333339</c:v>
                </c:pt>
                <c:pt idx="16">
                  <c:v>6.1610000000000005</c:v>
                </c:pt>
                <c:pt idx="17">
                  <c:v>6.1536666666666671</c:v>
                </c:pt>
                <c:pt idx="18">
                  <c:v>6.1463333333333336</c:v>
                </c:pt>
                <c:pt idx="19">
                  <c:v>6.1390000000000002</c:v>
                </c:pt>
                <c:pt idx="20">
                  <c:v>6.1316666666666668</c:v>
                </c:pt>
                <c:pt idx="21">
                  <c:v>6.1243333333333334</c:v>
                </c:pt>
                <c:pt idx="22">
                  <c:v>6.117</c:v>
                </c:pt>
                <c:pt idx="23">
                  <c:v>6.1096666666666675</c:v>
                </c:pt>
                <c:pt idx="24">
                  <c:v>6.1023333333333341</c:v>
                </c:pt>
                <c:pt idx="25">
                  <c:v>6.0950000000000006</c:v>
                </c:pt>
                <c:pt idx="26">
                  <c:v>6.0976000000000008</c:v>
                </c:pt>
                <c:pt idx="27">
                  <c:v>6.100200000000001</c:v>
                </c:pt>
                <c:pt idx="28">
                  <c:v>6.1028000000000011</c:v>
                </c:pt>
                <c:pt idx="29">
                  <c:v>6.1054000000000004</c:v>
                </c:pt>
                <c:pt idx="30">
                  <c:v>6.1080000000000005</c:v>
                </c:pt>
                <c:pt idx="31">
                  <c:v>6.1106000000000007</c:v>
                </c:pt>
                <c:pt idx="32">
                  <c:v>6.1132000000000009</c:v>
                </c:pt>
                <c:pt idx="33">
                  <c:v>6.115800000000001</c:v>
                </c:pt>
                <c:pt idx="34">
                  <c:v>6.1184000000000012</c:v>
                </c:pt>
                <c:pt idx="35">
                  <c:v>6.1210000000000004</c:v>
                </c:pt>
                <c:pt idx="36">
                  <c:v>6.1236000000000006</c:v>
                </c:pt>
                <c:pt idx="37">
                  <c:v>6.1262000000000008</c:v>
                </c:pt>
                <c:pt idx="38">
                  <c:v>6.1288000000000009</c:v>
                </c:pt>
                <c:pt idx="39">
                  <c:v>6.1314000000000011</c:v>
                </c:pt>
                <c:pt idx="40">
                  <c:v>6.1340000000000012</c:v>
                </c:pt>
                <c:pt idx="41">
                  <c:v>6.1366000000000005</c:v>
                </c:pt>
                <c:pt idx="42">
                  <c:v>6.1392000000000007</c:v>
                </c:pt>
                <c:pt idx="43">
                  <c:v>6.1418000000000008</c:v>
                </c:pt>
                <c:pt idx="44">
                  <c:v>6.144400000000001</c:v>
                </c:pt>
                <c:pt idx="45">
                  <c:v>6.1470000000000011</c:v>
                </c:pt>
                <c:pt idx="46">
                  <c:v>6.1496000000000013</c:v>
                </c:pt>
                <c:pt idx="47">
                  <c:v>6.1522000000000006</c:v>
                </c:pt>
                <c:pt idx="48">
                  <c:v>6.1548000000000007</c:v>
                </c:pt>
                <c:pt idx="49">
                  <c:v>6.1574000000000009</c:v>
                </c:pt>
                <c:pt idx="50">
                  <c:v>6.160000000000001</c:v>
                </c:pt>
                <c:pt idx="51">
                  <c:v>6.1757999999999988</c:v>
                </c:pt>
                <c:pt idx="52">
                  <c:v>6.1915999999999993</c:v>
                </c:pt>
                <c:pt idx="53">
                  <c:v>6.2073999999999989</c:v>
                </c:pt>
                <c:pt idx="54">
                  <c:v>6.2231999999999994</c:v>
                </c:pt>
                <c:pt idx="55">
                  <c:v>6.238999999999999</c:v>
                </c:pt>
                <c:pt idx="56">
                  <c:v>6.2547999999999995</c:v>
                </c:pt>
                <c:pt idx="57">
                  <c:v>6.2705999999999991</c:v>
                </c:pt>
                <c:pt idx="58">
                  <c:v>6.2863999999999995</c:v>
                </c:pt>
                <c:pt idx="59">
                  <c:v>6.3021999999999991</c:v>
                </c:pt>
                <c:pt idx="60">
                  <c:v>6.3179999999999996</c:v>
                </c:pt>
                <c:pt idx="61">
                  <c:v>6.3337999999999992</c:v>
                </c:pt>
                <c:pt idx="62">
                  <c:v>6.3495999999999988</c:v>
                </c:pt>
                <c:pt idx="63">
                  <c:v>6.3653999999999993</c:v>
                </c:pt>
                <c:pt idx="64">
                  <c:v>6.3811999999999989</c:v>
                </c:pt>
                <c:pt idx="65">
                  <c:v>6.3969999999999994</c:v>
                </c:pt>
                <c:pt idx="66">
                  <c:v>6.4127999999999989</c:v>
                </c:pt>
                <c:pt idx="67">
                  <c:v>6.4285999999999994</c:v>
                </c:pt>
                <c:pt idx="68">
                  <c:v>6.444399999999999</c:v>
                </c:pt>
                <c:pt idx="69">
                  <c:v>6.4601999999999986</c:v>
                </c:pt>
                <c:pt idx="70">
                  <c:v>6.4759999999999991</c:v>
                </c:pt>
                <c:pt idx="71">
                  <c:v>6.4917999999999987</c:v>
                </c:pt>
                <c:pt idx="72">
                  <c:v>6.5075999999999992</c:v>
                </c:pt>
                <c:pt idx="73">
                  <c:v>6.5233999999999988</c:v>
                </c:pt>
                <c:pt idx="74">
                  <c:v>6.5391999999999992</c:v>
                </c:pt>
                <c:pt idx="75">
                  <c:v>6.5549999999999988</c:v>
                </c:pt>
                <c:pt idx="76">
                  <c:v>6.5849999999999964</c:v>
                </c:pt>
                <c:pt idx="77">
                  <c:v>6.6149999999999967</c:v>
                </c:pt>
                <c:pt idx="78">
                  <c:v>6.644999999999996</c:v>
                </c:pt>
                <c:pt idx="79">
                  <c:v>6.6749999999999963</c:v>
                </c:pt>
                <c:pt idx="80">
                  <c:v>6.7049999999999965</c:v>
                </c:pt>
                <c:pt idx="81">
                  <c:v>6.7349999999999959</c:v>
                </c:pt>
                <c:pt idx="82">
                  <c:v>6.7649999999999961</c:v>
                </c:pt>
                <c:pt idx="83">
                  <c:v>6.7949999999999964</c:v>
                </c:pt>
                <c:pt idx="84">
                  <c:v>6.8249999999999957</c:v>
                </c:pt>
                <c:pt idx="85">
                  <c:v>6.8549999999999969</c:v>
                </c:pt>
                <c:pt idx="86">
                  <c:v>6.8849999999999962</c:v>
                </c:pt>
                <c:pt idx="87">
                  <c:v>6.9149999999999965</c:v>
                </c:pt>
                <c:pt idx="88">
                  <c:v>6.9449999999999967</c:v>
                </c:pt>
                <c:pt idx="89">
                  <c:v>6.9749999999999961</c:v>
                </c:pt>
                <c:pt idx="90">
                  <c:v>7.0049999999999963</c:v>
                </c:pt>
                <c:pt idx="91">
                  <c:v>7.0349999999999966</c:v>
                </c:pt>
                <c:pt idx="92">
                  <c:v>7.0649999999999959</c:v>
                </c:pt>
                <c:pt idx="93">
                  <c:v>7.0949999999999971</c:v>
                </c:pt>
                <c:pt idx="94">
                  <c:v>7.1249999999999964</c:v>
                </c:pt>
                <c:pt idx="95">
                  <c:v>7.1549999999999967</c:v>
                </c:pt>
                <c:pt idx="96">
                  <c:v>7.1849999999999969</c:v>
                </c:pt>
                <c:pt idx="97">
                  <c:v>7.2149999999999963</c:v>
                </c:pt>
                <c:pt idx="98">
                  <c:v>7.2449999999999966</c:v>
                </c:pt>
                <c:pt idx="99">
                  <c:v>7.2749999999999968</c:v>
                </c:pt>
                <c:pt idx="100">
                  <c:v>7.3049999999999962</c:v>
                </c:pt>
              </c:numCache>
            </c:numRef>
          </c:val>
          <c:smooth val="0"/>
          <c:extLst>
            <c:ext xmlns:c16="http://schemas.microsoft.com/office/drawing/2014/chart" uri="{C3380CC4-5D6E-409C-BE32-E72D297353CC}">
              <c16:uniqueId val="{00000000-6E90-48C2-847A-A489A4338BFD}"/>
            </c:ext>
          </c:extLst>
        </c:ser>
        <c:ser>
          <c:idx val="1"/>
          <c:order val="1"/>
          <c:spPr>
            <a:ln w="28575" cap="rnd">
              <a:solidFill>
                <a:schemeClr val="accent2"/>
              </a:solidFill>
              <a:round/>
            </a:ln>
            <a:effectLst/>
          </c:spPr>
          <c:marker>
            <c:symbol val="none"/>
          </c:marker>
          <c:val>
            <c:numRef>
              <c:f>comparaison_int!$J$97:$J$197</c:f>
              <c:numCache>
                <c:formatCode>0.0000</c:formatCode>
                <c:ptCount val="101"/>
                <c:pt idx="0">
                  <c:v>6.3404166666666688</c:v>
                </c:pt>
                <c:pt idx="1">
                  <c:v>6.3246400000000023</c:v>
                </c:pt>
                <c:pt idx="2">
                  <c:v>6.3093600000000016</c:v>
                </c:pt>
                <c:pt idx="3">
                  <c:v>6.2945766666666687</c:v>
                </c:pt>
                <c:pt idx="4">
                  <c:v>6.2802900000000017</c:v>
                </c:pt>
                <c:pt idx="5">
                  <c:v>6.2665000000000015</c:v>
                </c:pt>
                <c:pt idx="6">
                  <c:v>6.2532066666666681</c:v>
                </c:pt>
                <c:pt idx="7">
                  <c:v>6.2404100000000007</c:v>
                </c:pt>
                <c:pt idx="8">
                  <c:v>6.2281100000000009</c:v>
                </c:pt>
                <c:pt idx="9">
                  <c:v>6.2163066666666671</c:v>
                </c:pt>
                <c:pt idx="10">
                  <c:v>6.205000000000001</c:v>
                </c:pt>
                <c:pt idx="11">
                  <c:v>6.1941900000000008</c:v>
                </c:pt>
                <c:pt idx="12">
                  <c:v>6.1838766666666674</c:v>
                </c:pt>
                <c:pt idx="13">
                  <c:v>6.1740600000000008</c:v>
                </c:pt>
                <c:pt idx="14">
                  <c:v>6.1647400000000001</c:v>
                </c:pt>
                <c:pt idx="15">
                  <c:v>6.1559166666666671</c:v>
                </c:pt>
                <c:pt idx="16">
                  <c:v>6.1475900000000001</c:v>
                </c:pt>
                <c:pt idx="17">
                  <c:v>6.1397599999999999</c:v>
                </c:pt>
                <c:pt idx="18">
                  <c:v>6.1324266666666665</c:v>
                </c:pt>
                <c:pt idx="19">
                  <c:v>6.1255899999999999</c:v>
                </c:pt>
                <c:pt idx="20">
                  <c:v>6.1192500000000001</c:v>
                </c:pt>
                <c:pt idx="21">
                  <c:v>6.1134066666666662</c:v>
                </c:pt>
                <c:pt idx="22">
                  <c:v>6.10806</c:v>
                </c:pt>
                <c:pt idx="23">
                  <c:v>6.1032099999999998</c:v>
                </c:pt>
                <c:pt idx="24">
                  <c:v>6.0988566666666664</c:v>
                </c:pt>
                <c:pt idx="25">
                  <c:v>6.0949999999999998</c:v>
                </c:pt>
                <c:pt idx="26">
                  <c:v>6.0916399999999999</c:v>
                </c:pt>
                <c:pt idx="27">
                  <c:v>6.0887766666666661</c:v>
                </c:pt>
                <c:pt idx="28">
                  <c:v>6.0864099999999999</c:v>
                </c:pt>
                <c:pt idx="29">
                  <c:v>6.0845399999999996</c:v>
                </c:pt>
                <c:pt idx="30">
                  <c:v>6.0831666666666662</c:v>
                </c:pt>
                <c:pt idx="31">
                  <c:v>6.0822899999999995</c:v>
                </c:pt>
                <c:pt idx="32">
                  <c:v>6.0819099999999997</c:v>
                </c:pt>
                <c:pt idx="33">
                  <c:v>6.0820266666666667</c:v>
                </c:pt>
                <c:pt idx="34">
                  <c:v>6.0826399999999996</c:v>
                </c:pt>
                <c:pt idx="35">
                  <c:v>6.0837500000000002</c:v>
                </c:pt>
                <c:pt idx="36">
                  <c:v>6.0853566666666667</c:v>
                </c:pt>
                <c:pt idx="37">
                  <c:v>6.0874600000000001</c:v>
                </c:pt>
                <c:pt idx="38">
                  <c:v>6.0900600000000003</c:v>
                </c:pt>
                <c:pt idx="39">
                  <c:v>6.0931566666666663</c:v>
                </c:pt>
                <c:pt idx="40">
                  <c:v>6.0967500000000001</c:v>
                </c:pt>
                <c:pt idx="41">
                  <c:v>6.1008399999999998</c:v>
                </c:pt>
                <c:pt idx="42">
                  <c:v>6.1054266666666672</c:v>
                </c:pt>
                <c:pt idx="43">
                  <c:v>6.1105100000000006</c:v>
                </c:pt>
                <c:pt idx="44">
                  <c:v>6.1160900000000007</c:v>
                </c:pt>
                <c:pt idx="45">
                  <c:v>6.1221666666666668</c:v>
                </c:pt>
                <c:pt idx="46">
                  <c:v>6.1287400000000005</c:v>
                </c:pt>
                <c:pt idx="47">
                  <c:v>6.1358100000000011</c:v>
                </c:pt>
                <c:pt idx="48">
                  <c:v>6.1433766666666676</c:v>
                </c:pt>
                <c:pt idx="49">
                  <c:v>6.1514400000000009</c:v>
                </c:pt>
                <c:pt idx="50">
                  <c:v>6.160000000000001</c:v>
                </c:pt>
                <c:pt idx="51">
                  <c:v>6.1672800000000105</c:v>
                </c:pt>
                <c:pt idx="52">
                  <c:v>6.1752700000000109</c:v>
                </c:pt>
                <c:pt idx="53">
                  <c:v>6.1839700000000111</c:v>
                </c:pt>
                <c:pt idx="54">
                  <c:v>6.193380000000011</c:v>
                </c:pt>
                <c:pt idx="55">
                  <c:v>6.2035000000000116</c:v>
                </c:pt>
                <c:pt idx="56">
                  <c:v>6.214330000000011</c:v>
                </c:pt>
                <c:pt idx="57">
                  <c:v>6.2258700000000111</c:v>
                </c:pt>
                <c:pt idx="58">
                  <c:v>6.2381200000000119</c:v>
                </c:pt>
                <c:pt idx="59">
                  <c:v>6.2510800000000115</c:v>
                </c:pt>
                <c:pt idx="60">
                  <c:v>6.2647500000000118</c:v>
                </c:pt>
                <c:pt idx="61">
                  <c:v>6.2791300000000119</c:v>
                </c:pt>
                <c:pt idx="62">
                  <c:v>6.2942200000000117</c:v>
                </c:pt>
                <c:pt idx="63">
                  <c:v>6.3100200000000122</c:v>
                </c:pt>
                <c:pt idx="64">
                  <c:v>6.3265300000000124</c:v>
                </c:pt>
                <c:pt idx="65">
                  <c:v>6.3437500000000124</c:v>
                </c:pt>
                <c:pt idx="66">
                  <c:v>6.3616800000000122</c:v>
                </c:pt>
                <c:pt idx="67">
                  <c:v>6.3803200000000126</c:v>
                </c:pt>
                <c:pt idx="68">
                  <c:v>6.3996700000000128</c:v>
                </c:pt>
                <c:pt idx="69">
                  <c:v>6.4197300000000128</c:v>
                </c:pt>
                <c:pt idx="70">
                  <c:v>6.4405000000000134</c:v>
                </c:pt>
                <c:pt idx="71">
                  <c:v>6.4619800000000129</c:v>
                </c:pt>
                <c:pt idx="72">
                  <c:v>6.4841700000000131</c:v>
                </c:pt>
                <c:pt idx="73">
                  <c:v>6.5070700000000139</c:v>
                </c:pt>
                <c:pt idx="74">
                  <c:v>6.5306800000000136</c:v>
                </c:pt>
                <c:pt idx="75">
                  <c:v>6.5550000000000139</c:v>
                </c:pt>
                <c:pt idx="76">
                  <c:v>6.580030000000014</c:v>
                </c:pt>
                <c:pt idx="77">
                  <c:v>6.6057700000000139</c:v>
                </c:pt>
                <c:pt idx="78">
                  <c:v>6.6322200000000144</c:v>
                </c:pt>
                <c:pt idx="79">
                  <c:v>6.6593800000000147</c:v>
                </c:pt>
                <c:pt idx="80">
                  <c:v>6.6872500000000148</c:v>
                </c:pt>
                <c:pt idx="81">
                  <c:v>6.7158300000000146</c:v>
                </c:pt>
                <c:pt idx="82">
                  <c:v>6.7451200000000151</c:v>
                </c:pt>
                <c:pt idx="83">
                  <c:v>6.7751200000000154</c:v>
                </c:pt>
                <c:pt idx="84">
                  <c:v>6.8058300000000154</c:v>
                </c:pt>
                <c:pt idx="85">
                  <c:v>6.8372500000000151</c:v>
                </c:pt>
                <c:pt idx="86">
                  <c:v>6.8693800000000156</c:v>
                </c:pt>
                <c:pt idx="87">
                  <c:v>6.9022200000000158</c:v>
                </c:pt>
                <c:pt idx="88">
                  <c:v>6.9357700000000158</c:v>
                </c:pt>
                <c:pt idx="89">
                  <c:v>6.9700300000000164</c:v>
                </c:pt>
                <c:pt idx="90">
                  <c:v>7.0050000000000168</c:v>
                </c:pt>
                <c:pt idx="91">
                  <c:v>7.0406800000000169</c:v>
                </c:pt>
                <c:pt idx="92">
                  <c:v>7.0770700000000168</c:v>
                </c:pt>
                <c:pt idx="93">
                  <c:v>7.1141700000000174</c:v>
                </c:pt>
                <c:pt idx="94">
                  <c:v>7.1519800000000178</c:v>
                </c:pt>
                <c:pt idx="95">
                  <c:v>7.1905000000000179</c:v>
                </c:pt>
                <c:pt idx="96">
                  <c:v>7.2297300000000178</c:v>
                </c:pt>
                <c:pt idx="97">
                  <c:v>7.2696700000000174</c:v>
                </c:pt>
                <c:pt idx="98">
                  <c:v>7.3103200000000186</c:v>
                </c:pt>
                <c:pt idx="99">
                  <c:v>7.3516800000000178</c:v>
                </c:pt>
                <c:pt idx="100">
                  <c:v>7.3937500000000185</c:v>
                </c:pt>
              </c:numCache>
            </c:numRef>
          </c:val>
          <c:smooth val="0"/>
          <c:extLst>
            <c:ext xmlns:c16="http://schemas.microsoft.com/office/drawing/2014/chart" uri="{C3380CC4-5D6E-409C-BE32-E72D297353CC}">
              <c16:uniqueId val="{00000001-6E90-48C2-847A-A489A4338BFD}"/>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7.5"/>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6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comparaison_int!$K$97:$K$197</c:f>
              <c:numCache>
                <c:formatCode>0.0000</c:formatCode>
                <c:ptCount val="101"/>
                <c:pt idx="0">
                  <c:v>6.958333333333333</c:v>
                </c:pt>
                <c:pt idx="1">
                  <c:v>6.9429999999999996</c:v>
                </c:pt>
                <c:pt idx="2">
                  <c:v>6.9276666666666662</c:v>
                </c:pt>
                <c:pt idx="3">
                  <c:v>6.9123333333333328</c:v>
                </c:pt>
                <c:pt idx="4">
                  <c:v>6.8970000000000002</c:v>
                </c:pt>
                <c:pt idx="5">
                  <c:v>6.8816666666666668</c:v>
                </c:pt>
                <c:pt idx="6">
                  <c:v>6.8663333333333334</c:v>
                </c:pt>
                <c:pt idx="7">
                  <c:v>6.851</c:v>
                </c:pt>
                <c:pt idx="8">
                  <c:v>6.8356666666666666</c:v>
                </c:pt>
                <c:pt idx="9">
                  <c:v>6.8203333333333331</c:v>
                </c:pt>
                <c:pt idx="10">
                  <c:v>6.8049999999999997</c:v>
                </c:pt>
                <c:pt idx="11">
                  <c:v>6.7896666666666663</c:v>
                </c:pt>
                <c:pt idx="12">
                  <c:v>6.7743333333333338</c:v>
                </c:pt>
                <c:pt idx="13">
                  <c:v>6.7590000000000003</c:v>
                </c:pt>
                <c:pt idx="14">
                  <c:v>6.7436666666666669</c:v>
                </c:pt>
                <c:pt idx="15">
                  <c:v>6.7283333333333335</c:v>
                </c:pt>
                <c:pt idx="16">
                  <c:v>6.7130000000000001</c:v>
                </c:pt>
                <c:pt idx="17">
                  <c:v>6.6976666666666667</c:v>
                </c:pt>
                <c:pt idx="18">
                  <c:v>6.6823333333333332</c:v>
                </c:pt>
                <c:pt idx="19">
                  <c:v>6.6669999999999998</c:v>
                </c:pt>
                <c:pt idx="20">
                  <c:v>6.6516666666666673</c:v>
                </c:pt>
                <c:pt idx="21">
                  <c:v>6.6363333333333339</c:v>
                </c:pt>
                <c:pt idx="22">
                  <c:v>6.6210000000000004</c:v>
                </c:pt>
                <c:pt idx="23">
                  <c:v>6.605666666666667</c:v>
                </c:pt>
                <c:pt idx="24">
                  <c:v>6.5903333333333336</c:v>
                </c:pt>
                <c:pt idx="25">
                  <c:v>6.5750000000000002</c:v>
                </c:pt>
                <c:pt idx="26">
                  <c:v>6.577</c:v>
                </c:pt>
                <c:pt idx="27">
                  <c:v>6.5789999999999997</c:v>
                </c:pt>
                <c:pt idx="28">
                  <c:v>6.5810000000000004</c:v>
                </c:pt>
                <c:pt idx="29">
                  <c:v>6.5830000000000002</c:v>
                </c:pt>
                <c:pt idx="30">
                  <c:v>6.585</c:v>
                </c:pt>
                <c:pt idx="31">
                  <c:v>6.5869999999999997</c:v>
                </c:pt>
                <c:pt idx="32">
                  <c:v>6.5890000000000004</c:v>
                </c:pt>
                <c:pt idx="33">
                  <c:v>6.5910000000000002</c:v>
                </c:pt>
                <c:pt idx="34">
                  <c:v>6.593</c:v>
                </c:pt>
                <c:pt idx="35">
                  <c:v>6.5949999999999998</c:v>
                </c:pt>
                <c:pt idx="36">
                  <c:v>6.5970000000000004</c:v>
                </c:pt>
                <c:pt idx="37">
                  <c:v>6.5990000000000002</c:v>
                </c:pt>
                <c:pt idx="38">
                  <c:v>6.601</c:v>
                </c:pt>
                <c:pt idx="39">
                  <c:v>6.6029999999999998</c:v>
                </c:pt>
                <c:pt idx="40">
                  <c:v>6.6050000000000004</c:v>
                </c:pt>
                <c:pt idx="41">
                  <c:v>6.6070000000000002</c:v>
                </c:pt>
                <c:pt idx="42">
                  <c:v>6.609</c:v>
                </c:pt>
                <c:pt idx="43">
                  <c:v>6.6109999999999998</c:v>
                </c:pt>
                <c:pt idx="44">
                  <c:v>6.6130000000000004</c:v>
                </c:pt>
                <c:pt idx="45">
                  <c:v>6.6150000000000002</c:v>
                </c:pt>
                <c:pt idx="46">
                  <c:v>6.617</c:v>
                </c:pt>
                <c:pt idx="47">
                  <c:v>6.6189999999999998</c:v>
                </c:pt>
                <c:pt idx="48">
                  <c:v>6.6210000000000004</c:v>
                </c:pt>
                <c:pt idx="49">
                  <c:v>6.6230000000000002</c:v>
                </c:pt>
                <c:pt idx="50">
                  <c:v>6.625</c:v>
                </c:pt>
                <c:pt idx="51">
                  <c:v>6.6437999999999988</c:v>
                </c:pt>
                <c:pt idx="52">
                  <c:v>6.6625999999999994</c:v>
                </c:pt>
                <c:pt idx="53">
                  <c:v>6.6813999999999991</c:v>
                </c:pt>
                <c:pt idx="54">
                  <c:v>6.7001999999999988</c:v>
                </c:pt>
                <c:pt idx="55">
                  <c:v>6.7189999999999994</c:v>
                </c:pt>
                <c:pt idx="56">
                  <c:v>6.7377999999999991</c:v>
                </c:pt>
                <c:pt idx="57">
                  <c:v>6.7565999999999988</c:v>
                </c:pt>
                <c:pt idx="58">
                  <c:v>6.7753999999999994</c:v>
                </c:pt>
                <c:pt idx="59">
                  <c:v>6.7941999999999991</c:v>
                </c:pt>
                <c:pt idx="60">
                  <c:v>6.8129999999999988</c:v>
                </c:pt>
                <c:pt idx="61">
                  <c:v>6.8317999999999994</c:v>
                </c:pt>
                <c:pt idx="62">
                  <c:v>6.8505999999999991</c:v>
                </c:pt>
                <c:pt idx="63">
                  <c:v>6.8693999999999988</c:v>
                </c:pt>
                <c:pt idx="64">
                  <c:v>6.8881999999999994</c:v>
                </c:pt>
                <c:pt idx="65">
                  <c:v>6.9069999999999991</c:v>
                </c:pt>
                <c:pt idx="66">
                  <c:v>6.9257999999999988</c:v>
                </c:pt>
                <c:pt idx="67">
                  <c:v>6.9445999999999994</c:v>
                </c:pt>
                <c:pt idx="68">
                  <c:v>6.9633999999999991</c:v>
                </c:pt>
                <c:pt idx="69">
                  <c:v>6.9821999999999989</c:v>
                </c:pt>
                <c:pt idx="70">
                  <c:v>7.0009999999999994</c:v>
                </c:pt>
                <c:pt idx="71">
                  <c:v>7.0197999999999992</c:v>
                </c:pt>
                <c:pt idx="72">
                  <c:v>7.0385999999999989</c:v>
                </c:pt>
                <c:pt idx="73">
                  <c:v>7.0573999999999995</c:v>
                </c:pt>
                <c:pt idx="74">
                  <c:v>7.0761999999999992</c:v>
                </c:pt>
                <c:pt idx="75">
                  <c:v>7.0949999999999989</c:v>
                </c:pt>
                <c:pt idx="76">
                  <c:v>7.1369999999999969</c:v>
                </c:pt>
                <c:pt idx="77">
                  <c:v>7.1789999999999967</c:v>
                </c:pt>
                <c:pt idx="78">
                  <c:v>7.2209999999999965</c:v>
                </c:pt>
                <c:pt idx="79">
                  <c:v>7.2629999999999963</c:v>
                </c:pt>
                <c:pt idx="80">
                  <c:v>7.3049999999999962</c:v>
                </c:pt>
                <c:pt idx="81">
                  <c:v>7.3469999999999969</c:v>
                </c:pt>
                <c:pt idx="82">
                  <c:v>7.3889999999999967</c:v>
                </c:pt>
                <c:pt idx="83">
                  <c:v>7.4309999999999974</c:v>
                </c:pt>
                <c:pt idx="84">
                  <c:v>7.4729999999999972</c:v>
                </c:pt>
                <c:pt idx="85">
                  <c:v>7.514999999999997</c:v>
                </c:pt>
                <c:pt idx="86">
                  <c:v>7.5569999999999968</c:v>
                </c:pt>
                <c:pt idx="87">
                  <c:v>7.5989999999999966</c:v>
                </c:pt>
                <c:pt idx="88">
                  <c:v>7.6409999999999965</c:v>
                </c:pt>
                <c:pt idx="89">
                  <c:v>7.6829999999999963</c:v>
                </c:pt>
                <c:pt idx="90">
                  <c:v>7.724999999999997</c:v>
                </c:pt>
                <c:pt idx="91">
                  <c:v>7.7669999999999968</c:v>
                </c:pt>
                <c:pt idx="92">
                  <c:v>7.8089999999999966</c:v>
                </c:pt>
                <c:pt idx="93">
                  <c:v>7.8509999999999973</c:v>
                </c:pt>
                <c:pt idx="94">
                  <c:v>7.8929999999999971</c:v>
                </c:pt>
                <c:pt idx="95">
                  <c:v>7.9349999999999969</c:v>
                </c:pt>
                <c:pt idx="96">
                  <c:v>7.9769999999999968</c:v>
                </c:pt>
                <c:pt idx="97">
                  <c:v>8.0189999999999966</c:v>
                </c:pt>
                <c:pt idx="98">
                  <c:v>8.0609999999999964</c:v>
                </c:pt>
                <c:pt idx="99">
                  <c:v>8.1029999999999962</c:v>
                </c:pt>
                <c:pt idx="100">
                  <c:v>8.144999999999996</c:v>
                </c:pt>
              </c:numCache>
            </c:numRef>
          </c:val>
          <c:smooth val="0"/>
          <c:extLst>
            <c:ext xmlns:c16="http://schemas.microsoft.com/office/drawing/2014/chart" uri="{C3380CC4-5D6E-409C-BE32-E72D297353CC}">
              <c16:uniqueId val="{00000000-1145-4131-A401-2FD799D58127}"/>
            </c:ext>
          </c:extLst>
        </c:ser>
        <c:ser>
          <c:idx val="1"/>
          <c:order val="1"/>
          <c:spPr>
            <a:ln w="28575" cap="rnd">
              <a:solidFill>
                <a:schemeClr val="accent2"/>
              </a:solidFill>
              <a:round/>
            </a:ln>
            <a:effectLst/>
          </c:spPr>
          <c:marker>
            <c:symbol val="none"/>
          </c:marker>
          <c:val>
            <c:numRef>
              <c:f>comparaison_int!$L$97:$L$197</c:f>
              <c:numCache>
                <c:formatCode>0.0000</c:formatCode>
                <c:ptCount val="101"/>
                <c:pt idx="0">
                  <c:v>7.0666666666666664</c:v>
                </c:pt>
                <c:pt idx="1">
                  <c:v>7.0366</c:v>
                </c:pt>
                <c:pt idx="2">
                  <c:v>7.0073999999999996</c:v>
                </c:pt>
                <c:pt idx="3">
                  <c:v>6.9790666666666663</c:v>
                </c:pt>
                <c:pt idx="4">
                  <c:v>6.9516</c:v>
                </c:pt>
                <c:pt idx="5">
                  <c:v>6.9249999999999998</c:v>
                </c:pt>
                <c:pt idx="6">
                  <c:v>6.8992666666666667</c:v>
                </c:pt>
                <c:pt idx="7">
                  <c:v>6.8744000000000005</c:v>
                </c:pt>
                <c:pt idx="8">
                  <c:v>6.8504000000000005</c:v>
                </c:pt>
                <c:pt idx="9">
                  <c:v>6.8272666666666666</c:v>
                </c:pt>
                <c:pt idx="10">
                  <c:v>6.8050000000000006</c:v>
                </c:pt>
                <c:pt idx="11">
                  <c:v>6.7836000000000007</c:v>
                </c:pt>
                <c:pt idx="12">
                  <c:v>6.763066666666667</c:v>
                </c:pt>
                <c:pt idx="13">
                  <c:v>6.7434000000000003</c:v>
                </c:pt>
                <c:pt idx="14">
                  <c:v>6.7246000000000006</c:v>
                </c:pt>
                <c:pt idx="15">
                  <c:v>6.706666666666667</c:v>
                </c:pt>
                <c:pt idx="16">
                  <c:v>6.6896000000000004</c:v>
                </c:pt>
                <c:pt idx="17">
                  <c:v>6.6734000000000009</c:v>
                </c:pt>
                <c:pt idx="18">
                  <c:v>6.6580666666666675</c:v>
                </c:pt>
                <c:pt idx="19">
                  <c:v>6.6436000000000011</c:v>
                </c:pt>
                <c:pt idx="20">
                  <c:v>6.6300000000000008</c:v>
                </c:pt>
                <c:pt idx="21">
                  <c:v>6.6172666666666675</c:v>
                </c:pt>
                <c:pt idx="22">
                  <c:v>6.6054000000000004</c:v>
                </c:pt>
                <c:pt idx="23">
                  <c:v>6.5944000000000011</c:v>
                </c:pt>
                <c:pt idx="24">
                  <c:v>6.5842666666666672</c:v>
                </c:pt>
                <c:pt idx="25">
                  <c:v>6.5750000000000011</c:v>
                </c:pt>
                <c:pt idx="26">
                  <c:v>6.5666000000000011</c:v>
                </c:pt>
                <c:pt idx="27">
                  <c:v>6.5590666666666673</c:v>
                </c:pt>
                <c:pt idx="28">
                  <c:v>6.5524000000000004</c:v>
                </c:pt>
                <c:pt idx="29">
                  <c:v>6.5466000000000006</c:v>
                </c:pt>
                <c:pt idx="30">
                  <c:v>6.5416666666666679</c:v>
                </c:pt>
                <c:pt idx="31">
                  <c:v>6.5376000000000012</c:v>
                </c:pt>
                <c:pt idx="32">
                  <c:v>6.5344000000000007</c:v>
                </c:pt>
                <c:pt idx="33">
                  <c:v>6.5320666666666671</c:v>
                </c:pt>
                <c:pt idx="34">
                  <c:v>6.5306000000000006</c:v>
                </c:pt>
                <c:pt idx="35">
                  <c:v>6.5300000000000011</c:v>
                </c:pt>
                <c:pt idx="36">
                  <c:v>6.5302666666666669</c:v>
                </c:pt>
                <c:pt idx="37">
                  <c:v>6.5314000000000005</c:v>
                </c:pt>
                <c:pt idx="38">
                  <c:v>6.5334000000000003</c:v>
                </c:pt>
                <c:pt idx="39">
                  <c:v>6.5362666666666671</c:v>
                </c:pt>
                <c:pt idx="40">
                  <c:v>6.54</c:v>
                </c:pt>
                <c:pt idx="41">
                  <c:v>6.5446</c:v>
                </c:pt>
                <c:pt idx="42">
                  <c:v>6.5500666666666669</c:v>
                </c:pt>
                <c:pt idx="43">
                  <c:v>6.5564</c:v>
                </c:pt>
                <c:pt idx="44">
                  <c:v>6.5636000000000001</c:v>
                </c:pt>
                <c:pt idx="45">
                  <c:v>6.5716666666666663</c:v>
                </c:pt>
                <c:pt idx="46">
                  <c:v>6.5806000000000004</c:v>
                </c:pt>
                <c:pt idx="47">
                  <c:v>6.5903999999999998</c:v>
                </c:pt>
                <c:pt idx="48">
                  <c:v>6.6010666666666662</c:v>
                </c:pt>
                <c:pt idx="49">
                  <c:v>6.6125999999999996</c:v>
                </c:pt>
                <c:pt idx="50">
                  <c:v>6.6249999999999991</c:v>
                </c:pt>
                <c:pt idx="51">
                  <c:v>6.6298800000000044</c:v>
                </c:pt>
                <c:pt idx="52">
                  <c:v>6.635920000000004</c:v>
                </c:pt>
                <c:pt idx="53">
                  <c:v>6.6431200000000032</c:v>
                </c:pt>
                <c:pt idx="54">
                  <c:v>6.6514800000000038</c:v>
                </c:pt>
                <c:pt idx="55">
                  <c:v>6.661000000000004</c:v>
                </c:pt>
                <c:pt idx="56">
                  <c:v>6.6716800000000038</c:v>
                </c:pt>
                <c:pt idx="57">
                  <c:v>6.6835200000000032</c:v>
                </c:pt>
                <c:pt idx="58">
                  <c:v>6.696520000000004</c:v>
                </c:pt>
                <c:pt idx="59">
                  <c:v>6.7106800000000044</c:v>
                </c:pt>
                <c:pt idx="60">
                  <c:v>6.7260000000000044</c:v>
                </c:pt>
                <c:pt idx="61">
                  <c:v>6.742480000000004</c:v>
                </c:pt>
                <c:pt idx="62">
                  <c:v>6.7601200000000041</c:v>
                </c:pt>
                <c:pt idx="63">
                  <c:v>6.7789200000000047</c:v>
                </c:pt>
                <c:pt idx="64">
                  <c:v>6.798880000000004</c:v>
                </c:pt>
                <c:pt idx="65">
                  <c:v>6.8200000000000038</c:v>
                </c:pt>
                <c:pt idx="66">
                  <c:v>6.8422800000000041</c:v>
                </c:pt>
                <c:pt idx="67">
                  <c:v>6.8657200000000049</c:v>
                </c:pt>
                <c:pt idx="68">
                  <c:v>6.8903200000000044</c:v>
                </c:pt>
                <c:pt idx="69">
                  <c:v>6.9160800000000036</c:v>
                </c:pt>
                <c:pt idx="70">
                  <c:v>6.9430000000000041</c:v>
                </c:pt>
                <c:pt idx="71">
                  <c:v>6.9710800000000042</c:v>
                </c:pt>
                <c:pt idx="72">
                  <c:v>7.0003200000000039</c:v>
                </c:pt>
                <c:pt idx="73">
                  <c:v>7.0307200000000041</c:v>
                </c:pt>
                <c:pt idx="74">
                  <c:v>7.0622800000000039</c:v>
                </c:pt>
                <c:pt idx="75">
                  <c:v>7.0950000000000042</c:v>
                </c:pt>
                <c:pt idx="76">
                  <c:v>7.1288800000000041</c:v>
                </c:pt>
                <c:pt idx="77">
                  <c:v>7.1639200000000036</c:v>
                </c:pt>
                <c:pt idx="78">
                  <c:v>7.2001200000000045</c:v>
                </c:pt>
                <c:pt idx="79">
                  <c:v>7.2374800000000041</c:v>
                </c:pt>
                <c:pt idx="80">
                  <c:v>7.2760000000000034</c:v>
                </c:pt>
                <c:pt idx="81">
                  <c:v>7.315680000000004</c:v>
                </c:pt>
                <c:pt idx="82">
                  <c:v>7.3565200000000033</c:v>
                </c:pt>
                <c:pt idx="83">
                  <c:v>7.398520000000004</c:v>
                </c:pt>
                <c:pt idx="84">
                  <c:v>7.4416800000000034</c:v>
                </c:pt>
                <c:pt idx="85">
                  <c:v>7.4860000000000033</c:v>
                </c:pt>
                <c:pt idx="86">
                  <c:v>7.5314800000000046</c:v>
                </c:pt>
                <c:pt idx="87">
                  <c:v>7.5781200000000037</c:v>
                </c:pt>
                <c:pt idx="88">
                  <c:v>7.6259200000000034</c:v>
                </c:pt>
                <c:pt idx="89">
                  <c:v>7.6748800000000035</c:v>
                </c:pt>
                <c:pt idx="90">
                  <c:v>7.7250000000000023</c:v>
                </c:pt>
                <c:pt idx="91">
                  <c:v>7.7762800000000034</c:v>
                </c:pt>
                <c:pt idx="92">
                  <c:v>7.8287200000000032</c:v>
                </c:pt>
                <c:pt idx="93">
                  <c:v>7.8823200000000027</c:v>
                </c:pt>
                <c:pt idx="94">
                  <c:v>7.9370800000000035</c:v>
                </c:pt>
                <c:pt idx="95">
                  <c:v>7.9930000000000039</c:v>
                </c:pt>
                <c:pt idx="96">
                  <c:v>8.050080000000003</c:v>
                </c:pt>
                <c:pt idx="97">
                  <c:v>8.1083200000000026</c:v>
                </c:pt>
                <c:pt idx="98">
                  <c:v>8.1677200000000028</c:v>
                </c:pt>
                <c:pt idx="99">
                  <c:v>8.2282800000000034</c:v>
                </c:pt>
                <c:pt idx="100">
                  <c:v>8.2900000000000027</c:v>
                </c:pt>
              </c:numCache>
            </c:numRef>
          </c:val>
          <c:smooth val="0"/>
          <c:extLst>
            <c:ext xmlns:c16="http://schemas.microsoft.com/office/drawing/2014/chart" uri="{C3380CC4-5D6E-409C-BE32-E72D297353CC}">
              <c16:uniqueId val="{00000001-1145-4131-A401-2FD799D58127}"/>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8.5"/>
          <c:min val="6.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1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comparaison_int!$E$97:$E$197</c:f>
              <c:numCache>
                <c:formatCode>0.0000</c:formatCode>
                <c:ptCount val="101"/>
                <c:pt idx="0">
                  <c:v>6.0383333333333322</c:v>
                </c:pt>
                <c:pt idx="1">
                  <c:v>6.0319999999999991</c:v>
                </c:pt>
                <c:pt idx="2">
                  <c:v>6.0256666666666661</c:v>
                </c:pt>
                <c:pt idx="3">
                  <c:v>6.0193333333333321</c:v>
                </c:pt>
                <c:pt idx="4">
                  <c:v>6.012999999999999</c:v>
                </c:pt>
                <c:pt idx="5">
                  <c:v>6.0066666666666659</c:v>
                </c:pt>
                <c:pt idx="6">
                  <c:v>6.0003333333333329</c:v>
                </c:pt>
                <c:pt idx="7">
                  <c:v>5.9939999999999998</c:v>
                </c:pt>
                <c:pt idx="8">
                  <c:v>5.9876666666666658</c:v>
                </c:pt>
                <c:pt idx="9">
                  <c:v>5.9813333333333327</c:v>
                </c:pt>
                <c:pt idx="10">
                  <c:v>5.9749999999999996</c:v>
                </c:pt>
                <c:pt idx="11">
                  <c:v>5.9686666666666666</c:v>
                </c:pt>
                <c:pt idx="12">
                  <c:v>5.9623333333333335</c:v>
                </c:pt>
                <c:pt idx="13">
                  <c:v>5.9559999999999995</c:v>
                </c:pt>
                <c:pt idx="14">
                  <c:v>5.9496666666666664</c:v>
                </c:pt>
                <c:pt idx="15">
                  <c:v>5.9433333333333334</c:v>
                </c:pt>
                <c:pt idx="16">
                  <c:v>5.9370000000000003</c:v>
                </c:pt>
                <c:pt idx="17">
                  <c:v>5.9306666666666672</c:v>
                </c:pt>
                <c:pt idx="18">
                  <c:v>5.9243333333333332</c:v>
                </c:pt>
                <c:pt idx="19">
                  <c:v>5.9180000000000001</c:v>
                </c:pt>
                <c:pt idx="20">
                  <c:v>5.9116666666666671</c:v>
                </c:pt>
                <c:pt idx="21">
                  <c:v>5.905333333333334</c:v>
                </c:pt>
                <c:pt idx="22">
                  <c:v>5.8990000000000009</c:v>
                </c:pt>
                <c:pt idx="23">
                  <c:v>5.8926666666666669</c:v>
                </c:pt>
                <c:pt idx="24">
                  <c:v>5.8863333333333339</c:v>
                </c:pt>
                <c:pt idx="25">
                  <c:v>5.8800000000000008</c:v>
                </c:pt>
                <c:pt idx="26">
                  <c:v>5.8820000000000006</c:v>
                </c:pt>
                <c:pt idx="27">
                  <c:v>5.8840000000000003</c:v>
                </c:pt>
                <c:pt idx="28">
                  <c:v>5.886000000000001</c:v>
                </c:pt>
                <c:pt idx="29">
                  <c:v>5.8880000000000008</c:v>
                </c:pt>
                <c:pt idx="30">
                  <c:v>5.8900000000000006</c:v>
                </c:pt>
                <c:pt idx="31">
                  <c:v>5.8920000000000003</c:v>
                </c:pt>
                <c:pt idx="32">
                  <c:v>5.8940000000000001</c:v>
                </c:pt>
                <c:pt idx="33">
                  <c:v>5.8960000000000008</c:v>
                </c:pt>
                <c:pt idx="34">
                  <c:v>5.8980000000000006</c:v>
                </c:pt>
                <c:pt idx="35">
                  <c:v>5.9</c:v>
                </c:pt>
                <c:pt idx="36">
                  <c:v>5.9020000000000001</c:v>
                </c:pt>
                <c:pt idx="37">
                  <c:v>5.9039999999999999</c:v>
                </c:pt>
                <c:pt idx="38">
                  <c:v>5.9060000000000006</c:v>
                </c:pt>
                <c:pt idx="39">
                  <c:v>5.9080000000000004</c:v>
                </c:pt>
                <c:pt idx="40">
                  <c:v>5.91</c:v>
                </c:pt>
                <c:pt idx="41">
                  <c:v>5.9119999999999999</c:v>
                </c:pt>
                <c:pt idx="42">
                  <c:v>5.9139999999999997</c:v>
                </c:pt>
                <c:pt idx="43">
                  <c:v>5.9160000000000004</c:v>
                </c:pt>
                <c:pt idx="44">
                  <c:v>5.9180000000000001</c:v>
                </c:pt>
                <c:pt idx="45">
                  <c:v>5.92</c:v>
                </c:pt>
                <c:pt idx="46">
                  <c:v>5.9219999999999997</c:v>
                </c:pt>
                <c:pt idx="47">
                  <c:v>5.9239999999999995</c:v>
                </c:pt>
                <c:pt idx="48">
                  <c:v>5.9260000000000002</c:v>
                </c:pt>
                <c:pt idx="49">
                  <c:v>5.9279999999999999</c:v>
                </c:pt>
                <c:pt idx="50">
                  <c:v>5.93</c:v>
                </c:pt>
                <c:pt idx="51">
                  <c:v>5.9420000000000019</c:v>
                </c:pt>
                <c:pt idx="52">
                  <c:v>5.9540000000000015</c:v>
                </c:pt>
                <c:pt idx="53">
                  <c:v>5.9660000000000011</c:v>
                </c:pt>
                <c:pt idx="54">
                  <c:v>5.9780000000000015</c:v>
                </c:pt>
                <c:pt idx="55">
                  <c:v>5.990000000000002</c:v>
                </c:pt>
                <c:pt idx="56">
                  <c:v>6.0020000000000016</c:v>
                </c:pt>
                <c:pt idx="57">
                  <c:v>6.014000000000002</c:v>
                </c:pt>
                <c:pt idx="58">
                  <c:v>6.0260000000000016</c:v>
                </c:pt>
                <c:pt idx="59">
                  <c:v>6.038000000000002</c:v>
                </c:pt>
                <c:pt idx="60">
                  <c:v>6.0500000000000016</c:v>
                </c:pt>
                <c:pt idx="61">
                  <c:v>6.0620000000000021</c:v>
                </c:pt>
                <c:pt idx="62">
                  <c:v>6.0740000000000016</c:v>
                </c:pt>
                <c:pt idx="63">
                  <c:v>6.0860000000000021</c:v>
                </c:pt>
                <c:pt idx="64">
                  <c:v>6.0980000000000016</c:v>
                </c:pt>
                <c:pt idx="65">
                  <c:v>6.1100000000000021</c:v>
                </c:pt>
                <c:pt idx="66">
                  <c:v>6.1220000000000017</c:v>
                </c:pt>
                <c:pt idx="67">
                  <c:v>6.1340000000000021</c:v>
                </c:pt>
                <c:pt idx="68">
                  <c:v>6.1460000000000017</c:v>
                </c:pt>
                <c:pt idx="69">
                  <c:v>6.1580000000000021</c:v>
                </c:pt>
                <c:pt idx="70">
                  <c:v>6.1700000000000017</c:v>
                </c:pt>
                <c:pt idx="71">
                  <c:v>6.1820000000000022</c:v>
                </c:pt>
                <c:pt idx="72">
                  <c:v>6.1940000000000017</c:v>
                </c:pt>
                <c:pt idx="73">
                  <c:v>6.2060000000000022</c:v>
                </c:pt>
                <c:pt idx="74">
                  <c:v>6.2180000000000017</c:v>
                </c:pt>
                <c:pt idx="75">
                  <c:v>6.2300000000000022</c:v>
                </c:pt>
                <c:pt idx="76">
                  <c:v>6.2513333333333341</c:v>
                </c:pt>
                <c:pt idx="77">
                  <c:v>6.2726666666666677</c:v>
                </c:pt>
                <c:pt idx="78">
                  <c:v>6.2940000000000005</c:v>
                </c:pt>
                <c:pt idx="79">
                  <c:v>6.3153333333333341</c:v>
                </c:pt>
                <c:pt idx="80">
                  <c:v>6.3366666666666678</c:v>
                </c:pt>
                <c:pt idx="81">
                  <c:v>6.3580000000000005</c:v>
                </c:pt>
                <c:pt idx="82">
                  <c:v>6.3793333333333342</c:v>
                </c:pt>
                <c:pt idx="83">
                  <c:v>6.4006666666666678</c:v>
                </c:pt>
                <c:pt idx="84">
                  <c:v>6.4220000000000006</c:v>
                </c:pt>
                <c:pt idx="85">
                  <c:v>6.4433333333333342</c:v>
                </c:pt>
                <c:pt idx="86">
                  <c:v>6.4646666666666679</c:v>
                </c:pt>
                <c:pt idx="87">
                  <c:v>6.4860000000000007</c:v>
                </c:pt>
                <c:pt idx="88">
                  <c:v>6.5073333333333343</c:v>
                </c:pt>
                <c:pt idx="89">
                  <c:v>6.528666666666668</c:v>
                </c:pt>
                <c:pt idx="90">
                  <c:v>6.5500000000000007</c:v>
                </c:pt>
                <c:pt idx="91">
                  <c:v>6.5713333333333344</c:v>
                </c:pt>
                <c:pt idx="92">
                  <c:v>6.592666666666668</c:v>
                </c:pt>
                <c:pt idx="93">
                  <c:v>6.6140000000000008</c:v>
                </c:pt>
                <c:pt idx="94">
                  <c:v>6.6353333333333344</c:v>
                </c:pt>
                <c:pt idx="95">
                  <c:v>6.6566666666666681</c:v>
                </c:pt>
                <c:pt idx="96">
                  <c:v>6.6780000000000008</c:v>
                </c:pt>
                <c:pt idx="97">
                  <c:v>6.6993333333333345</c:v>
                </c:pt>
                <c:pt idx="98">
                  <c:v>6.7206666666666681</c:v>
                </c:pt>
                <c:pt idx="99">
                  <c:v>6.7420000000000009</c:v>
                </c:pt>
                <c:pt idx="100">
                  <c:v>6.7633333333333345</c:v>
                </c:pt>
              </c:numCache>
            </c:numRef>
          </c:val>
          <c:smooth val="0"/>
          <c:extLst>
            <c:ext xmlns:c16="http://schemas.microsoft.com/office/drawing/2014/chart" uri="{C3380CC4-5D6E-409C-BE32-E72D297353CC}">
              <c16:uniqueId val="{00000000-AAA1-4673-AEAD-052643626A14}"/>
            </c:ext>
          </c:extLst>
        </c:ser>
        <c:ser>
          <c:idx val="1"/>
          <c:order val="1"/>
          <c:spPr>
            <a:ln w="28575" cap="rnd">
              <a:solidFill>
                <a:schemeClr val="accent2"/>
              </a:solidFill>
              <a:round/>
            </a:ln>
            <a:effectLst/>
          </c:spPr>
          <c:marker>
            <c:symbol val="none"/>
          </c:marker>
          <c:val>
            <c:numRef>
              <c:f>comparaison_int!$F$97:$F$197</c:f>
              <c:numCache>
                <c:formatCode>0.0000</c:formatCode>
                <c:ptCount val="101"/>
                <c:pt idx="0">
                  <c:v>6.0904166666666644</c:v>
                </c:pt>
                <c:pt idx="1">
                  <c:v>6.0769999999999982</c:v>
                </c:pt>
                <c:pt idx="2">
                  <c:v>6.0639999999999983</c:v>
                </c:pt>
                <c:pt idx="3">
                  <c:v>6.0514166666666647</c:v>
                </c:pt>
                <c:pt idx="4">
                  <c:v>6.0392499999999982</c:v>
                </c:pt>
                <c:pt idx="5">
                  <c:v>6.027499999999999</c:v>
                </c:pt>
                <c:pt idx="6">
                  <c:v>6.016166666666666</c:v>
                </c:pt>
                <c:pt idx="7">
                  <c:v>6.0052499999999993</c:v>
                </c:pt>
                <c:pt idx="8">
                  <c:v>5.9947499999999998</c:v>
                </c:pt>
                <c:pt idx="9">
                  <c:v>5.9846666666666666</c:v>
                </c:pt>
                <c:pt idx="10">
                  <c:v>5.9749999999999996</c:v>
                </c:pt>
                <c:pt idx="11">
                  <c:v>5.9657499999999999</c:v>
                </c:pt>
                <c:pt idx="12">
                  <c:v>5.9569166666666664</c:v>
                </c:pt>
                <c:pt idx="13">
                  <c:v>5.9485000000000001</c:v>
                </c:pt>
                <c:pt idx="14">
                  <c:v>5.9405000000000001</c:v>
                </c:pt>
                <c:pt idx="15">
                  <c:v>5.9329166666666673</c:v>
                </c:pt>
                <c:pt idx="16">
                  <c:v>5.9257500000000007</c:v>
                </c:pt>
                <c:pt idx="17">
                  <c:v>5.9190000000000005</c:v>
                </c:pt>
                <c:pt idx="18">
                  <c:v>5.9126666666666674</c:v>
                </c:pt>
                <c:pt idx="19">
                  <c:v>5.9067500000000015</c:v>
                </c:pt>
                <c:pt idx="20">
                  <c:v>5.901250000000001</c:v>
                </c:pt>
                <c:pt idx="21">
                  <c:v>5.8961666666666677</c:v>
                </c:pt>
                <c:pt idx="22">
                  <c:v>5.8915000000000015</c:v>
                </c:pt>
                <c:pt idx="23">
                  <c:v>5.8872500000000016</c:v>
                </c:pt>
                <c:pt idx="24">
                  <c:v>5.8834166666666681</c:v>
                </c:pt>
                <c:pt idx="25">
                  <c:v>5.8800000000000017</c:v>
                </c:pt>
                <c:pt idx="26">
                  <c:v>5.8770000000000016</c:v>
                </c:pt>
                <c:pt idx="27">
                  <c:v>5.8744166666666686</c:v>
                </c:pt>
                <c:pt idx="28">
                  <c:v>5.872250000000002</c:v>
                </c:pt>
                <c:pt idx="29">
                  <c:v>5.8705000000000016</c:v>
                </c:pt>
                <c:pt idx="30">
                  <c:v>5.8691666666666684</c:v>
                </c:pt>
                <c:pt idx="31">
                  <c:v>5.8682500000000015</c:v>
                </c:pt>
                <c:pt idx="32">
                  <c:v>5.8677500000000018</c:v>
                </c:pt>
                <c:pt idx="33">
                  <c:v>5.8676666666666684</c:v>
                </c:pt>
                <c:pt idx="34">
                  <c:v>5.8680000000000021</c:v>
                </c:pt>
                <c:pt idx="35">
                  <c:v>5.8687500000000021</c:v>
                </c:pt>
                <c:pt idx="36">
                  <c:v>5.8699166666666684</c:v>
                </c:pt>
                <c:pt idx="37">
                  <c:v>5.8715000000000019</c:v>
                </c:pt>
                <c:pt idx="38">
                  <c:v>5.8735000000000017</c:v>
                </c:pt>
                <c:pt idx="39">
                  <c:v>5.8759166666666687</c:v>
                </c:pt>
                <c:pt idx="40">
                  <c:v>5.8787500000000019</c:v>
                </c:pt>
                <c:pt idx="41">
                  <c:v>5.8820000000000014</c:v>
                </c:pt>
                <c:pt idx="42">
                  <c:v>5.8856666666666682</c:v>
                </c:pt>
                <c:pt idx="43">
                  <c:v>5.8897500000000012</c:v>
                </c:pt>
                <c:pt idx="44">
                  <c:v>5.8942500000000013</c:v>
                </c:pt>
                <c:pt idx="45">
                  <c:v>5.8991666666666678</c:v>
                </c:pt>
                <c:pt idx="46">
                  <c:v>5.9045000000000014</c:v>
                </c:pt>
                <c:pt idx="47">
                  <c:v>5.9102500000000013</c:v>
                </c:pt>
                <c:pt idx="48">
                  <c:v>5.9164166666666675</c:v>
                </c:pt>
                <c:pt idx="49">
                  <c:v>5.9230000000000009</c:v>
                </c:pt>
                <c:pt idx="50">
                  <c:v>5.9300000000000006</c:v>
                </c:pt>
                <c:pt idx="51">
                  <c:v>5.9363999999999937</c:v>
                </c:pt>
                <c:pt idx="52">
                  <c:v>5.94326666666666</c:v>
                </c:pt>
                <c:pt idx="53">
                  <c:v>5.9505999999999935</c:v>
                </c:pt>
                <c:pt idx="54">
                  <c:v>5.958399999999993</c:v>
                </c:pt>
                <c:pt idx="55">
                  <c:v>5.9666666666666597</c:v>
                </c:pt>
                <c:pt idx="56">
                  <c:v>5.9753999999999934</c:v>
                </c:pt>
                <c:pt idx="57">
                  <c:v>5.9845999999999933</c:v>
                </c:pt>
                <c:pt idx="58">
                  <c:v>5.9942666666666593</c:v>
                </c:pt>
                <c:pt idx="59">
                  <c:v>6.0043999999999933</c:v>
                </c:pt>
                <c:pt idx="60">
                  <c:v>6.0149999999999935</c:v>
                </c:pt>
                <c:pt idx="61">
                  <c:v>6.0260666666666598</c:v>
                </c:pt>
                <c:pt idx="62">
                  <c:v>6.0375999999999932</c:v>
                </c:pt>
                <c:pt idx="63">
                  <c:v>6.0495999999999928</c:v>
                </c:pt>
                <c:pt idx="64">
                  <c:v>6.0620666666666594</c:v>
                </c:pt>
                <c:pt idx="65">
                  <c:v>6.0749999999999922</c:v>
                </c:pt>
                <c:pt idx="66">
                  <c:v>6.0883999999999929</c:v>
                </c:pt>
                <c:pt idx="67">
                  <c:v>6.102266666666659</c:v>
                </c:pt>
                <c:pt idx="68">
                  <c:v>6.1165999999999929</c:v>
                </c:pt>
                <c:pt idx="69">
                  <c:v>6.1313999999999922</c:v>
                </c:pt>
                <c:pt idx="70">
                  <c:v>6.1466666666666594</c:v>
                </c:pt>
                <c:pt idx="71">
                  <c:v>6.1623999999999919</c:v>
                </c:pt>
                <c:pt idx="72">
                  <c:v>6.1785999999999923</c:v>
                </c:pt>
                <c:pt idx="73">
                  <c:v>6.1952666666666589</c:v>
                </c:pt>
                <c:pt idx="74">
                  <c:v>6.2123999999999917</c:v>
                </c:pt>
                <c:pt idx="75">
                  <c:v>6.2299999999999915</c:v>
                </c:pt>
                <c:pt idx="76">
                  <c:v>6.2480666666666584</c:v>
                </c:pt>
                <c:pt idx="77">
                  <c:v>6.2665999999999915</c:v>
                </c:pt>
                <c:pt idx="78">
                  <c:v>6.2855999999999916</c:v>
                </c:pt>
                <c:pt idx="79">
                  <c:v>6.3050666666666579</c:v>
                </c:pt>
                <c:pt idx="80">
                  <c:v>6.3249999999999922</c:v>
                </c:pt>
                <c:pt idx="81">
                  <c:v>6.3453999999999917</c:v>
                </c:pt>
                <c:pt idx="82">
                  <c:v>6.3662666666666583</c:v>
                </c:pt>
                <c:pt idx="83">
                  <c:v>6.387599999999992</c:v>
                </c:pt>
                <c:pt idx="84">
                  <c:v>6.4093999999999918</c:v>
                </c:pt>
                <c:pt idx="85">
                  <c:v>6.4316666666666578</c:v>
                </c:pt>
                <c:pt idx="86">
                  <c:v>6.4543999999999917</c:v>
                </c:pt>
                <c:pt idx="87">
                  <c:v>6.4775999999999909</c:v>
                </c:pt>
                <c:pt idx="88">
                  <c:v>6.5012666666666581</c:v>
                </c:pt>
                <c:pt idx="89">
                  <c:v>6.5253999999999914</c:v>
                </c:pt>
                <c:pt idx="90">
                  <c:v>6.5499999999999909</c:v>
                </c:pt>
                <c:pt idx="91">
                  <c:v>6.5750666666666575</c:v>
                </c:pt>
                <c:pt idx="92">
                  <c:v>6.6005999999999911</c:v>
                </c:pt>
                <c:pt idx="93">
                  <c:v>6.6265999999999909</c:v>
                </c:pt>
                <c:pt idx="94">
                  <c:v>6.6530666666666578</c:v>
                </c:pt>
                <c:pt idx="95">
                  <c:v>6.6799999999999908</c:v>
                </c:pt>
                <c:pt idx="96">
                  <c:v>6.7073999999999909</c:v>
                </c:pt>
                <c:pt idx="97">
                  <c:v>6.7352666666666572</c:v>
                </c:pt>
                <c:pt idx="98">
                  <c:v>6.7635999999999914</c:v>
                </c:pt>
                <c:pt idx="99">
                  <c:v>6.79239999999999</c:v>
                </c:pt>
                <c:pt idx="100">
                  <c:v>6.8216666666666574</c:v>
                </c:pt>
              </c:numCache>
            </c:numRef>
          </c:val>
          <c:smooth val="0"/>
          <c:extLst>
            <c:ext xmlns:c16="http://schemas.microsoft.com/office/drawing/2014/chart" uri="{C3380CC4-5D6E-409C-BE32-E72D297353CC}">
              <c16:uniqueId val="{00000001-AAA1-4673-AEAD-052643626A14}"/>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7"/>
          <c:min val="5.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9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comparaison_int!$M$97:$M$197</c:f>
              <c:numCache>
                <c:formatCode>0.0000</c:formatCode>
                <c:ptCount val="101"/>
                <c:pt idx="0">
                  <c:v>7.2979166666666648</c:v>
                </c:pt>
                <c:pt idx="1">
                  <c:v>7.2769999999999984</c:v>
                </c:pt>
                <c:pt idx="2">
                  <c:v>7.2560833333333319</c:v>
                </c:pt>
                <c:pt idx="3">
                  <c:v>7.2351666666666654</c:v>
                </c:pt>
                <c:pt idx="4">
                  <c:v>7.2142499999999981</c:v>
                </c:pt>
                <c:pt idx="5">
                  <c:v>7.1933333333333316</c:v>
                </c:pt>
                <c:pt idx="6">
                  <c:v>7.1724166666666651</c:v>
                </c:pt>
                <c:pt idx="7">
                  <c:v>7.1514999999999986</c:v>
                </c:pt>
                <c:pt idx="8">
                  <c:v>7.1305833333333322</c:v>
                </c:pt>
                <c:pt idx="9">
                  <c:v>7.1096666666666657</c:v>
                </c:pt>
                <c:pt idx="10">
                  <c:v>7.0887499999999992</c:v>
                </c:pt>
                <c:pt idx="11">
                  <c:v>7.0678333333333327</c:v>
                </c:pt>
                <c:pt idx="12">
                  <c:v>7.0469166666666654</c:v>
                </c:pt>
                <c:pt idx="13">
                  <c:v>7.0259999999999989</c:v>
                </c:pt>
                <c:pt idx="14">
                  <c:v>7.0050833333333324</c:v>
                </c:pt>
                <c:pt idx="15">
                  <c:v>6.984166666666666</c:v>
                </c:pt>
                <c:pt idx="16">
                  <c:v>6.9632499999999995</c:v>
                </c:pt>
                <c:pt idx="17">
                  <c:v>6.942333333333333</c:v>
                </c:pt>
                <c:pt idx="18">
                  <c:v>6.9214166666666666</c:v>
                </c:pt>
                <c:pt idx="19">
                  <c:v>6.9004999999999992</c:v>
                </c:pt>
                <c:pt idx="20">
                  <c:v>6.8795833333333327</c:v>
                </c:pt>
                <c:pt idx="21">
                  <c:v>6.8586666666666662</c:v>
                </c:pt>
                <c:pt idx="22">
                  <c:v>6.8377499999999998</c:v>
                </c:pt>
                <c:pt idx="23">
                  <c:v>6.8168333333333333</c:v>
                </c:pt>
                <c:pt idx="24">
                  <c:v>6.7959166666666668</c:v>
                </c:pt>
                <c:pt idx="25">
                  <c:v>6.7750000000000004</c:v>
                </c:pt>
                <c:pt idx="26">
                  <c:v>6.7764000000000006</c:v>
                </c:pt>
                <c:pt idx="27">
                  <c:v>6.7778</c:v>
                </c:pt>
                <c:pt idx="28">
                  <c:v>6.7792000000000003</c:v>
                </c:pt>
                <c:pt idx="29">
                  <c:v>6.7806000000000006</c:v>
                </c:pt>
                <c:pt idx="30">
                  <c:v>6.782</c:v>
                </c:pt>
                <c:pt idx="31">
                  <c:v>6.7834000000000003</c:v>
                </c:pt>
                <c:pt idx="32">
                  <c:v>6.7848000000000006</c:v>
                </c:pt>
                <c:pt idx="33">
                  <c:v>6.7862</c:v>
                </c:pt>
                <c:pt idx="34">
                  <c:v>6.7876000000000003</c:v>
                </c:pt>
                <c:pt idx="35">
                  <c:v>6.7890000000000006</c:v>
                </c:pt>
                <c:pt idx="36">
                  <c:v>6.7904</c:v>
                </c:pt>
                <c:pt idx="37">
                  <c:v>6.7918000000000003</c:v>
                </c:pt>
                <c:pt idx="38">
                  <c:v>6.7932000000000006</c:v>
                </c:pt>
                <c:pt idx="39">
                  <c:v>6.7946000000000009</c:v>
                </c:pt>
                <c:pt idx="40">
                  <c:v>6.7960000000000003</c:v>
                </c:pt>
                <c:pt idx="41">
                  <c:v>6.7974000000000006</c:v>
                </c:pt>
                <c:pt idx="42">
                  <c:v>6.7988000000000008</c:v>
                </c:pt>
                <c:pt idx="43">
                  <c:v>6.8002000000000002</c:v>
                </c:pt>
                <c:pt idx="44">
                  <c:v>6.8016000000000005</c:v>
                </c:pt>
                <c:pt idx="45">
                  <c:v>6.8030000000000008</c:v>
                </c:pt>
                <c:pt idx="46">
                  <c:v>6.8044000000000002</c:v>
                </c:pt>
                <c:pt idx="47">
                  <c:v>6.8058000000000005</c:v>
                </c:pt>
                <c:pt idx="48">
                  <c:v>6.8072000000000008</c:v>
                </c:pt>
                <c:pt idx="49">
                  <c:v>6.8086000000000002</c:v>
                </c:pt>
                <c:pt idx="50">
                  <c:v>6.8100000000000005</c:v>
                </c:pt>
                <c:pt idx="51">
                  <c:v>6.8306000000000013</c:v>
                </c:pt>
                <c:pt idx="52">
                  <c:v>6.8512000000000013</c:v>
                </c:pt>
                <c:pt idx="53">
                  <c:v>6.8718000000000012</c:v>
                </c:pt>
                <c:pt idx="54">
                  <c:v>6.8924000000000012</c:v>
                </c:pt>
                <c:pt idx="55">
                  <c:v>6.9130000000000011</c:v>
                </c:pt>
                <c:pt idx="56">
                  <c:v>6.9336000000000011</c:v>
                </c:pt>
                <c:pt idx="57">
                  <c:v>6.954200000000001</c:v>
                </c:pt>
                <c:pt idx="58">
                  <c:v>6.974800000000001</c:v>
                </c:pt>
                <c:pt idx="59">
                  <c:v>6.995400000000001</c:v>
                </c:pt>
                <c:pt idx="60">
                  <c:v>7.0160000000000009</c:v>
                </c:pt>
                <c:pt idx="61">
                  <c:v>7.0366000000000017</c:v>
                </c:pt>
                <c:pt idx="62">
                  <c:v>7.0572000000000017</c:v>
                </c:pt>
                <c:pt idx="63">
                  <c:v>7.0778000000000016</c:v>
                </c:pt>
                <c:pt idx="64">
                  <c:v>7.0984000000000016</c:v>
                </c:pt>
                <c:pt idx="65">
                  <c:v>7.1190000000000015</c:v>
                </c:pt>
                <c:pt idx="66">
                  <c:v>7.1396000000000015</c:v>
                </c:pt>
                <c:pt idx="67">
                  <c:v>7.1602000000000015</c:v>
                </c:pt>
                <c:pt idx="68">
                  <c:v>7.1808000000000014</c:v>
                </c:pt>
                <c:pt idx="69">
                  <c:v>7.2014000000000014</c:v>
                </c:pt>
                <c:pt idx="70">
                  <c:v>7.2220000000000013</c:v>
                </c:pt>
                <c:pt idx="71">
                  <c:v>7.2426000000000013</c:v>
                </c:pt>
                <c:pt idx="72">
                  <c:v>7.2632000000000012</c:v>
                </c:pt>
                <c:pt idx="73">
                  <c:v>7.2838000000000012</c:v>
                </c:pt>
                <c:pt idx="74">
                  <c:v>7.3044000000000011</c:v>
                </c:pt>
                <c:pt idx="75">
                  <c:v>7.3250000000000011</c:v>
                </c:pt>
                <c:pt idx="76">
                  <c:v>7.3740833333333295</c:v>
                </c:pt>
                <c:pt idx="77">
                  <c:v>7.4231666666666616</c:v>
                </c:pt>
                <c:pt idx="78">
                  <c:v>7.4722499999999954</c:v>
                </c:pt>
                <c:pt idx="79">
                  <c:v>7.5213333333333292</c:v>
                </c:pt>
                <c:pt idx="80">
                  <c:v>7.5704166666666621</c:v>
                </c:pt>
                <c:pt idx="81">
                  <c:v>7.6194999999999951</c:v>
                </c:pt>
                <c:pt idx="82">
                  <c:v>7.6685833333333289</c:v>
                </c:pt>
                <c:pt idx="83">
                  <c:v>7.7176666666666618</c:v>
                </c:pt>
                <c:pt idx="84">
                  <c:v>7.7667499999999947</c:v>
                </c:pt>
                <c:pt idx="85">
                  <c:v>7.8158333333333285</c:v>
                </c:pt>
                <c:pt idx="86">
                  <c:v>7.8649166666666614</c:v>
                </c:pt>
                <c:pt idx="87">
                  <c:v>7.9139999999999953</c:v>
                </c:pt>
                <c:pt idx="88">
                  <c:v>7.9630833333333282</c:v>
                </c:pt>
                <c:pt idx="89">
                  <c:v>8.012166666666662</c:v>
                </c:pt>
                <c:pt idx="90">
                  <c:v>8.061249999999994</c:v>
                </c:pt>
                <c:pt idx="91">
                  <c:v>8.1103333333333278</c:v>
                </c:pt>
                <c:pt idx="92">
                  <c:v>8.1594166666666617</c:v>
                </c:pt>
                <c:pt idx="93">
                  <c:v>8.2084999999999937</c:v>
                </c:pt>
                <c:pt idx="94">
                  <c:v>8.2575833333333275</c:v>
                </c:pt>
                <c:pt idx="95">
                  <c:v>8.3066666666666613</c:v>
                </c:pt>
                <c:pt idx="96">
                  <c:v>8.3557499999999933</c:v>
                </c:pt>
                <c:pt idx="97">
                  <c:v>8.4048333333333289</c:v>
                </c:pt>
                <c:pt idx="98">
                  <c:v>8.453916666666661</c:v>
                </c:pt>
                <c:pt idx="99">
                  <c:v>8.502999999999993</c:v>
                </c:pt>
                <c:pt idx="100">
                  <c:v>8.5520833333333286</c:v>
                </c:pt>
              </c:numCache>
            </c:numRef>
          </c:val>
          <c:smooth val="0"/>
          <c:extLst>
            <c:ext xmlns:c16="http://schemas.microsoft.com/office/drawing/2014/chart" uri="{C3380CC4-5D6E-409C-BE32-E72D297353CC}">
              <c16:uniqueId val="{00000000-E769-4356-AE17-2EA1731DD6B8}"/>
            </c:ext>
          </c:extLst>
        </c:ser>
        <c:ser>
          <c:idx val="1"/>
          <c:order val="1"/>
          <c:spPr>
            <a:ln w="28575" cap="rnd">
              <a:solidFill>
                <a:schemeClr val="accent2"/>
              </a:solidFill>
              <a:round/>
            </a:ln>
            <a:effectLst/>
          </c:spPr>
          <c:marker>
            <c:symbol val="none"/>
          </c:marker>
          <c:val>
            <c:numRef>
              <c:f>comparaison_int!$N$97:$N$197</c:f>
              <c:numCache>
                <c:formatCode>0.0000</c:formatCode>
                <c:ptCount val="101"/>
                <c:pt idx="0">
                  <c:v>7.4373958333333299</c:v>
                </c:pt>
                <c:pt idx="1">
                  <c:v>7.3975099999999969</c:v>
                </c:pt>
                <c:pt idx="2">
                  <c:v>7.3587399999999965</c:v>
                </c:pt>
                <c:pt idx="3">
                  <c:v>7.3210858333333304</c:v>
                </c:pt>
                <c:pt idx="4">
                  <c:v>7.2845474999999968</c:v>
                </c:pt>
                <c:pt idx="5">
                  <c:v>7.2491249999999976</c:v>
                </c:pt>
                <c:pt idx="6">
                  <c:v>7.2148183333333309</c:v>
                </c:pt>
                <c:pt idx="7">
                  <c:v>7.1816274999999976</c:v>
                </c:pt>
                <c:pt idx="8">
                  <c:v>7.1495524999999978</c:v>
                </c:pt>
                <c:pt idx="9">
                  <c:v>7.1185933333333313</c:v>
                </c:pt>
                <c:pt idx="10">
                  <c:v>7.0887499999999974</c:v>
                </c:pt>
                <c:pt idx="11">
                  <c:v>7.0600224999999979</c:v>
                </c:pt>
                <c:pt idx="12">
                  <c:v>7.0324108333333317</c:v>
                </c:pt>
                <c:pt idx="13">
                  <c:v>7.0059149999999981</c:v>
                </c:pt>
                <c:pt idx="14">
                  <c:v>6.9805349999999979</c:v>
                </c:pt>
                <c:pt idx="15">
                  <c:v>6.9562708333333312</c:v>
                </c:pt>
                <c:pt idx="16">
                  <c:v>6.9331224999999979</c:v>
                </c:pt>
                <c:pt idx="17">
                  <c:v>6.911089999999998</c:v>
                </c:pt>
                <c:pt idx="18">
                  <c:v>6.8901733333333315</c:v>
                </c:pt>
                <c:pt idx="19">
                  <c:v>6.8703724999999984</c:v>
                </c:pt>
                <c:pt idx="20">
                  <c:v>6.8516874999999988</c:v>
                </c:pt>
                <c:pt idx="21">
                  <c:v>6.8341183333333317</c:v>
                </c:pt>
                <c:pt idx="22">
                  <c:v>6.8176649999999981</c:v>
                </c:pt>
                <c:pt idx="23">
                  <c:v>6.8023274999999988</c:v>
                </c:pt>
                <c:pt idx="24">
                  <c:v>6.788105833333332</c:v>
                </c:pt>
                <c:pt idx="25">
                  <c:v>6.7749999999999986</c:v>
                </c:pt>
                <c:pt idx="26">
                  <c:v>6.7630099999999986</c:v>
                </c:pt>
                <c:pt idx="27">
                  <c:v>6.7521358333333321</c:v>
                </c:pt>
                <c:pt idx="28">
                  <c:v>6.7423774999999981</c:v>
                </c:pt>
                <c:pt idx="29">
                  <c:v>6.7337349999999985</c:v>
                </c:pt>
                <c:pt idx="30">
                  <c:v>6.7262083333333322</c:v>
                </c:pt>
                <c:pt idx="31">
                  <c:v>6.7197974999999985</c:v>
                </c:pt>
                <c:pt idx="32">
                  <c:v>6.7145024999999983</c:v>
                </c:pt>
                <c:pt idx="33">
                  <c:v>6.7103233333333314</c:v>
                </c:pt>
                <c:pt idx="34">
                  <c:v>6.707259999999998</c:v>
                </c:pt>
                <c:pt idx="35">
                  <c:v>6.705312499999998</c:v>
                </c:pt>
                <c:pt idx="36">
                  <c:v>6.7044808333333314</c:v>
                </c:pt>
                <c:pt idx="37">
                  <c:v>6.7047649999999983</c:v>
                </c:pt>
                <c:pt idx="38">
                  <c:v>6.7061649999999977</c:v>
                </c:pt>
                <c:pt idx="39">
                  <c:v>6.7086808333333305</c:v>
                </c:pt>
                <c:pt idx="40">
                  <c:v>6.7123124999999977</c:v>
                </c:pt>
                <c:pt idx="41">
                  <c:v>6.7170599999999974</c:v>
                </c:pt>
                <c:pt idx="42">
                  <c:v>6.7229233333333305</c:v>
                </c:pt>
                <c:pt idx="43">
                  <c:v>6.729902499999997</c:v>
                </c:pt>
                <c:pt idx="44">
                  <c:v>6.737997499999997</c:v>
                </c:pt>
                <c:pt idx="45">
                  <c:v>6.7472083333333304</c:v>
                </c:pt>
                <c:pt idx="46">
                  <c:v>6.7575349999999972</c:v>
                </c:pt>
                <c:pt idx="47">
                  <c:v>6.7689774999999965</c:v>
                </c:pt>
                <c:pt idx="48">
                  <c:v>6.7815358333333293</c:v>
                </c:pt>
                <c:pt idx="49">
                  <c:v>6.7952099999999964</c:v>
                </c:pt>
                <c:pt idx="50">
                  <c:v>6.8099999999999961</c:v>
                </c:pt>
                <c:pt idx="51">
                  <c:v>6.8135099999999884</c:v>
                </c:pt>
                <c:pt idx="52">
                  <c:v>6.8184441666666551</c:v>
                </c:pt>
                <c:pt idx="53">
                  <c:v>6.824802499999989</c:v>
                </c:pt>
                <c:pt idx="54">
                  <c:v>6.8325849999999893</c:v>
                </c:pt>
                <c:pt idx="55">
                  <c:v>6.8417916666666549</c:v>
                </c:pt>
                <c:pt idx="56">
                  <c:v>6.8524224999999888</c:v>
                </c:pt>
                <c:pt idx="57">
                  <c:v>6.8644774999999889</c:v>
                </c:pt>
                <c:pt idx="58">
                  <c:v>6.8779566666666554</c:v>
                </c:pt>
                <c:pt idx="59">
                  <c:v>6.8928599999999882</c:v>
                </c:pt>
                <c:pt idx="60">
                  <c:v>6.9091874999999883</c:v>
                </c:pt>
                <c:pt idx="61">
                  <c:v>6.9269391666666547</c:v>
                </c:pt>
                <c:pt idx="62">
                  <c:v>6.9461149999999883</c:v>
                </c:pt>
                <c:pt idx="63">
                  <c:v>6.9667149999999882</c:v>
                </c:pt>
                <c:pt idx="64">
                  <c:v>6.9887391666666545</c:v>
                </c:pt>
                <c:pt idx="65">
                  <c:v>7.012187499999988</c:v>
                </c:pt>
                <c:pt idx="66">
                  <c:v>7.0370599999999879</c:v>
                </c:pt>
                <c:pt idx="67">
                  <c:v>7.0633566666666541</c:v>
                </c:pt>
                <c:pt idx="68">
                  <c:v>7.0910774999999875</c:v>
                </c:pt>
                <c:pt idx="69">
                  <c:v>7.1202224999999881</c:v>
                </c:pt>
                <c:pt idx="70">
                  <c:v>7.1507916666666542</c:v>
                </c:pt>
                <c:pt idx="71">
                  <c:v>7.1827849999999867</c:v>
                </c:pt>
                <c:pt idx="72">
                  <c:v>7.2162024999999872</c:v>
                </c:pt>
                <c:pt idx="73">
                  <c:v>7.2510441666666541</c:v>
                </c:pt>
                <c:pt idx="74">
                  <c:v>7.2873099999999873</c:v>
                </c:pt>
                <c:pt idx="75">
                  <c:v>7.324999999999986</c:v>
                </c:pt>
                <c:pt idx="76">
                  <c:v>7.3641141666666527</c:v>
                </c:pt>
                <c:pt idx="77">
                  <c:v>7.4046524999999868</c:v>
                </c:pt>
                <c:pt idx="78">
                  <c:v>7.4466149999999862</c:v>
                </c:pt>
                <c:pt idx="79">
                  <c:v>7.4900016666666529</c:v>
                </c:pt>
                <c:pt idx="80">
                  <c:v>7.5348124999999859</c:v>
                </c:pt>
                <c:pt idx="81">
                  <c:v>7.5810474999999862</c:v>
                </c:pt>
                <c:pt idx="82">
                  <c:v>7.6287066666666519</c:v>
                </c:pt>
                <c:pt idx="83">
                  <c:v>7.6777899999999848</c:v>
                </c:pt>
                <c:pt idx="84">
                  <c:v>7.7282974999999849</c:v>
                </c:pt>
                <c:pt idx="85">
                  <c:v>7.7802291666666523</c:v>
                </c:pt>
                <c:pt idx="86">
                  <c:v>7.8335849999999851</c:v>
                </c:pt>
                <c:pt idx="87">
                  <c:v>7.8883649999999843</c:v>
                </c:pt>
                <c:pt idx="88">
                  <c:v>7.9445691666666516</c:v>
                </c:pt>
                <c:pt idx="89">
                  <c:v>8.0021974999999852</c:v>
                </c:pt>
                <c:pt idx="90">
                  <c:v>8.0612499999999851</c:v>
                </c:pt>
                <c:pt idx="91">
                  <c:v>8.1217266666666497</c:v>
                </c:pt>
                <c:pt idx="92">
                  <c:v>8.1836274999999841</c:v>
                </c:pt>
                <c:pt idx="93">
                  <c:v>8.2469524999999848</c:v>
                </c:pt>
                <c:pt idx="94">
                  <c:v>8.3117016666666501</c:v>
                </c:pt>
                <c:pt idx="95">
                  <c:v>8.3778749999999835</c:v>
                </c:pt>
                <c:pt idx="96">
                  <c:v>8.4454724999999833</c:v>
                </c:pt>
                <c:pt idx="97">
                  <c:v>8.5144941666666512</c:v>
                </c:pt>
                <c:pt idx="98">
                  <c:v>8.5849399999999836</c:v>
                </c:pt>
                <c:pt idx="99">
                  <c:v>8.6568099999999824</c:v>
                </c:pt>
                <c:pt idx="100">
                  <c:v>8.7301041666666492</c:v>
                </c:pt>
              </c:numCache>
            </c:numRef>
          </c:val>
          <c:smooth val="0"/>
          <c:extLst>
            <c:ext xmlns:c16="http://schemas.microsoft.com/office/drawing/2014/chart" uri="{C3380CC4-5D6E-409C-BE32-E72D297353CC}">
              <c16:uniqueId val="{00000001-E769-4356-AE17-2EA1731DD6B8}"/>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9"/>
          <c:min val="6.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12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comparaison_int!$O$97:$O$197</c:f>
              <c:numCache>
                <c:formatCode>0.0000</c:formatCode>
                <c:ptCount val="101"/>
                <c:pt idx="0">
                  <c:v>7.5783333333333314</c:v>
                </c:pt>
                <c:pt idx="1">
                  <c:v>7.5529999999999982</c:v>
                </c:pt>
                <c:pt idx="2">
                  <c:v>7.527666666666665</c:v>
                </c:pt>
                <c:pt idx="3">
                  <c:v>7.5023333333333317</c:v>
                </c:pt>
                <c:pt idx="4">
                  <c:v>7.4769999999999985</c:v>
                </c:pt>
                <c:pt idx="5">
                  <c:v>7.4516666666666653</c:v>
                </c:pt>
                <c:pt idx="6">
                  <c:v>7.4263333333333321</c:v>
                </c:pt>
                <c:pt idx="7">
                  <c:v>7.4009999999999989</c:v>
                </c:pt>
                <c:pt idx="8">
                  <c:v>7.3756666666666648</c:v>
                </c:pt>
                <c:pt idx="9">
                  <c:v>7.3503333333333316</c:v>
                </c:pt>
                <c:pt idx="10">
                  <c:v>7.3249999999999984</c:v>
                </c:pt>
                <c:pt idx="11">
                  <c:v>7.2996666666666652</c:v>
                </c:pt>
                <c:pt idx="12">
                  <c:v>7.274333333333332</c:v>
                </c:pt>
                <c:pt idx="13">
                  <c:v>7.2489999999999988</c:v>
                </c:pt>
                <c:pt idx="14">
                  <c:v>7.2236666666666656</c:v>
                </c:pt>
                <c:pt idx="15">
                  <c:v>7.1983333333333324</c:v>
                </c:pt>
                <c:pt idx="16">
                  <c:v>7.1729999999999992</c:v>
                </c:pt>
                <c:pt idx="17">
                  <c:v>7.1476666666666659</c:v>
                </c:pt>
                <c:pt idx="18">
                  <c:v>7.1223333333333327</c:v>
                </c:pt>
                <c:pt idx="19">
                  <c:v>7.0969999999999995</c:v>
                </c:pt>
                <c:pt idx="20">
                  <c:v>7.0716666666666663</c:v>
                </c:pt>
                <c:pt idx="21">
                  <c:v>7.0463333333333331</c:v>
                </c:pt>
                <c:pt idx="22">
                  <c:v>7.020999999999999</c:v>
                </c:pt>
                <c:pt idx="23">
                  <c:v>6.9956666666666667</c:v>
                </c:pt>
                <c:pt idx="24">
                  <c:v>6.9703333333333326</c:v>
                </c:pt>
                <c:pt idx="25">
                  <c:v>6.9449999999999994</c:v>
                </c:pt>
                <c:pt idx="26">
                  <c:v>6.9459999999999997</c:v>
                </c:pt>
                <c:pt idx="27">
                  <c:v>6.9469999999999992</c:v>
                </c:pt>
                <c:pt idx="28">
                  <c:v>6.9479999999999995</c:v>
                </c:pt>
                <c:pt idx="29">
                  <c:v>6.9489999999999998</c:v>
                </c:pt>
                <c:pt idx="30">
                  <c:v>6.9499999999999993</c:v>
                </c:pt>
                <c:pt idx="31">
                  <c:v>6.9509999999999996</c:v>
                </c:pt>
                <c:pt idx="32">
                  <c:v>6.9519999999999991</c:v>
                </c:pt>
                <c:pt idx="33">
                  <c:v>6.9529999999999994</c:v>
                </c:pt>
                <c:pt idx="34">
                  <c:v>6.9539999999999997</c:v>
                </c:pt>
                <c:pt idx="35">
                  <c:v>6.9549999999999992</c:v>
                </c:pt>
                <c:pt idx="36">
                  <c:v>6.9559999999999995</c:v>
                </c:pt>
                <c:pt idx="37">
                  <c:v>6.9569999999999999</c:v>
                </c:pt>
                <c:pt idx="38">
                  <c:v>6.9579999999999993</c:v>
                </c:pt>
                <c:pt idx="39">
                  <c:v>6.9589999999999996</c:v>
                </c:pt>
                <c:pt idx="40">
                  <c:v>6.96</c:v>
                </c:pt>
                <c:pt idx="41">
                  <c:v>6.9609999999999994</c:v>
                </c:pt>
                <c:pt idx="42">
                  <c:v>6.9619999999999997</c:v>
                </c:pt>
                <c:pt idx="43">
                  <c:v>6.9630000000000001</c:v>
                </c:pt>
                <c:pt idx="44">
                  <c:v>6.9639999999999995</c:v>
                </c:pt>
                <c:pt idx="45">
                  <c:v>6.9649999999999999</c:v>
                </c:pt>
                <c:pt idx="46">
                  <c:v>6.9659999999999993</c:v>
                </c:pt>
                <c:pt idx="47">
                  <c:v>6.9669999999999996</c:v>
                </c:pt>
                <c:pt idx="48">
                  <c:v>6.968</c:v>
                </c:pt>
                <c:pt idx="49">
                  <c:v>6.9689999999999994</c:v>
                </c:pt>
                <c:pt idx="50">
                  <c:v>6.97</c:v>
                </c:pt>
                <c:pt idx="51">
                  <c:v>6.9921999999999995</c:v>
                </c:pt>
                <c:pt idx="52">
                  <c:v>7.0144000000000002</c:v>
                </c:pt>
                <c:pt idx="53">
                  <c:v>7.0366</c:v>
                </c:pt>
                <c:pt idx="54">
                  <c:v>7.0587999999999997</c:v>
                </c:pt>
                <c:pt idx="55">
                  <c:v>7.0809999999999995</c:v>
                </c:pt>
                <c:pt idx="56">
                  <c:v>7.1031999999999993</c:v>
                </c:pt>
                <c:pt idx="57">
                  <c:v>7.1253999999999991</c:v>
                </c:pt>
                <c:pt idx="58">
                  <c:v>7.1475999999999997</c:v>
                </c:pt>
                <c:pt idx="59">
                  <c:v>7.1697999999999995</c:v>
                </c:pt>
                <c:pt idx="60">
                  <c:v>7.1919999999999993</c:v>
                </c:pt>
                <c:pt idx="61">
                  <c:v>7.2141999999999999</c:v>
                </c:pt>
                <c:pt idx="62">
                  <c:v>7.2363999999999997</c:v>
                </c:pt>
                <c:pt idx="63">
                  <c:v>7.2585999999999995</c:v>
                </c:pt>
                <c:pt idx="64">
                  <c:v>7.2807999999999993</c:v>
                </c:pt>
                <c:pt idx="65">
                  <c:v>7.302999999999999</c:v>
                </c:pt>
                <c:pt idx="66">
                  <c:v>7.3251999999999997</c:v>
                </c:pt>
                <c:pt idx="67">
                  <c:v>7.3473999999999995</c:v>
                </c:pt>
                <c:pt idx="68">
                  <c:v>7.3695999999999993</c:v>
                </c:pt>
                <c:pt idx="69">
                  <c:v>7.3917999999999999</c:v>
                </c:pt>
                <c:pt idx="70">
                  <c:v>7.4139999999999997</c:v>
                </c:pt>
                <c:pt idx="71">
                  <c:v>7.4361999999999995</c:v>
                </c:pt>
                <c:pt idx="72">
                  <c:v>7.4583999999999993</c:v>
                </c:pt>
                <c:pt idx="73">
                  <c:v>7.480599999999999</c:v>
                </c:pt>
                <c:pt idx="74">
                  <c:v>7.5027999999999997</c:v>
                </c:pt>
                <c:pt idx="75">
                  <c:v>7.5249999999999995</c:v>
                </c:pt>
                <c:pt idx="76">
                  <c:v>7.5803333333333338</c:v>
                </c:pt>
                <c:pt idx="77">
                  <c:v>7.6356666666666673</c:v>
                </c:pt>
                <c:pt idx="78">
                  <c:v>7.6910000000000007</c:v>
                </c:pt>
                <c:pt idx="79">
                  <c:v>7.7463333333333342</c:v>
                </c:pt>
                <c:pt idx="80">
                  <c:v>7.8016666666666667</c:v>
                </c:pt>
                <c:pt idx="81">
                  <c:v>7.8570000000000002</c:v>
                </c:pt>
                <c:pt idx="82">
                  <c:v>7.9123333333333337</c:v>
                </c:pt>
                <c:pt idx="83">
                  <c:v>7.9676666666666671</c:v>
                </c:pt>
                <c:pt idx="84">
                  <c:v>8.0229999999999997</c:v>
                </c:pt>
                <c:pt idx="85">
                  <c:v>8.0783333333333331</c:v>
                </c:pt>
                <c:pt idx="86">
                  <c:v>8.1336666666666666</c:v>
                </c:pt>
                <c:pt idx="87">
                  <c:v>8.1890000000000001</c:v>
                </c:pt>
                <c:pt idx="88">
                  <c:v>8.2443333333333335</c:v>
                </c:pt>
                <c:pt idx="89">
                  <c:v>8.299666666666667</c:v>
                </c:pt>
                <c:pt idx="90">
                  <c:v>8.3550000000000004</c:v>
                </c:pt>
                <c:pt idx="91">
                  <c:v>8.4103333333333339</c:v>
                </c:pt>
                <c:pt idx="92">
                  <c:v>8.4656666666666673</c:v>
                </c:pt>
                <c:pt idx="93">
                  <c:v>8.5210000000000008</c:v>
                </c:pt>
                <c:pt idx="94">
                  <c:v>8.5763333333333343</c:v>
                </c:pt>
                <c:pt idx="95">
                  <c:v>8.6316666666666677</c:v>
                </c:pt>
                <c:pt idx="96">
                  <c:v>8.6870000000000012</c:v>
                </c:pt>
                <c:pt idx="97">
                  <c:v>8.7423333333333346</c:v>
                </c:pt>
                <c:pt idx="98">
                  <c:v>8.7976666666666681</c:v>
                </c:pt>
                <c:pt idx="99">
                  <c:v>8.8530000000000015</c:v>
                </c:pt>
                <c:pt idx="100">
                  <c:v>8.908333333333335</c:v>
                </c:pt>
              </c:numCache>
            </c:numRef>
          </c:val>
          <c:smooth val="0"/>
          <c:extLst>
            <c:ext xmlns:c16="http://schemas.microsoft.com/office/drawing/2014/chart" uri="{C3380CC4-5D6E-409C-BE32-E72D297353CC}">
              <c16:uniqueId val="{00000000-2806-4833-A7C8-071E3C8BE067}"/>
            </c:ext>
          </c:extLst>
        </c:ser>
        <c:ser>
          <c:idx val="1"/>
          <c:order val="1"/>
          <c:spPr>
            <a:ln w="28575" cap="rnd">
              <a:solidFill>
                <a:schemeClr val="accent2"/>
              </a:solidFill>
              <a:round/>
            </a:ln>
            <a:effectLst/>
          </c:spPr>
          <c:marker>
            <c:symbol val="none"/>
          </c:marker>
          <c:val>
            <c:numRef>
              <c:f>comparaison_int!$P$97:$P$197</c:f>
              <c:numCache>
                <c:formatCode>0.0000</c:formatCode>
                <c:ptCount val="101"/>
                <c:pt idx="0">
                  <c:v>7.7429166666666625</c:v>
                </c:pt>
                <c:pt idx="1">
                  <c:v>7.6951999999999963</c:v>
                </c:pt>
                <c:pt idx="2">
                  <c:v>7.648799999999996</c:v>
                </c:pt>
                <c:pt idx="3">
                  <c:v>7.6037166666666636</c:v>
                </c:pt>
                <c:pt idx="4">
                  <c:v>7.5599499999999971</c:v>
                </c:pt>
                <c:pt idx="5">
                  <c:v>7.5174999999999965</c:v>
                </c:pt>
                <c:pt idx="6">
                  <c:v>7.4763666666666637</c:v>
                </c:pt>
                <c:pt idx="7">
                  <c:v>7.4365499999999969</c:v>
                </c:pt>
                <c:pt idx="8">
                  <c:v>7.3980499999999978</c:v>
                </c:pt>
                <c:pt idx="9">
                  <c:v>7.3608666666666647</c:v>
                </c:pt>
                <c:pt idx="10">
                  <c:v>7.3249999999999975</c:v>
                </c:pt>
                <c:pt idx="11">
                  <c:v>7.2904499999999981</c:v>
                </c:pt>
                <c:pt idx="12">
                  <c:v>7.2572166666666647</c:v>
                </c:pt>
                <c:pt idx="13">
                  <c:v>7.2252999999999989</c:v>
                </c:pt>
                <c:pt idx="14">
                  <c:v>7.1946999999999983</c:v>
                </c:pt>
                <c:pt idx="15">
                  <c:v>7.1654166666666654</c:v>
                </c:pt>
                <c:pt idx="16">
                  <c:v>7.1374499999999994</c:v>
                </c:pt>
                <c:pt idx="17">
                  <c:v>7.1107999999999993</c:v>
                </c:pt>
                <c:pt idx="18">
                  <c:v>7.0854666666666661</c:v>
                </c:pt>
                <c:pt idx="19">
                  <c:v>7.0614499999999989</c:v>
                </c:pt>
                <c:pt idx="20">
                  <c:v>7.0387499999999994</c:v>
                </c:pt>
                <c:pt idx="21">
                  <c:v>7.0173666666666659</c:v>
                </c:pt>
                <c:pt idx="22">
                  <c:v>6.9972999999999992</c:v>
                </c:pt>
                <c:pt idx="23">
                  <c:v>6.9785500000000003</c:v>
                </c:pt>
                <c:pt idx="24">
                  <c:v>6.9611166666666664</c:v>
                </c:pt>
                <c:pt idx="25">
                  <c:v>6.9450000000000003</c:v>
                </c:pt>
                <c:pt idx="26">
                  <c:v>6.9302000000000001</c:v>
                </c:pt>
                <c:pt idx="27">
                  <c:v>6.9167166666666668</c:v>
                </c:pt>
                <c:pt idx="28">
                  <c:v>6.9045500000000004</c:v>
                </c:pt>
                <c:pt idx="29">
                  <c:v>6.8937000000000008</c:v>
                </c:pt>
                <c:pt idx="30">
                  <c:v>6.8841666666666672</c:v>
                </c:pt>
                <c:pt idx="31">
                  <c:v>6.8759500000000005</c:v>
                </c:pt>
                <c:pt idx="32">
                  <c:v>6.8690500000000005</c:v>
                </c:pt>
                <c:pt idx="33">
                  <c:v>6.8634666666666675</c:v>
                </c:pt>
                <c:pt idx="34">
                  <c:v>6.8592000000000004</c:v>
                </c:pt>
                <c:pt idx="35">
                  <c:v>6.8562500000000011</c:v>
                </c:pt>
                <c:pt idx="36">
                  <c:v>6.8546166666666677</c:v>
                </c:pt>
                <c:pt idx="37">
                  <c:v>6.8543000000000003</c:v>
                </c:pt>
                <c:pt idx="38">
                  <c:v>6.8553000000000006</c:v>
                </c:pt>
                <c:pt idx="39">
                  <c:v>6.8576166666666678</c:v>
                </c:pt>
                <c:pt idx="40">
                  <c:v>6.861250000000001</c:v>
                </c:pt>
                <c:pt idx="41">
                  <c:v>6.866200000000001</c:v>
                </c:pt>
                <c:pt idx="42">
                  <c:v>6.8724666666666678</c:v>
                </c:pt>
                <c:pt idx="43">
                  <c:v>6.8800500000000007</c:v>
                </c:pt>
                <c:pt idx="44">
                  <c:v>6.8889500000000004</c:v>
                </c:pt>
                <c:pt idx="45">
                  <c:v>6.8991666666666678</c:v>
                </c:pt>
                <c:pt idx="46">
                  <c:v>6.9107000000000003</c:v>
                </c:pt>
                <c:pt idx="47">
                  <c:v>6.9235500000000005</c:v>
                </c:pt>
                <c:pt idx="48">
                  <c:v>6.9377166666666668</c:v>
                </c:pt>
                <c:pt idx="49">
                  <c:v>6.9532000000000007</c:v>
                </c:pt>
                <c:pt idx="50">
                  <c:v>6.9700000000000006</c:v>
                </c:pt>
                <c:pt idx="51">
                  <c:v>6.9723200000000123</c:v>
                </c:pt>
                <c:pt idx="52">
                  <c:v>6.9762966666666779</c:v>
                </c:pt>
                <c:pt idx="53">
                  <c:v>6.9819300000000108</c:v>
                </c:pt>
                <c:pt idx="54">
                  <c:v>6.989220000000012</c:v>
                </c:pt>
                <c:pt idx="55">
                  <c:v>6.9981666666666786</c:v>
                </c:pt>
                <c:pt idx="56">
                  <c:v>7.0087700000000117</c:v>
                </c:pt>
                <c:pt idx="57">
                  <c:v>7.0210300000000121</c:v>
                </c:pt>
                <c:pt idx="58">
                  <c:v>7.034946666666678</c:v>
                </c:pt>
                <c:pt idx="59">
                  <c:v>7.0505200000000121</c:v>
                </c:pt>
                <c:pt idx="60">
                  <c:v>7.0677500000000117</c:v>
                </c:pt>
                <c:pt idx="61">
                  <c:v>7.0866366666666787</c:v>
                </c:pt>
                <c:pt idx="62">
                  <c:v>7.107180000000012</c:v>
                </c:pt>
                <c:pt idx="63">
                  <c:v>7.1293800000000118</c:v>
                </c:pt>
                <c:pt idx="64">
                  <c:v>7.1532366666666789</c:v>
                </c:pt>
                <c:pt idx="65">
                  <c:v>7.1787500000000115</c:v>
                </c:pt>
                <c:pt idx="66">
                  <c:v>7.2059200000000114</c:v>
                </c:pt>
                <c:pt idx="67">
                  <c:v>7.2347466666666795</c:v>
                </c:pt>
                <c:pt idx="68">
                  <c:v>7.2652300000000123</c:v>
                </c:pt>
                <c:pt idx="69">
                  <c:v>7.2973700000000123</c:v>
                </c:pt>
                <c:pt idx="70">
                  <c:v>7.3311666666666797</c:v>
                </c:pt>
                <c:pt idx="71">
                  <c:v>7.3666200000000126</c:v>
                </c:pt>
                <c:pt idx="72">
                  <c:v>7.4037300000000128</c:v>
                </c:pt>
                <c:pt idx="73">
                  <c:v>7.4424966666666794</c:v>
                </c:pt>
                <c:pt idx="74">
                  <c:v>7.4829200000000125</c:v>
                </c:pt>
                <c:pt idx="75">
                  <c:v>7.5250000000000137</c:v>
                </c:pt>
                <c:pt idx="76">
                  <c:v>7.5687366666666795</c:v>
                </c:pt>
                <c:pt idx="77">
                  <c:v>7.6141300000000127</c:v>
                </c:pt>
                <c:pt idx="78">
                  <c:v>7.6611800000000141</c:v>
                </c:pt>
                <c:pt idx="79">
                  <c:v>7.7098866666666801</c:v>
                </c:pt>
                <c:pt idx="80">
                  <c:v>7.7602500000000134</c:v>
                </c:pt>
                <c:pt idx="81">
                  <c:v>7.8122700000000131</c:v>
                </c:pt>
                <c:pt idx="82">
                  <c:v>7.8659466666666802</c:v>
                </c:pt>
                <c:pt idx="83">
                  <c:v>7.9212800000000136</c:v>
                </c:pt>
                <c:pt idx="84">
                  <c:v>7.9782700000000135</c:v>
                </c:pt>
                <c:pt idx="85">
                  <c:v>8.0369166666666807</c:v>
                </c:pt>
                <c:pt idx="86">
                  <c:v>8.0972200000000143</c:v>
                </c:pt>
                <c:pt idx="87">
                  <c:v>8.1591800000000134</c:v>
                </c:pt>
                <c:pt idx="88">
                  <c:v>8.2227966666666816</c:v>
                </c:pt>
                <c:pt idx="89">
                  <c:v>8.2880700000000136</c:v>
                </c:pt>
                <c:pt idx="90">
                  <c:v>8.3550000000000146</c:v>
                </c:pt>
                <c:pt idx="91">
                  <c:v>8.4235866666666812</c:v>
                </c:pt>
                <c:pt idx="92">
                  <c:v>8.4938300000000133</c:v>
                </c:pt>
                <c:pt idx="93">
                  <c:v>8.5657300000000145</c:v>
                </c:pt>
                <c:pt idx="94">
                  <c:v>8.6392866666666812</c:v>
                </c:pt>
                <c:pt idx="95">
                  <c:v>8.7145000000000152</c:v>
                </c:pt>
                <c:pt idx="96">
                  <c:v>8.7913700000000148</c:v>
                </c:pt>
                <c:pt idx="97">
                  <c:v>8.8698966666666816</c:v>
                </c:pt>
                <c:pt idx="98">
                  <c:v>8.950080000000014</c:v>
                </c:pt>
                <c:pt idx="99">
                  <c:v>9.0319200000000137</c:v>
                </c:pt>
                <c:pt idx="100">
                  <c:v>9.1154166666666807</c:v>
                </c:pt>
              </c:numCache>
            </c:numRef>
          </c:val>
          <c:smooth val="0"/>
          <c:extLst>
            <c:ext xmlns:c16="http://schemas.microsoft.com/office/drawing/2014/chart" uri="{C3380CC4-5D6E-409C-BE32-E72D297353CC}">
              <c16:uniqueId val="{00000001-2806-4833-A7C8-071E3C8BE067}"/>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9.5"/>
          <c:min val="6.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18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comparaison_int!$Q$97:$Q$197</c:f>
              <c:numCache>
                <c:formatCode>0.0000</c:formatCode>
                <c:ptCount val="101"/>
                <c:pt idx="0">
                  <c:v>7.9258333333333333</c:v>
                </c:pt>
                <c:pt idx="1">
                  <c:v>7.8994999999999997</c:v>
                </c:pt>
                <c:pt idx="2">
                  <c:v>7.8731666666666671</c:v>
                </c:pt>
                <c:pt idx="3">
                  <c:v>7.8468333333333335</c:v>
                </c:pt>
                <c:pt idx="4">
                  <c:v>7.8205</c:v>
                </c:pt>
                <c:pt idx="5">
                  <c:v>7.7941666666666665</c:v>
                </c:pt>
                <c:pt idx="6">
                  <c:v>7.7678333333333338</c:v>
                </c:pt>
                <c:pt idx="7">
                  <c:v>7.7415000000000003</c:v>
                </c:pt>
                <c:pt idx="8">
                  <c:v>7.7151666666666667</c:v>
                </c:pt>
                <c:pt idx="9">
                  <c:v>7.6888333333333332</c:v>
                </c:pt>
                <c:pt idx="10">
                  <c:v>7.6625000000000005</c:v>
                </c:pt>
                <c:pt idx="11">
                  <c:v>7.636166666666667</c:v>
                </c:pt>
                <c:pt idx="12">
                  <c:v>7.6098333333333334</c:v>
                </c:pt>
                <c:pt idx="13">
                  <c:v>7.5834999999999999</c:v>
                </c:pt>
                <c:pt idx="14">
                  <c:v>7.5571666666666673</c:v>
                </c:pt>
                <c:pt idx="15">
                  <c:v>7.5308333333333337</c:v>
                </c:pt>
                <c:pt idx="16">
                  <c:v>7.5045000000000002</c:v>
                </c:pt>
                <c:pt idx="17">
                  <c:v>7.4781666666666666</c:v>
                </c:pt>
                <c:pt idx="18">
                  <c:v>7.451833333333334</c:v>
                </c:pt>
                <c:pt idx="19">
                  <c:v>7.4255000000000004</c:v>
                </c:pt>
                <c:pt idx="20">
                  <c:v>7.3991666666666669</c:v>
                </c:pt>
                <c:pt idx="21">
                  <c:v>7.3728333333333342</c:v>
                </c:pt>
                <c:pt idx="22">
                  <c:v>7.3465000000000007</c:v>
                </c:pt>
                <c:pt idx="23">
                  <c:v>7.3201666666666672</c:v>
                </c:pt>
                <c:pt idx="24">
                  <c:v>7.2938333333333336</c:v>
                </c:pt>
                <c:pt idx="25">
                  <c:v>7.267500000000001</c:v>
                </c:pt>
                <c:pt idx="26">
                  <c:v>7.2674000000000003</c:v>
                </c:pt>
                <c:pt idx="27">
                  <c:v>7.2673000000000005</c:v>
                </c:pt>
                <c:pt idx="28">
                  <c:v>7.2671999999999999</c:v>
                </c:pt>
                <c:pt idx="29">
                  <c:v>7.2671000000000001</c:v>
                </c:pt>
                <c:pt idx="30">
                  <c:v>7.2670000000000003</c:v>
                </c:pt>
                <c:pt idx="31">
                  <c:v>7.2669000000000006</c:v>
                </c:pt>
                <c:pt idx="32">
                  <c:v>7.2667999999999999</c:v>
                </c:pt>
                <c:pt idx="33">
                  <c:v>7.2667000000000002</c:v>
                </c:pt>
                <c:pt idx="34">
                  <c:v>7.2666000000000004</c:v>
                </c:pt>
                <c:pt idx="35">
                  <c:v>7.2665000000000006</c:v>
                </c:pt>
                <c:pt idx="36">
                  <c:v>7.2664</c:v>
                </c:pt>
                <c:pt idx="37">
                  <c:v>7.2663000000000002</c:v>
                </c:pt>
                <c:pt idx="38">
                  <c:v>7.2662000000000004</c:v>
                </c:pt>
                <c:pt idx="39">
                  <c:v>7.2661000000000007</c:v>
                </c:pt>
                <c:pt idx="40">
                  <c:v>7.266</c:v>
                </c:pt>
                <c:pt idx="41">
                  <c:v>7.2659000000000002</c:v>
                </c:pt>
                <c:pt idx="42">
                  <c:v>7.2658000000000005</c:v>
                </c:pt>
                <c:pt idx="43">
                  <c:v>7.2657000000000007</c:v>
                </c:pt>
                <c:pt idx="44">
                  <c:v>7.2656000000000001</c:v>
                </c:pt>
                <c:pt idx="45">
                  <c:v>7.2655000000000003</c:v>
                </c:pt>
                <c:pt idx="46">
                  <c:v>7.2654000000000005</c:v>
                </c:pt>
                <c:pt idx="47">
                  <c:v>7.2653000000000008</c:v>
                </c:pt>
                <c:pt idx="48">
                  <c:v>7.2652000000000001</c:v>
                </c:pt>
                <c:pt idx="49">
                  <c:v>7.2651000000000003</c:v>
                </c:pt>
                <c:pt idx="50">
                  <c:v>7.2650000000000006</c:v>
                </c:pt>
                <c:pt idx="51">
                  <c:v>7.2874999999999996</c:v>
                </c:pt>
                <c:pt idx="52">
                  <c:v>7.31</c:v>
                </c:pt>
                <c:pt idx="53">
                  <c:v>7.3324999999999996</c:v>
                </c:pt>
                <c:pt idx="54">
                  <c:v>7.3549999999999995</c:v>
                </c:pt>
                <c:pt idx="55">
                  <c:v>7.3774999999999995</c:v>
                </c:pt>
                <c:pt idx="56">
                  <c:v>7.3999999999999995</c:v>
                </c:pt>
                <c:pt idx="57">
                  <c:v>7.4224999999999994</c:v>
                </c:pt>
                <c:pt idx="58">
                  <c:v>7.4449999999999994</c:v>
                </c:pt>
                <c:pt idx="59">
                  <c:v>7.4674999999999994</c:v>
                </c:pt>
                <c:pt idx="60">
                  <c:v>7.4899999999999993</c:v>
                </c:pt>
                <c:pt idx="61">
                  <c:v>7.5124999999999993</c:v>
                </c:pt>
                <c:pt idx="62">
                  <c:v>7.5350000000000001</c:v>
                </c:pt>
                <c:pt idx="63">
                  <c:v>7.5574999999999992</c:v>
                </c:pt>
                <c:pt idx="64">
                  <c:v>7.58</c:v>
                </c:pt>
                <c:pt idx="65">
                  <c:v>7.6024999999999991</c:v>
                </c:pt>
                <c:pt idx="66">
                  <c:v>7.625</c:v>
                </c:pt>
                <c:pt idx="67">
                  <c:v>7.6474999999999991</c:v>
                </c:pt>
                <c:pt idx="68">
                  <c:v>7.67</c:v>
                </c:pt>
                <c:pt idx="69">
                  <c:v>7.6924999999999999</c:v>
                </c:pt>
                <c:pt idx="70">
                  <c:v>7.7149999999999999</c:v>
                </c:pt>
                <c:pt idx="71">
                  <c:v>7.7374999999999998</c:v>
                </c:pt>
                <c:pt idx="72">
                  <c:v>7.76</c:v>
                </c:pt>
                <c:pt idx="73">
                  <c:v>7.7824999999999998</c:v>
                </c:pt>
                <c:pt idx="74">
                  <c:v>7.8049999999999997</c:v>
                </c:pt>
                <c:pt idx="75">
                  <c:v>7.8274999999999997</c:v>
                </c:pt>
                <c:pt idx="76">
                  <c:v>7.8835000000000015</c:v>
                </c:pt>
                <c:pt idx="77">
                  <c:v>7.9395000000000007</c:v>
                </c:pt>
                <c:pt idx="78">
                  <c:v>7.9955000000000016</c:v>
                </c:pt>
                <c:pt idx="79">
                  <c:v>8.0515000000000008</c:v>
                </c:pt>
                <c:pt idx="80">
                  <c:v>8.1074999999999999</c:v>
                </c:pt>
                <c:pt idx="81">
                  <c:v>8.1635000000000009</c:v>
                </c:pt>
                <c:pt idx="82">
                  <c:v>8.2195</c:v>
                </c:pt>
                <c:pt idx="83">
                  <c:v>8.275500000000001</c:v>
                </c:pt>
                <c:pt idx="84">
                  <c:v>8.3315000000000001</c:v>
                </c:pt>
                <c:pt idx="85">
                  <c:v>8.3875000000000011</c:v>
                </c:pt>
                <c:pt idx="86">
                  <c:v>8.4435000000000002</c:v>
                </c:pt>
                <c:pt idx="87">
                  <c:v>8.4995000000000012</c:v>
                </c:pt>
                <c:pt idx="88">
                  <c:v>8.5555000000000003</c:v>
                </c:pt>
                <c:pt idx="89">
                  <c:v>8.6115000000000013</c:v>
                </c:pt>
                <c:pt idx="90">
                  <c:v>8.6675000000000004</c:v>
                </c:pt>
                <c:pt idx="91">
                  <c:v>8.7235000000000014</c:v>
                </c:pt>
                <c:pt idx="92">
                  <c:v>8.7795000000000005</c:v>
                </c:pt>
                <c:pt idx="93">
                  <c:v>8.8354999999999997</c:v>
                </c:pt>
                <c:pt idx="94">
                  <c:v>8.8915000000000006</c:v>
                </c:pt>
                <c:pt idx="95">
                  <c:v>8.9474999999999998</c:v>
                </c:pt>
                <c:pt idx="96">
                  <c:v>9.0035000000000007</c:v>
                </c:pt>
                <c:pt idx="97">
                  <c:v>9.0594999999999999</c:v>
                </c:pt>
                <c:pt idx="98">
                  <c:v>9.1155000000000008</c:v>
                </c:pt>
                <c:pt idx="99">
                  <c:v>9.1715</c:v>
                </c:pt>
                <c:pt idx="100">
                  <c:v>9.2275000000000009</c:v>
                </c:pt>
              </c:numCache>
            </c:numRef>
          </c:val>
          <c:smooth val="0"/>
          <c:extLst>
            <c:ext xmlns:c16="http://schemas.microsoft.com/office/drawing/2014/chart" uri="{C3380CC4-5D6E-409C-BE32-E72D297353CC}">
              <c16:uniqueId val="{00000000-62D4-4C4E-AA37-0437D67663B8}"/>
            </c:ext>
          </c:extLst>
        </c:ser>
        <c:ser>
          <c:idx val="1"/>
          <c:order val="1"/>
          <c:spPr>
            <a:ln w="28575" cap="rnd">
              <a:solidFill>
                <a:schemeClr val="accent2"/>
              </a:solidFill>
              <a:round/>
            </a:ln>
            <a:effectLst/>
          </c:spPr>
          <c:marker>
            <c:symbol val="none"/>
          </c:marker>
          <c:val>
            <c:numRef>
              <c:f>comparaison_int!$R$97:$R$197</c:f>
              <c:numCache>
                <c:formatCode>0.0000</c:formatCode>
                <c:ptCount val="101"/>
                <c:pt idx="0">
                  <c:v>8.0897916666666632</c:v>
                </c:pt>
                <c:pt idx="1">
                  <c:v>8.0411599999999961</c:v>
                </c:pt>
                <c:pt idx="2">
                  <c:v>7.9938399999999969</c:v>
                </c:pt>
                <c:pt idx="3">
                  <c:v>7.947831666666664</c:v>
                </c:pt>
                <c:pt idx="4">
                  <c:v>7.9031349999999971</c:v>
                </c:pt>
                <c:pt idx="5">
                  <c:v>7.8597499999999973</c:v>
                </c:pt>
                <c:pt idx="6">
                  <c:v>7.8176766666666637</c:v>
                </c:pt>
                <c:pt idx="7">
                  <c:v>7.776914999999998</c:v>
                </c:pt>
                <c:pt idx="8">
                  <c:v>7.7374649999999976</c:v>
                </c:pt>
                <c:pt idx="9">
                  <c:v>7.6993266666666642</c:v>
                </c:pt>
                <c:pt idx="10">
                  <c:v>7.6624999999999979</c:v>
                </c:pt>
                <c:pt idx="11">
                  <c:v>7.6269849999999986</c:v>
                </c:pt>
                <c:pt idx="12">
                  <c:v>7.5927816666666654</c:v>
                </c:pt>
                <c:pt idx="13">
                  <c:v>7.5598899999999984</c:v>
                </c:pt>
                <c:pt idx="14">
                  <c:v>7.5283099999999985</c:v>
                </c:pt>
                <c:pt idx="15">
                  <c:v>7.4980416666666656</c:v>
                </c:pt>
                <c:pt idx="16">
                  <c:v>7.4690849999999989</c:v>
                </c:pt>
                <c:pt idx="17">
                  <c:v>7.4414399999999992</c:v>
                </c:pt>
                <c:pt idx="18">
                  <c:v>7.4151066666666656</c:v>
                </c:pt>
                <c:pt idx="19">
                  <c:v>7.3900849999999991</c:v>
                </c:pt>
                <c:pt idx="20">
                  <c:v>7.3663749999999997</c:v>
                </c:pt>
                <c:pt idx="21">
                  <c:v>7.3439766666666664</c:v>
                </c:pt>
                <c:pt idx="22">
                  <c:v>7.3228899999999992</c:v>
                </c:pt>
                <c:pt idx="23">
                  <c:v>7.3031149999999991</c:v>
                </c:pt>
                <c:pt idx="24">
                  <c:v>7.2846516666666661</c:v>
                </c:pt>
                <c:pt idx="25">
                  <c:v>7.2675000000000001</c:v>
                </c:pt>
                <c:pt idx="26">
                  <c:v>7.2516599999999993</c:v>
                </c:pt>
                <c:pt idx="27">
                  <c:v>7.2371316666666665</c:v>
                </c:pt>
                <c:pt idx="28">
                  <c:v>7.2239149999999999</c:v>
                </c:pt>
                <c:pt idx="29">
                  <c:v>7.2120100000000003</c:v>
                </c:pt>
                <c:pt idx="30">
                  <c:v>7.2014166666666668</c:v>
                </c:pt>
                <c:pt idx="31">
                  <c:v>7.1921350000000004</c:v>
                </c:pt>
                <c:pt idx="32">
                  <c:v>7.1841650000000001</c:v>
                </c:pt>
                <c:pt idx="33">
                  <c:v>7.1775066666666669</c:v>
                </c:pt>
                <c:pt idx="34">
                  <c:v>7.1721599999999999</c:v>
                </c:pt>
                <c:pt idx="35">
                  <c:v>7.1681249999999999</c:v>
                </c:pt>
                <c:pt idx="36">
                  <c:v>7.1654016666666669</c:v>
                </c:pt>
                <c:pt idx="37">
                  <c:v>7.1639900000000001</c:v>
                </c:pt>
                <c:pt idx="38">
                  <c:v>7.1638900000000003</c:v>
                </c:pt>
                <c:pt idx="39">
                  <c:v>7.1651016666666667</c:v>
                </c:pt>
                <c:pt idx="40">
                  <c:v>7.1676250000000001</c:v>
                </c:pt>
                <c:pt idx="41">
                  <c:v>7.1714600000000006</c:v>
                </c:pt>
                <c:pt idx="42">
                  <c:v>7.1766066666666672</c:v>
                </c:pt>
                <c:pt idx="43">
                  <c:v>7.183065</c:v>
                </c:pt>
                <c:pt idx="44">
                  <c:v>7.1908349999999999</c:v>
                </c:pt>
                <c:pt idx="45">
                  <c:v>7.1999166666666667</c:v>
                </c:pt>
                <c:pt idx="46">
                  <c:v>7.2103099999999998</c:v>
                </c:pt>
                <c:pt idx="47">
                  <c:v>7.2220150000000007</c:v>
                </c:pt>
                <c:pt idx="48">
                  <c:v>7.235031666666667</c:v>
                </c:pt>
                <c:pt idx="49">
                  <c:v>7.2493600000000002</c:v>
                </c:pt>
                <c:pt idx="50">
                  <c:v>7.2650000000000006</c:v>
                </c:pt>
                <c:pt idx="51">
                  <c:v>7.2674000000000074</c:v>
                </c:pt>
                <c:pt idx="52">
                  <c:v>7.2714750000000077</c:v>
                </c:pt>
                <c:pt idx="53">
                  <c:v>7.2772250000000085</c:v>
                </c:pt>
                <c:pt idx="54">
                  <c:v>7.2846500000000072</c:v>
                </c:pt>
                <c:pt idx="55">
                  <c:v>7.2937500000000073</c:v>
                </c:pt>
                <c:pt idx="56">
                  <c:v>7.3045250000000079</c:v>
                </c:pt>
                <c:pt idx="57">
                  <c:v>7.3169750000000082</c:v>
                </c:pt>
                <c:pt idx="58">
                  <c:v>7.3311000000000082</c:v>
                </c:pt>
                <c:pt idx="59">
                  <c:v>7.3469000000000078</c:v>
                </c:pt>
                <c:pt idx="60">
                  <c:v>7.3643750000000079</c:v>
                </c:pt>
                <c:pt idx="61">
                  <c:v>7.3835250000000086</c:v>
                </c:pt>
                <c:pt idx="62">
                  <c:v>7.404350000000008</c:v>
                </c:pt>
                <c:pt idx="63">
                  <c:v>7.4268500000000079</c:v>
                </c:pt>
                <c:pt idx="64">
                  <c:v>7.4510250000000084</c:v>
                </c:pt>
                <c:pt idx="65">
                  <c:v>7.4768750000000086</c:v>
                </c:pt>
                <c:pt idx="66">
                  <c:v>7.5044000000000093</c:v>
                </c:pt>
                <c:pt idx="67">
                  <c:v>7.5336000000000087</c:v>
                </c:pt>
                <c:pt idx="68">
                  <c:v>7.5644750000000087</c:v>
                </c:pt>
                <c:pt idx="69">
                  <c:v>7.5970250000000092</c:v>
                </c:pt>
                <c:pt idx="70">
                  <c:v>7.6312500000000085</c:v>
                </c:pt>
                <c:pt idx="71">
                  <c:v>7.6671500000000083</c:v>
                </c:pt>
                <c:pt idx="72">
                  <c:v>7.7047250000000096</c:v>
                </c:pt>
                <c:pt idx="73">
                  <c:v>7.7439750000000096</c:v>
                </c:pt>
                <c:pt idx="74">
                  <c:v>7.7849000000000101</c:v>
                </c:pt>
                <c:pt idx="75">
                  <c:v>7.8275000000000095</c:v>
                </c:pt>
                <c:pt idx="76">
                  <c:v>7.8717750000000102</c:v>
                </c:pt>
                <c:pt idx="77">
                  <c:v>7.9177250000000106</c:v>
                </c:pt>
                <c:pt idx="78">
                  <c:v>7.9653500000000088</c:v>
                </c:pt>
                <c:pt idx="79">
                  <c:v>8.0146500000000103</c:v>
                </c:pt>
                <c:pt idx="80">
                  <c:v>8.0656250000000114</c:v>
                </c:pt>
                <c:pt idx="81">
                  <c:v>8.1182750000000112</c:v>
                </c:pt>
                <c:pt idx="82">
                  <c:v>8.1726000000000116</c:v>
                </c:pt>
                <c:pt idx="83">
                  <c:v>8.2286000000000108</c:v>
                </c:pt>
                <c:pt idx="84">
                  <c:v>8.2862750000000105</c:v>
                </c:pt>
                <c:pt idx="85">
                  <c:v>8.3456250000000125</c:v>
                </c:pt>
                <c:pt idx="86">
                  <c:v>8.4066500000000097</c:v>
                </c:pt>
                <c:pt idx="87">
                  <c:v>8.469350000000011</c:v>
                </c:pt>
                <c:pt idx="88">
                  <c:v>8.5337250000000111</c:v>
                </c:pt>
                <c:pt idx="89">
                  <c:v>8.5997750000000117</c:v>
                </c:pt>
                <c:pt idx="90">
                  <c:v>8.6675000000000129</c:v>
                </c:pt>
                <c:pt idx="91">
                  <c:v>8.7369000000000128</c:v>
                </c:pt>
                <c:pt idx="92">
                  <c:v>8.8079750000000132</c:v>
                </c:pt>
                <c:pt idx="93">
                  <c:v>8.8807250000000124</c:v>
                </c:pt>
                <c:pt idx="94">
                  <c:v>8.9551500000000122</c:v>
                </c:pt>
                <c:pt idx="95">
                  <c:v>9.0312500000000124</c:v>
                </c:pt>
                <c:pt idx="96">
                  <c:v>9.1090250000000133</c:v>
                </c:pt>
                <c:pt idx="97">
                  <c:v>9.1884750000000146</c:v>
                </c:pt>
                <c:pt idx="98">
                  <c:v>9.2696000000000147</c:v>
                </c:pt>
                <c:pt idx="99">
                  <c:v>9.3524000000000136</c:v>
                </c:pt>
                <c:pt idx="100">
                  <c:v>9.4368750000000148</c:v>
                </c:pt>
              </c:numCache>
            </c:numRef>
          </c:val>
          <c:smooth val="0"/>
          <c:extLst>
            <c:ext xmlns:c16="http://schemas.microsoft.com/office/drawing/2014/chart" uri="{C3380CC4-5D6E-409C-BE32-E72D297353CC}">
              <c16:uniqueId val="{00000001-62D4-4C4E-AA37-0437D67663B8}"/>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ax val="10"/>
          <c:min val="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Volatilité</a:t>
            </a:r>
            <a:r>
              <a:rPr lang="en-US" baseline="0"/>
              <a:t> mid selon le delta - Echéance 24 mois</a:t>
            </a:r>
            <a:endParaRPr lang="en-US"/>
          </a:p>
        </c:rich>
      </c:tx>
      <c:layout>
        <c:manualLayout>
          <c:xMode val="edge"/>
          <c:yMode val="edge"/>
          <c:x val="0.1992955878675034"/>
          <c:y val="2.33111286165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comparaison_int!$S$97:$S$197</c:f>
              <c:numCache>
                <c:formatCode>0.0000</c:formatCode>
                <c:ptCount val="101"/>
                <c:pt idx="0">
                  <c:v>8.446666666666669</c:v>
                </c:pt>
                <c:pt idx="1">
                  <c:v>8.4070000000000018</c:v>
                </c:pt>
                <c:pt idx="2">
                  <c:v>8.3673333333333364</c:v>
                </c:pt>
                <c:pt idx="3">
                  <c:v>8.3276666666666692</c:v>
                </c:pt>
                <c:pt idx="4">
                  <c:v>8.288000000000002</c:v>
                </c:pt>
                <c:pt idx="5">
                  <c:v>8.2483333333333348</c:v>
                </c:pt>
                <c:pt idx="6">
                  <c:v>8.2086666666666694</c:v>
                </c:pt>
                <c:pt idx="7">
                  <c:v>8.1690000000000023</c:v>
                </c:pt>
                <c:pt idx="8">
                  <c:v>8.1293333333333351</c:v>
                </c:pt>
                <c:pt idx="9">
                  <c:v>8.0896666666666679</c:v>
                </c:pt>
                <c:pt idx="10">
                  <c:v>8.0500000000000025</c:v>
                </c:pt>
                <c:pt idx="11">
                  <c:v>8.0103333333333353</c:v>
                </c:pt>
                <c:pt idx="12">
                  <c:v>7.9706666666666681</c:v>
                </c:pt>
                <c:pt idx="13">
                  <c:v>7.9310000000000018</c:v>
                </c:pt>
                <c:pt idx="14">
                  <c:v>7.8913333333333355</c:v>
                </c:pt>
                <c:pt idx="15">
                  <c:v>7.8516666666666683</c:v>
                </c:pt>
                <c:pt idx="16">
                  <c:v>7.8120000000000012</c:v>
                </c:pt>
                <c:pt idx="17">
                  <c:v>7.7723333333333349</c:v>
                </c:pt>
                <c:pt idx="18">
                  <c:v>7.7326666666666686</c:v>
                </c:pt>
                <c:pt idx="19">
                  <c:v>7.6930000000000014</c:v>
                </c:pt>
                <c:pt idx="20">
                  <c:v>7.6533333333333351</c:v>
                </c:pt>
                <c:pt idx="21">
                  <c:v>7.6136666666666679</c:v>
                </c:pt>
                <c:pt idx="22">
                  <c:v>7.5740000000000016</c:v>
                </c:pt>
                <c:pt idx="23">
                  <c:v>7.5343333333333344</c:v>
                </c:pt>
                <c:pt idx="24">
                  <c:v>7.4946666666666681</c:v>
                </c:pt>
                <c:pt idx="25">
                  <c:v>7.455000000000001</c:v>
                </c:pt>
                <c:pt idx="26">
                  <c:v>7.4543999999999988</c:v>
                </c:pt>
                <c:pt idx="27">
                  <c:v>7.4537999999999993</c:v>
                </c:pt>
                <c:pt idx="28">
                  <c:v>7.4531999999999989</c:v>
                </c:pt>
                <c:pt idx="29">
                  <c:v>7.4525999999999994</c:v>
                </c:pt>
                <c:pt idx="30">
                  <c:v>7.4519999999999991</c:v>
                </c:pt>
                <c:pt idx="31">
                  <c:v>7.4513999999999987</c:v>
                </c:pt>
                <c:pt idx="32">
                  <c:v>7.4507999999999992</c:v>
                </c:pt>
                <c:pt idx="33">
                  <c:v>7.4501999999999988</c:v>
                </c:pt>
                <c:pt idx="34">
                  <c:v>7.4495999999999993</c:v>
                </c:pt>
                <c:pt idx="35">
                  <c:v>7.448999999999999</c:v>
                </c:pt>
                <c:pt idx="36">
                  <c:v>7.4483999999999986</c:v>
                </c:pt>
                <c:pt idx="37">
                  <c:v>7.4477999999999991</c:v>
                </c:pt>
                <c:pt idx="38">
                  <c:v>7.4471999999999987</c:v>
                </c:pt>
                <c:pt idx="39">
                  <c:v>7.4465999999999992</c:v>
                </c:pt>
                <c:pt idx="40">
                  <c:v>7.4459999999999988</c:v>
                </c:pt>
                <c:pt idx="41">
                  <c:v>7.4453999999999985</c:v>
                </c:pt>
                <c:pt idx="42">
                  <c:v>7.444799999999999</c:v>
                </c:pt>
                <c:pt idx="43">
                  <c:v>7.4441999999999986</c:v>
                </c:pt>
                <c:pt idx="44">
                  <c:v>7.4435999999999991</c:v>
                </c:pt>
                <c:pt idx="45">
                  <c:v>7.4429999999999987</c:v>
                </c:pt>
                <c:pt idx="46">
                  <c:v>7.4423999999999984</c:v>
                </c:pt>
                <c:pt idx="47">
                  <c:v>7.4417999999999989</c:v>
                </c:pt>
                <c:pt idx="48">
                  <c:v>7.4411999999999985</c:v>
                </c:pt>
                <c:pt idx="49">
                  <c:v>7.440599999999999</c:v>
                </c:pt>
                <c:pt idx="50">
                  <c:v>7.4399999999999986</c:v>
                </c:pt>
                <c:pt idx="51">
                  <c:v>7.4630000000000019</c:v>
                </c:pt>
                <c:pt idx="52">
                  <c:v>7.4860000000000024</c:v>
                </c:pt>
                <c:pt idx="53">
                  <c:v>7.5090000000000021</c:v>
                </c:pt>
                <c:pt idx="54">
                  <c:v>7.5320000000000018</c:v>
                </c:pt>
                <c:pt idx="55">
                  <c:v>7.5550000000000024</c:v>
                </c:pt>
                <c:pt idx="56">
                  <c:v>7.5780000000000021</c:v>
                </c:pt>
                <c:pt idx="57">
                  <c:v>7.6010000000000026</c:v>
                </c:pt>
                <c:pt idx="58">
                  <c:v>7.6240000000000023</c:v>
                </c:pt>
                <c:pt idx="59">
                  <c:v>7.647000000000002</c:v>
                </c:pt>
                <c:pt idx="60">
                  <c:v>7.6700000000000026</c:v>
                </c:pt>
                <c:pt idx="61">
                  <c:v>7.6930000000000023</c:v>
                </c:pt>
                <c:pt idx="62">
                  <c:v>7.7160000000000029</c:v>
                </c:pt>
                <c:pt idx="63">
                  <c:v>7.7390000000000025</c:v>
                </c:pt>
                <c:pt idx="64">
                  <c:v>7.7620000000000022</c:v>
                </c:pt>
                <c:pt idx="65">
                  <c:v>7.7850000000000028</c:v>
                </c:pt>
                <c:pt idx="66">
                  <c:v>7.8080000000000025</c:v>
                </c:pt>
                <c:pt idx="67">
                  <c:v>7.8310000000000031</c:v>
                </c:pt>
                <c:pt idx="68">
                  <c:v>7.8540000000000028</c:v>
                </c:pt>
                <c:pt idx="69">
                  <c:v>7.8770000000000024</c:v>
                </c:pt>
                <c:pt idx="70">
                  <c:v>7.900000000000003</c:v>
                </c:pt>
                <c:pt idx="71">
                  <c:v>7.9230000000000027</c:v>
                </c:pt>
                <c:pt idx="72">
                  <c:v>7.9460000000000033</c:v>
                </c:pt>
                <c:pt idx="73">
                  <c:v>7.969000000000003</c:v>
                </c:pt>
                <c:pt idx="74">
                  <c:v>7.9920000000000027</c:v>
                </c:pt>
                <c:pt idx="75">
                  <c:v>8.0150000000000041</c:v>
                </c:pt>
                <c:pt idx="76">
                  <c:v>8.0840000000000032</c:v>
                </c:pt>
                <c:pt idx="77">
                  <c:v>8.1530000000000022</c:v>
                </c:pt>
                <c:pt idx="78">
                  <c:v>8.2220000000000013</c:v>
                </c:pt>
                <c:pt idx="79">
                  <c:v>8.2910000000000021</c:v>
                </c:pt>
                <c:pt idx="80">
                  <c:v>8.360000000000003</c:v>
                </c:pt>
                <c:pt idx="81">
                  <c:v>8.429000000000002</c:v>
                </c:pt>
                <c:pt idx="82">
                  <c:v>8.4980000000000011</c:v>
                </c:pt>
                <c:pt idx="83">
                  <c:v>8.5670000000000019</c:v>
                </c:pt>
                <c:pt idx="84">
                  <c:v>8.6360000000000028</c:v>
                </c:pt>
                <c:pt idx="85">
                  <c:v>8.7050000000000018</c:v>
                </c:pt>
                <c:pt idx="86">
                  <c:v>8.7740000000000009</c:v>
                </c:pt>
                <c:pt idx="87">
                  <c:v>8.8430000000000017</c:v>
                </c:pt>
                <c:pt idx="88">
                  <c:v>8.9120000000000026</c:v>
                </c:pt>
                <c:pt idx="89">
                  <c:v>8.9810000000000016</c:v>
                </c:pt>
                <c:pt idx="90">
                  <c:v>9.0500000000000025</c:v>
                </c:pt>
                <c:pt idx="91">
                  <c:v>9.1190000000000033</c:v>
                </c:pt>
                <c:pt idx="92">
                  <c:v>9.1880000000000024</c:v>
                </c:pt>
                <c:pt idx="93">
                  <c:v>9.2570000000000014</c:v>
                </c:pt>
                <c:pt idx="94">
                  <c:v>9.3260000000000023</c:v>
                </c:pt>
                <c:pt idx="95">
                  <c:v>9.3950000000000031</c:v>
                </c:pt>
                <c:pt idx="96">
                  <c:v>9.4640000000000022</c:v>
                </c:pt>
                <c:pt idx="97">
                  <c:v>9.5330000000000013</c:v>
                </c:pt>
                <c:pt idx="98">
                  <c:v>9.6020000000000021</c:v>
                </c:pt>
                <c:pt idx="99">
                  <c:v>9.6710000000000029</c:v>
                </c:pt>
                <c:pt idx="100">
                  <c:v>9.740000000000002</c:v>
                </c:pt>
              </c:numCache>
            </c:numRef>
          </c:val>
          <c:smooth val="0"/>
          <c:extLst>
            <c:ext xmlns:c16="http://schemas.microsoft.com/office/drawing/2014/chart" uri="{C3380CC4-5D6E-409C-BE32-E72D297353CC}">
              <c16:uniqueId val="{00000000-4F71-4421-94B1-CA6B1FC94C21}"/>
            </c:ext>
          </c:extLst>
        </c:ser>
        <c:ser>
          <c:idx val="1"/>
          <c:order val="1"/>
          <c:spPr>
            <a:ln w="28575" cap="rnd">
              <a:solidFill>
                <a:schemeClr val="accent2"/>
              </a:solidFill>
              <a:round/>
            </a:ln>
            <a:effectLst/>
          </c:spPr>
          <c:marker>
            <c:symbol val="none"/>
          </c:marker>
          <c:val>
            <c:numRef>
              <c:f>comparaison_int!$T$97:$T$197</c:f>
              <c:numCache>
                <c:formatCode>0.0000</c:formatCode>
                <c:ptCount val="101"/>
                <c:pt idx="0">
                  <c:v>8.6908333333333303</c:v>
                </c:pt>
                <c:pt idx="1">
                  <c:v>8.6179599999999965</c:v>
                </c:pt>
                <c:pt idx="2">
                  <c:v>8.5470399999999973</c:v>
                </c:pt>
                <c:pt idx="3">
                  <c:v>8.4780733333333309</c:v>
                </c:pt>
                <c:pt idx="4">
                  <c:v>8.4110599999999973</c:v>
                </c:pt>
                <c:pt idx="5">
                  <c:v>8.3459999999999965</c:v>
                </c:pt>
                <c:pt idx="6">
                  <c:v>8.2828933333333303</c:v>
                </c:pt>
                <c:pt idx="7">
                  <c:v>8.2217399999999969</c:v>
                </c:pt>
                <c:pt idx="8">
                  <c:v>8.1625399999999964</c:v>
                </c:pt>
                <c:pt idx="9">
                  <c:v>8.1052933333333304</c:v>
                </c:pt>
                <c:pt idx="10">
                  <c:v>8.0499999999999972</c:v>
                </c:pt>
                <c:pt idx="11">
                  <c:v>7.9966599999999968</c:v>
                </c:pt>
                <c:pt idx="12">
                  <c:v>7.9452733333333301</c:v>
                </c:pt>
                <c:pt idx="13">
                  <c:v>7.8958399999999971</c:v>
                </c:pt>
                <c:pt idx="14">
                  <c:v>7.8483599999999969</c:v>
                </c:pt>
                <c:pt idx="15">
                  <c:v>7.8028333333333304</c:v>
                </c:pt>
                <c:pt idx="16">
                  <c:v>7.7592599999999967</c:v>
                </c:pt>
                <c:pt idx="17">
                  <c:v>7.7176399999999967</c:v>
                </c:pt>
                <c:pt idx="18">
                  <c:v>7.6779733333333304</c:v>
                </c:pt>
                <c:pt idx="19">
                  <c:v>7.6402599999999969</c:v>
                </c:pt>
                <c:pt idx="20">
                  <c:v>7.6044999999999963</c:v>
                </c:pt>
                <c:pt idx="21">
                  <c:v>7.5706933333333302</c:v>
                </c:pt>
                <c:pt idx="22">
                  <c:v>7.5388399999999969</c:v>
                </c:pt>
                <c:pt idx="23">
                  <c:v>7.5089399999999964</c:v>
                </c:pt>
                <c:pt idx="24">
                  <c:v>7.4809933333333296</c:v>
                </c:pt>
                <c:pt idx="25">
                  <c:v>7.4549999999999965</c:v>
                </c:pt>
                <c:pt idx="26">
                  <c:v>7.4309599999999962</c:v>
                </c:pt>
                <c:pt idx="27">
                  <c:v>7.4088733333333296</c:v>
                </c:pt>
                <c:pt idx="28">
                  <c:v>7.3887399999999968</c:v>
                </c:pt>
                <c:pt idx="29">
                  <c:v>7.3705599999999958</c:v>
                </c:pt>
                <c:pt idx="30">
                  <c:v>7.3543333333333294</c:v>
                </c:pt>
                <c:pt idx="31">
                  <c:v>7.3400599999999958</c:v>
                </c:pt>
                <c:pt idx="32">
                  <c:v>7.3277399999999959</c:v>
                </c:pt>
                <c:pt idx="33">
                  <c:v>7.3173733333333288</c:v>
                </c:pt>
                <c:pt idx="34">
                  <c:v>7.3089599999999955</c:v>
                </c:pt>
                <c:pt idx="35">
                  <c:v>7.3024999999999958</c:v>
                </c:pt>
                <c:pt idx="36">
                  <c:v>7.2979933333333289</c:v>
                </c:pt>
                <c:pt idx="37">
                  <c:v>7.2954399999999957</c:v>
                </c:pt>
                <c:pt idx="38">
                  <c:v>7.2948399999999953</c:v>
                </c:pt>
                <c:pt idx="39">
                  <c:v>7.2961933333333286</c:v>
                </c:pt>
                <c:pt idx="40">
                  <c:v>7.2994999999999948</c:v>
                </c:pt>
                <c:pt idx="41">
                  <c:v>7.3047599999999946</c:v>
                </c:pt>
                <c:pt idx="42">
                  <c:v>7.3119733333333281</c:v>
                </c:pt>
                <c:pt idx="43">
                  <c:v>7.3211399999999944</c:v>
                </c:pt>
                <c:pt idx="44">
                  <c:v>7.3322599999999944</c:v>
                </c:pt>
                <c:pt idx="45">
                  <c:v>7.3453333333333273</c:v>
                </c:pt>
                <c:pt idx="46">
                  <c:v>7.3603599999999947</c:v>
                </c:pt>
                <c:pt idx="47">
                  <c:v>7.377339999999994</c:v>
                </c:pt>
                <c:pt idx="48">
                  <c:v>7.396273333333327</c:v>
                </c:pt>
                <c:pt idx="49">
                  <c:v>7.4171599999999938</c:v>
                </c:pt>
                <c:pt idx="50">
                  <c:v>7.4399999999999942</c:v>
                </c:pt>
                <c:pt idx="51">
                  <c:v>7.43539999999998</c:v>
                </c:pt>
                <c:pt idx="52">
                  <c:v>7.4330999999999801</c:v>
                </c:pt>
                <c:pt idx="53">
                  <c:v>7.4330999999999801</c:v>
                </c:pt>
                <c:pt idx="54">
                  <c:v>7.43539999999998</c:v>
                </c:pt>
                <c:pt idx="55">
                  <c:v>7.43999999999998</c:v>
                </c:pt>
                <c:pt idx="56">
                  <c:v>7.446899999999979</c:v>
                </c:pt>
                <c:pt idx="57">
                  <c:v>7.4560999999999789</c:v>
                </c:pt>
                <c:pt idx="58">
                  <c:v>7.4675999999999778</c:v>
                </c:pt>
                <c:pt idx="59">
                  <c:v>7.4813999999999776</c:v>
                </c:pt>
                <c:pt idx="60">
                  <c:v>7.4974999999999774</c:v>
                </c:pt>
                <c:pt idx="61">
                  <c:v>7.5158999999999772</c:v>
                </c:pt>
                <c:pt idx="62">
                  <c:v>7.5365999999999769</c:v>
                </c:pt>
                <c:pt idx="63">
                  <c:v>7.5595999999999766</c:v>
                </c:pt>
                <c:pt idx="64">
                  <c:v>7.5848999999999762</c:v>
                </c:pt>
                <c:pt idx="65">
                  <c:v>7.6124999999999758</c:v>
                </c:pt>
                <c:pt idx="66">
                  <c:v>7.6423999999999754</c:v>
                </c:pt>
                <c:pt idx="67">
                  <c:v>7.6745999999999759</c:v>
                </c:pt>
                <c:pt idx="68">
                  <c:v>7.7090999999999745</c:v>
                </c:pt>
                <c:pt idx="69">
                  <c:v>7.7458999999999731</c:v>
                </c:pt>
                <c:pt idx="70">
                  <c:v>7.7849999999999744</c:v>
                </c:pt>
                <c:pt idx="71">
                  <c:v>7.8263999999999747</c:v>
                </c:pt>
                <c:pt idx="72">
                  <c:v>7.8700999999999732</c:v>
                </c:pt>
                <c:pt idx="73">
                  <c:v>7.9160999999999717</c:v>
                </c:pt>
                <c:pt idx="74">
                  <c:v>7.9643999999999728</c:v>
                </c:pt>
                <c:pt idx="75">
                  <c:v>8.0149999999999721</c:v>
                </c:pt>
                <c:pt idx="76">
                  <c:v>8.0678999999999714</c:v>
                </c:pt>
                <c:pt idx="77">
                  <c:v>8.1230999999999707</c:v>
                </c:pt>
                <c:pt idx="78">
                  <c:v>8.1805999999999699</c:v>
                </c:pt>
                <c:pt idx="79">
                  <c:v>8.2403999999999726</c:v>
                </c:pt>
                <c:pt idx="80">
                  <c:v>8.30249999999997</c:v>
                </c:pt>
                <c:pt idx="81">
                  <c:v>8.3668999999999691</c:v>
                </c:pt>
                <c:pt idx="82">
                  <c:v>8.43359999999997</c:v>
                </c:pt>
                <c:pt idx="83">
                  <c:v>8.5025999999999691</c:v>
                </c:pt>
                <c:pt idx="84">
                  <c:v>8.5738999999999681</c:v>
                </c:pt>
                <c:pt idx="85">
                  <c:v>8.6474999999999671</c:v>
                </c:pt>
                <c:pt idx="86">
                  <c:v>8.7233999999999678</c:v>
                </c:pt>
                <c:pt idx="87">
                  <c:v>8.8015999999999686</c:v>
                </c:pt>
                <c:pt idx="88">
                  <c:v>8.8820999999999657</c:v>
                </c:pt>
                <c:pt idx="89">
                  <c:v>8.9648999999999646</c:v>
                </c:pt>
                <c:pt idx="90">
                  <c:v>9.0499999999999652</c:v>
                </c:pt>
                <c:pt idx="91">
                  <c:v>9.1373999999999658</c:v>
                </c:pt>
                <c:pt idx="92">
                  <c:v>9.2270999999999646</c:v>
                </c:pt>
                <c:pt idx="93">
                  <c:v>9.3190999999999633</c:v>
                </c:pt>
                <c:pt idx="94">
                  <c:v>9.4133999999999638</c:v>
                </c:pt>
                <c:pt idx="95">
                  <c:v>9.5099999999999643</c:v>
                </c:pt>
                <c:pt idx="96">
                  <c:v>9.6088999999999629</c:v>
                </c:pt>
                <c:pt idx="97">
                  <c:v>9.7100999999999615</c:v>
                </c:pt>
                <c:pt idx="98">
                  <c:v>9.8135999999999619</c:v>
                </c:pt>
                <c:pt idx="99">
                  <c:v>9.9193999999999622</c:v>
                </c:pt>
                <c:pt idx="100">
                  <c:v>10.027499999999961</c:v>
                </c:pt>
              </c:numCache>
            </c:numRef>
          </c:val>
          <c:smooth val="0"/>
          <c:extLst>
            <c:ext xmlns:c16="http://schemas.microsoft.com/office/drawing/2014/chart" uri="{C3380CC4-5D6E-409C-BE32-E72D297353CC}">
              <c16:uniqueId val="{00000001-4F71-4421-94B1-CA6B1FC94C21}"/>
            </c:ext>
          </c:extLst>
        </c:ser>
        <c:dLbls>
          <c:showLegendKey val="0"/>
          <c:showVal val="0"/>
          <c:showCatName val="0"/>
          <c:showSerName val="0"/>
          <c:showPercent val="0"/>
          <c:showBubbleSize val="0"/>
        </c:dLbls>
        <c:smooth val="0"/>
        <c:axId val="710903440"/>
        <c:axId val="710904720"/>
      </c:lineChart>
      <c:catAx>
        <c:axId val="71090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Delta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4720"/>
        <c:crosses val="autoZero"/>
        <c:auto val="1"/>
        <c:lblAlgn val="ctr"/>
        <c:lblOffset val="100"/>
        <c:tickMarkSkip val="4"/>
        <c:noMultiLvlLbl val="0"/>
      </c:catAx>
      <c:valAx>
        <c:axId val="710904720"/>
        <c:scaling>
          <c:orientation val="minMax"/>
          <c:min val="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Volatilité (en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10903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18" Type="http://schemas.openxmlformats.org/officeDocument/2006/relationships/chart" Target="../charts/chart26.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chart" Target="../charts/chart25.xml"/><Relationship Id="rId2" Type="http://schemas.openxmlformats.org/officeDocument/2006/relationships/chart" Target="../charts/chart10.xml"/><Relationship Id="rId16" Type="http://schemas.openxmlformats.org/officeDocument/2006/relationships/chart" Target="../charts/chart24.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chart" Target="../charts/chart2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44.xml"/><Relationship Id="rId3" Type="http://schemas.openxmlformats.org/officeDocument/2006/relationships/chart" Target="../charts/chart39.xml"/><Relationship Id="rId7" Type="http://schemas.openxmlformats.org/officeDocument/2006/relationships/chart" Target="../charts/chart43.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 Id="rId9"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xdr:from>
      <xdr:col>1</xdr:col>
      <xdr:colOff>457200</xdr:colOff>
      <xdr:row>216</xdr:row>
      <xdr:rowOff>83820</xdr:rowOff>
    </xdr:from>
    <xdr:to>
      <xdr:col>10</xdr:col>
      <xdr:colOff>518160</xdr:colOff>
      <xdr:row>241</xdr:row>
      <xdr:rowOff>22860</xdr:rowOff>
    </xdr:to>
    <xdr:graphicFrame macro="">
      <xdr:nvGraphicFramePr>
        <xdr:cNvPr id="7" name="Graphique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396240</xdr:colOff>
      <xdr:row>216</xdr:row>
      <xdr:rowOff>99060</xdr:rowOff>
    </xdr:from>
    <xdr:to>
      <xdr:col>21</xdr:col>
      <xdr:colOff>457200</xdr:colOff>
      <xdr:row>241</xdr:row>
      <xdr:rowOff>38100</xdr:rowOff>
    </xdr:to>
    <xdr:graphicFrame macro="">
      <xdr:nvGraphicFramePr>
        <xdr:cNvPr id="9" name="Graphique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770659</xdr:colOff>
      <xdr:row>397</xdr:row>
      <xdr:rowOff>155863</xdr:rowOff>
    </xdr:from>
    <xdr:to>
      <xdr:col>22</xdr:col>
      <xdr:colOff>34983</xdr:colOff>
      <xdr:row>422</xdr:row>
      <xdr:rowOff>94903</xdr:rowOff>
    </xdr:to>
    <xdr:graphicFrame macro="">
      <xdr:nvGraphicFramePr>
        <xdr:cNvPr id="5" name="Graphique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398</xdr:row>
      <xdr:rowOff>0</xdr:rowOff>
    </xdr:from>
    <xdr:to>
      <xdr:col>11</xdr:col>
      <xdr:colOff>60961</xdr:colOff>
      <xdr:row>422</xdr:row>
      <xdr:rowOff>120881</xdr:rowOff>
    </xdr:to>
    <xdr:graphicFrame macro="">
      <xdr:nvGraphicFramePr>
        <xdr:cNvPr id="10" name="Graphique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647329</xdr:colOff>
      <xdr:row>210</xdr:row>
      <xdr:rowOff>36441</xdr:rowOff>
    </xdr:from>
    <xdr:to>
      <xdr:col>11</xdr:col>
      <xdr:colOff>221848</xdr:colOff>
      <xdr:row>235</xdr:row>
      <xdr:rowOff>28937</xdr:rowOff>
    </xdr:to>
    <xdr:graphicFrame macro="">
      <xdr:nvGraphicFramePr>
        <xdr:cNvPr id="3" name="Graphique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202557</xdr:colOff>
      <xdr:row>209</xdr:row>
      <xdr:rowOff>173621</xdr:rowOff>
    </xdr:from>
    <xdr:to>
      <xdr:col>27</xdr:col>
      <xdr:colOff>598025</xdr:colOff>
      <xdr:row>235</xdr:row>
      <xdr:rowOff>137180</xdr:rowOff>
    </xdr:to>
    <xdr:graphicFrame macro="">
      <xdr:nvGraphicFramePr>
        <xdr:cNvPr id="5" name="Graphique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57727</xdr:colOff>
      <xdr:row>220</xdr:row>
      <xdr:rowOff>23091</xdr:rowOff>
    </xdr:from>
    <xdr:to>
      <xdr:col>11</xdr:col>
      <xdr:colOff>738909</xdr:colOff>
      <xdr:row>248</xdr:row>
      <xdr:rowOff>173183</xdr:rowOff>
    </xdr:to>
    <xdr:graphicFrame macro="">
      <xdr:nvGraphicFramePr>
        <xdr:cNvPr id="4" name="Graphique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115454</xdr:colOff>
      <xdr:row>221</xdr:row>
      <xdr:rowOff>126999</xdr:rowOff>
    </xdr:from>
    <xdr:to>
      <xdr:col>23</xdr:col>
      <xdr:colOff>773546</xdr:colOff>
      <xdr:row>250</xdr:row>
      <xdr:rowOff>115454</xdr:rowOff>
    </xdr:to>
    <xdr:graphicFrame macro="">
      <xdr:nvGraphicFramePr>
        <xdr:cNvPr id="5" name="Graphique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394770</xdr:colOff>
      <xdr:row>53</xdr:row>
      <xdr:rowOff>78954</xdr:rowOff>
    </xdr:from>
    <xdr:to>
      <xdr:col>12</xdr:col>
      <xdr:colOff>257060</xdr:colOff>
      <xdr:row>61</xdr:row>
      <xdr:rowOff>146891</xdr:rowOff>
    </xdr:to>
    <xdr:graphicFrame macro="">
      <xdr:nvGraphicFramePr>
        <xdr:cNvPr id="3" name="Graphique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403951</xdr:colOff>
      <xdr:row>62</xdr:row>
      <xdr:rowOff>36723</xdr:rowOff>
    </xdr:from>
    <xdr:to>
      <xdr:col>12</xdr:col>
      <xdr:colOff>266241</xdr:colOff>
      <xdr:row>70</xdr:row>
      <xdr:rowOff>104660</xdr:rowOff>
    </xdr:to>
    <xdr:graphicFrame macro="">
      <xdr:nvGraphicFramePr>
        <xdr:cNvPr id="4" name="Graphique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413132</xdr:colOff>
      <xdr:row>71</xdr:row>
      <xdr:rowOff>36723</xdr:rowOff>
    </xdr:from>
    <xdr:to>
      <xdr:col>12</xdr:col>
      <xdr:colOff>275422</xdr:colOff>
      <xdr:row>79</xdr:row>
      <xdr:rowOff>104659</xdr:rowOff>
    </xdr:to>
    <xdr:graphicFrame macro="">
      <xdr:nvGraphicFramePr>
        <xdr:cNvPr id="6" name="Graphique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440675</xdr:colOff>
      <xdr:row>80</xdr:row>
      <xdr:rowOff>64265</xdr:rowOff>
    </xdr:from>
    <xdr:to>
      <xdr:col>12</xdr:col>
      <xdr:colOff>302965</xdr:colOff>
      <xdr:row>88</xdr:row>
      <xdr:rowOff>132201</xdr:rowOff>
    </xdr:to>
    <xdr:graphicFrame macro="">
      <xdr:nvGraphicFramePr>
        <xdr:cNvPr id="7" name="Graphique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449855</xdr:colOff>
      <xdr:row>89</xdr:row>
      <xdr:rowOff>64265</xdr:rowOff>
    </xdr:from>
    <xdr:to>
      <xdr:col>12</xdr:col>
      <xdr:colOff>312145</xdr:colOff>
      <xdr:row>97</xdr:row>
      <xdr:rowOff>132201</xdr:rowOff>
    </xdr:to>
    <xdr:graphicFrame macro="">
      <xdr:nvGraphicFramePr>
        <xdr:cNvPr id="8" name="Graphique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431494</xdr:colOff>
      <xdr:row>98</xdr:row>
      <xdr:rowOff>73446</xdr:rowOff>
    </xdr:from>
    <xdr:to>
      <xdr:col>12</xdr:col>
      <xdr:colOff>293784</xdr:colOff>
      <xdr:row>106</xdr:row>
      <xdr:rowOff>141382</xdr:rowOff>
    </xdr:to>
    <xdr:graphicFrame macro="">
      <xdr:nvGraphicFramePr>
        <xdr:cNvPr id="9" name="Graphique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440675</xdr:colOff>
      <xdr:row>107</xdr:row>
      <xdr:rowOff>45904</xdr:rowOff>
    </xdr:from>
    <xdr:to>
      <xdr:col>12</xdr:col>
      <xdr:colOff>302965</xdr:colOff>
      <xdr:row>115</xdr:row>
      <xdr:rowOff>113840</xdr:rowOff>
    </xdr:to>
    <xdr:graphicFrame macro="">
      <xdr:nvGraphicFramePr>
        <xdr:cNvPr id="10" name="Graphique 9">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413133</xdr:colOff>
      <xdr:row>116</xdr:row>
      <xdr:rowOff>64266</xdr:rowOff>
    </xdr:from>
    <xdr:to>
      <xdr:col>12</xdr:col>
      <xdr:colOff>275423</xdr:colOff>
      <xdr:row>124</xdr:row>
      <xdr:rowOff>132202</xdr:rowOff>
    </xdr:to>
    <xdr:graphicFrame macro="">
      <xdr:nvGraphicFramePr>
        <xdr:cNvPr id="11" name="Graphique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422313</xdr:colOff>
      <xdr:row>125</xdr:row>
      <xdr:rowOff>64265</xdr:rowOff>
    </xdr:from>
    <xdr:to>
      <xdr:col>12</xdr:col>
      <xdr:colOff>284603</xdr:colOff>
      <xdr:row>133</xdr:row>
      <xdr:rowOff>132202</xdr:rowOff>
    </xdr:to>
    <xdr:graphicFrame macro="">
      <xdr:nvGraphicFramePr>
        <xdr:cNvPr id="12" name="Graphique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468217</xdr:colOff>
      <xdr:row>54</xdr:row>
      <xdr:rowOff>55085</xdr:rowOff>
    </xdr:from>
    <xdr:to>
      <xdr:col>25</xdr:col>
      <xdr:colOff>330507</xdr:colOff>
      <xdr:row>62</xdr:row>
      <xdr:rowOff>123021</xdr:rowOff>
    </xdr:to>
    <xdr:graphicFrame macro="">
      <xdr:nvGraphicFramePr>
        <xdr:cNvPr id="13" name="Graphique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459036</xdr:colOff>
      <xdr:row>63</xdr:row>
      <xdr:rowOff>73446</xdr:rowOff>
    </xdr:from>
    <xdr:to>
      <xdr:col>25</xdr:col>
      <xdr:colOff>321326</xdr:colOff>
      <xdr:row>71</xdr:row>
      <xdr:rowOff>141382</xdr:rowOff>
    </xdr:to>
    <xdr:graphicFrame macro="">
      <xdr:nvGraphicFramePr>
        <xdr:cNvPr id="14" name="Graphique 13">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468216</xdr:colOff>
      <xdr:row>72</xdr:row>
      <xdr:rowOff>55085</xdr:rowOff>
    </xdr:from>
    <xdr:to>
      <xdr:col>25</xdr:col>
      <xdr:colOff>330506</xdr:colOff>
      <xdr:row>80</xdr:row>
      <xdr:rowOff>123021</xdr:rowOff>
    </xdr:to>
    <xdr:graphicFrame macro="">
      <xdr:nvGraphicFramePr>
        <xdr:cNvPr id="15" name="Graphique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477398</xdr:colOff>
      <xdr:row>81</xdr:row>
      <xdr:rowOff>64265</xdr:rowOff>
    </xdr:from>
    <xdr:to>
      <xdr:col>25</xdr:col>
      <xdr:colOff>339688</xdr:colOff>
      <xdr:row>89</xdr:row>
      <xdr:rowOff>132201</xdr:rowOff>
    </xdr:to>
    <xdr:graphicFrame macro="">
      <xdr:nvGraphicFramePr>
        <xdr:cNvPr id="16" name="Graphique 15">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486578</xdr:colOff>
      <xdr:row>90</xdr:row>
      <xdr:rowOff>55084</xdr:rowOff>
    </xdr:from>
    <xdr:to>
      <xdr:col>25</xdr:col>
      <xdr:colOff>348868</xdr:colOff>
      <xdr:row>98</xdr:row>
      <xdr:rowOff>123021</xdr:rowOff>
    </xdr:to>
    <xdr:graphicFrame macro="">
      <xdr:nvGraphicFramePr>
        <xdr:cNvPr id="17" name="Graphique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495759</xdr:colOff>
      <xdr:row>99</xdr:row>
      <xdr:rowOff>55085</xdr:rowOff>
    </xdr:from>
    <xdr:to>
      <xdr:col>25</xdr:col>
      <xdr:colOff>358049</xdr:colOff>
      <xdr:row>107</xdr:row>
      <xdr:rowOff>123022</xdr:rowOff>
    </xdr:to>
    <xdr:graphicFrame macro="">
      <xdr:nvGraphicFramePr>
        <xdr:cNvPr id="18" name="Graphique 17">
          <a:extLst>
            <a:ext uri="{FF2B5EF4-FFF2-40B4-BE49-F238E27FC236}">
              <a16:creationId xmlns:a16="http://schemas.microsoft.com/office/drawing/2014/main" id="{00000000-0008-0000-0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504940</xdr:colOff>
      <xdr:row>108</xdr:row>
      <xdr:rowOff>55084</xdr:rowOff>
    </xdr:from>
    <xdr:to>
      <xdr:col>25</xdr:col>
      <xdr:colOff>367230</xdr:colOff>
      <xdr:row>116</xdr:row>
      <xdr:rowOff>123021</xdr:rowOff>
    </xdr:to>
    <xdr:graphicFrame macro="">
      <xdr:nvGraphicFramePr>
        <xdr:cNvPr id="19" name="Graphique 18">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514120</xdr:colOff>
      <xdr:row>117</xdr:row>
      <xdr:rowOff>64265</xdr:rowOff>
    </xdr:from>
    <xdr:to>
      <xdr:col>25</xdr:col>
      <xdr:colOff>376410</xdr:colOff>
      <xdr:row>125</xdr:row>
      <xdr:rowOff>132201</xdr:rowOff>
    </xdr:to>
    <xdr:graphicFrame macro="">
      <xdr:nvGraphicFramePr>
        <xdr:cNvPr id="20" name="Graphique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532481</xdr:colOff>
      <xdr:row>126</xdr:row>
      <xdr:rowOff>64265</xdr:rowOff>
    </xdr:from>
    <xdr:to>
      <xdr:col>25</xdr:col>
      <xdr:colOff>394771</xdr:colOff>
      <xdr:row>134</xdr:row>
      <xdr:rowOff>132201</xdr:rowOff>
    </xdr:to>
    <xdr:graphicFrame macro="">
      <xdr:nvGraphicFramePr>
        <xdr:cNvPr id="21" name="Graphique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57727</xdr:colOff>
      <xdr:row>220</xdr:row>
      <xdr:rowOff>23091</xdr:rowOff>
    </xdr:from>
    <xdr:to>
      <xdr:col>11</xdr:col>
      <xdr:colOff>738909</xdr:colOff>
      <xdr:row>248</xdr:row>
      <xdr:rowOff>173183</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115454</xdr:colOff>
      <xdr:row>221</xdr:row>
      <xdr:rowOff>126999</xdr:rowOff>
    </xdr:from>
    <xdr:to>
      <xdr:col>23</xdr:col>
      <xdr:colOff>773546</xdr:colOff>
      <xdr:row>250</xdr:row>
      <xdr:rowOff>115454</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57727</xdr:colOff>
      <xdr:row>220</xdr:row>
      <xdr:rowOff>23091</xdr:rowOff>
    </xdr:from>
    <xdr:to>
      <xdr:col>11</xdr:col>
      <xdr:colOff>738909</xdr:colOff>
      <xdr:row>248</xdr:row>
      <xdr:rowOff>173183</xdr:rowOff>
    </xdr:to>
    <xdr:graphicFrame macro="">
      <xdr:nvGraphicFramePr>
        <xdr:cNvPr id="2" name="Graphique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115454</xdr:colOff>
      <xdr:row>221</xdr:row>
      <xdr:rowOff>126999</xdr:rowOff>
    </xdr:from>
    <xdr:to>
      <xdr:col>23</xdr:col>
      <xdr:colOff>773546</xdr:colOff>
      <xdr:row>250</xdr:row>
      <xdr:rowOff>115454</xdr:rowOff>
    </xdr:to>
    <xdr:graphicFrame macro="">
      <xdr:nvGraphicFramePr>
        <xdr:cNvPr id="3" name="Graphique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57727</xdr:colOff>
      <xdr:row>220</xdr:row>
      <xdr:rowOff>23091</xdr:rowOff>
    </xdr:from>
    <xdr:to>
      <xdr:col>11</xdr:col>
      <xdr:colOff>738909</xdr:colOff>
      <xdr:row>248</xdr:row>
      <xdr:rowOff>173183</xdr:rowOff>
    </xdr:to>
    <xdr:graphicFrame macro="">
      <xdr:nvGraphicFramePr>
        <xdr:cNvPr id="2" name="Graphique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115454</xdr:colOff>
      <xdr:row>221</xdr:row>
      <xdr:rowOff>126999</xdr:rowOff>
    </xdr:from>
    <xdr:to>
      <xdr:col>23</xdr:col>
      <xdr:colOff>773546</xdr:colOff>
      <xdr:row>250</xdr:row>
      <xdr:rowOff>115454</xdr:rowOff>
    </xdr:to>
    <xdr:graphicFrame macro="">
      <xdr:nvGraphicFramePr>
        <xdr:cNvPr id="3" name="Graphique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57727</xdr:colOff>
      <xdr:row>220</xdr:row>
      <xdr:rowOff>23091</xdr:rowOff>
    </xdr:from>
    <xdr:to>
      <xdr:col>11</xdr:col>
      <xdr:colOff>738909</xdr:colOff>
      <xdr:row>248</xdr:row>
      <xdr:rowOff>173183</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115454</xdr:colOff>
      <xdr:row>221</xdr:row>
      <xdr:rowOff>126999</xdr:rowOff>
    </xdr:from>
    <xdr:to>
      <xdr:col>23</xdr:col>
      <xdr:colOff>773546</xdr:colOff>
      <xdr:row>250</xdr:row>
      <xdr:rowOff>115454</xdr:rowOff>
    </xdr:to>
    <xdr:graphicFrame macro="">
      <xdr:nvGraphicFramePr>
        <xdr:cNvPr id="3" name="Graphique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57727</xdr:colOff>
      <xdr:row>220</xdr:row>
      <xdr:rowOff>23091</xdr:rowOff>
    </xdr:from>
    <xdr:to>
      <xdr:col>11</xdr:col>
      <xdr:colOff>738909</xdr:colOff>
      <xdr:row>248</xdr:row>
      <xdr:rowOff>173183</xdr:rowOff>
    </xdr:to>
    <xdr:graphicFrame macro="">
      <xdr:nvGraphicFramePr>
        <xdr:cNvPr id="2" name="Graphique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115454</xdr:colOff>
      <xdr:row>221</xdr:row>
      <xdr:rowOff>126999</xdr:rowOff>
    </xdr:from>
    <xdr:to>
      <xdr:col>23</xdr:col>
      <xdr:colOff>773546</xdr:colOff>
      <xdr:row>250</xdr:row>
      <xdr:rowOff>115454</xdr:rowOff>
    </xdr:to>
    <xdr:graphicFrame macro="">
      <xdr:nvGraphicFramePr>
        <xdr:cNvPr id="3" name="Graphique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392999</xdr:colOff>
      <xdr:row>201</xdr:row>
      <xdr:rowOff>83898</xdr:rowOff>
    </xdr:from>
    <xdr:to>
      <xdr:col>8</xdr:col>
      <xdr:colOff>583260</xdr:colOff>
      <xdr:row>222</xdr:row>
      <xdr:rowOff>131704</xdr:rowOff>
    </xdr:to>
    <xdr:graphicFrame macro="">
      <xdr:nvGraphicFramePr>
        <xdr:cNvPr id="5" name="Graphique 4">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225779</xdr:colOff>
      <xdr:row>201</xdr:row>
      <xdr:rowOff>84667</xdr:rowOff>
    </xdr:from>
    <xdr:to>
      <xdr:col>24</xdr:col>
      <xdr:colOff>173004</xdr:colOff>
      <xdr:row>222</xdr:row>
      <xdr:rowOff>19192</xdr:rowOff>
    </xdr:to>
    <xdr:graphicFrame macro="">
      <xdr:nvGraphicFramePr>
        <xdr:cNvPr id="15" name="Graphique 14">
          <a:extLst>
            <a:ext uri="{FF2B5EF4-FFF2-40B4-BE49-F238E27FC236}">
              <a16:creationId xmlns:a16="http://schemas.microsoft.com/office/drawing/2014/main" id="{00000000-0008-0000-0F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677335</xdr:colOff>
      <xdr:row>201</xdr:row>
      <xdr:rowOff>47037</xdr:rowOff>
    </xdr:from>
    <xdr:to>
      <xdr:col>31</xdr:col>
      <xdr:colOff>632179</xdr:colOff>
      <xdr:row>221</xdr:row>
      <xdr:rowOff>23143</xdr:rowOff>
    </xdr:to>
    <xdr:graphicFrame macro="">
      <xdr:nvGraphicFramePr>
        <xdr:cNvPr id="16" name="Graphique 15">
          <a:extLst>
            <a:ext uri="{FF2B5EF4-FFF2-40B4-BE49-F238E27FC236}">
              <a16:creationId xmlns:a16="http://schemas.microsoft.com/office/drawing/2014/main" id="{00000000-0008-0000-0F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413926</xdr:colOff>
      <xdr:row>201</xdr:row>
      <xdr:rowOff>65851</xdr:rowOff>
    </xdr:from>
    <xdr:to>
      <xdr:col>39</xdr:col>
      <xdr:colOff>348168</xdr:colOff>
      <xdr:row>221</xdr:row>
      <xdr:rowOff>28223</xdr:rowOff>
    </xdr:to>
    <xdr:graphicFrame macro="">
      <xdr:nvGraphicFramePr>
        <xdr:cNvPr id="17" name="Graphique 16">
          <a:extLst>
            <a:ext uri="{FF2B5EF4-FFF2-40B4-BE49-F238E27FC236}">
              <a16:creationId xmlns:a16="http://schemas.microsoft.com/office/drawing/2014/main" id="{00000000-0008-0000-0F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18814</xdr:colOff>
      <xdr:row>200</xdr:row>
      <xdr:rowOff>150517</xdr:rowOff>
    </xdr:from>
    <xdr:to>
      <xdr:col>16</xdr:col>
      <xdr:colOff>705555</xdr:colOff>
      <xdr:row>221</xdr:row>
      <xdr:rowOff>141112</xdr:rowOff>
    </xdr:to>
    <xdr:graphicFrame macro="">
      <xdr:nvGraphicFramePr>
        <xdr:cNvPr id="18" name="Graphique 17">
          <a:extLst>
            <a:ext uri="{FF2B5EF4-FFF2-40B4-BE49-F238E27FC236}">
              <a16:creationId xmlns:a16="http://schemas.microsoft.com/office/drawing/2014/main" id="{00000000-0008-0000-0F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244593</xdr:colOff>
      <xdr:row>225</xdr:row>
      <xdr:rowOff>84666</xdr:rowOff>
    </xdr:from>
    <xdr:to>
      <xdr:col>8</xdr:col>
      <xdr:colOff>491536</xdr:colOff>
      <xdr:row>246</xdr:row>
      <xdr:rowOff>94073</xdr:rowOff>
    </xdr:to>
    <xdr:graphicFrame macro="">
      <xdr:nvGraphicFramePr>
        <xdr:cNvPr id="19" name="Graphique 18">
          <a:extLst>
            <a:ext uri="{FF2B5EF4-FFF2-40B4-BE49-F238E27FC236}">
              <a16:creationId xmlns:a16="http://schemas.microsoft.com/office/drawing/2014/main" id="{00000000-0008-0000-0F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159925</xdr:colOff>
      <xdr:row>225</xdr:row>
      <xdr:rowOff>65852</xdr:rowOff>
    </xdr:from>
    <xdr:to>
      <xdr:col>16</xdr:col>
      <xdr:colOff>573850</xdr:colOff>
      <xdr:row>245</xdr:row>
      <xdr:rowOff>112889</xdr:rowOff>
    </xdr:to>
    <xdr:graphicFrame macro="">
      <xdr:nvGraphicFramePr>
        <xdr:cNvPr id="20" name="Graphique 19">
          <a:extLst>
            <a:ext uri="{FF2B5EF4-FFF2-40B4-BE49-F238E27FC236}">
              <a16:creationId xmlns:a16="http://schemas.microsoft.com/office/drawing/2014/main" id="{00000000-0008-0000-0F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56443</xdr:colOff>
      <xdr:row>225</xdr:row>
      <xdr:rowOff>56444</xdr:rowOff>
    </xdr:from>
    <xdr:to>
      <xdr:col>24</xdr:col>
      <xdr:colOff>122295</xdr:colOff>
      <xdr:row>246</xdr:row>
      <xdr:rowOff>75259</xdr:rowOff>
    </xdr:to>
    <xdr:graphicFrame macro="">
      <xdr:nvGraphicFramePr>
        <xdr:cNvPr id="21" name="Graphique 20">
          <a:extLst>
            <a:ext uri="{FF2B5EF4-FFF2-40B4-BE49-F238E27FC236}">
              <a16:creationId xmlns:a16="http://schemas.microsoft.com/office/drawing/2014/main" id="{00000000-0008-0000-0F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733777</xdr:colOff>
      <xdr:row>225</xdr:row>
      <xdr:rowOff>84666</xdr:rowOff>
    </xdr:from>
    <xdr:to>
      <xdr:col>31</xdr:col>
      <xdr:colOff>696146</xdr:colOff>
      <xdr:row>245</xdr:row>
      <xdr:rowOff>169334</xdr:rowOff>
    </xdr:to>
    <xdr:graphicFrame macro="">
      <xdr:nvGraphicFramePr>
        <xdr:cNvPr id="22" name="Graphique 21">
          <a:extLst>
            <a:ext uri="{FF2B5EF4-FFF2-40B4-BE49-F238E27FC236}">
              <a16:creationId xmlns:a16="http://schemas.microsoft.com/office/drawing/2014/main" id="{00000000-0008-0000-0F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2B730-5C19-4B5F-8CD1-E1299CF065ED}">
  <sheetPr codeName="Feuil1"/>
  <dimension ref="A2:R69"/>
  <sheetViews>
    <sheetView tabSelected="1" workbookViewId="0">
      <selection activeCell="Q23" sqref="Q23"/>
    </sheetView>
  </sheetViews>
  <sheetFormatPr baseColWidth="10" defaultRowHeight="14.4" x14ac:dyDescent="0.3"/>
  <sheetData>
    <row r="2" spans="1:18" x14ac:dyDescent="0.3">
      <c r="B2" s="93" t="s">
        <v>130</v>
      </c>
      <c r="C2" s="93"/>
      <c r="D2" s="93"/>
      <c r="E2" s="93"/>
      <c r="F2" s="93"/>
      <c r="G2" s="93"/>
      <c r="H2" s="93"/>
      <c r="I2" s="93"/>
      <c r="J2" s="93"/>
      <c r="K2" s="93"/>
      <c r="L2" s="93"/>
      <c r="M2" s="93"/>
      <c r="O2" s="94" t="s">
        <v>165</v>
      </c>
      <c r="P2" s="95"/>
      <c r="Q2" s="95"/>
      <c r="R2" s="95"/>
    </row>
    <row r="3" spans="1:18" x14ac:dyDescent="0.3">
      <c r="B3" s="91">
        <v>43521</v>
      </c>
      <c r="C3" s="91"/>
      <c r="D3" s="91">
        <v>43165</v>
      </c>
      <c r="E3" s="92"/>
      <c r="F3" s="91">
        <v>42790</v>
      </c>
      <c r="G3" s="92"/>
      <c r="H3" s="92" t="s">
        <v>154</v>
      </c>
      <c r="I3" s="92"/>
      <c r="J3" s="91">
        <v>42014</v>
      </c>
      <c r="K3" s="91"/>
      <c r="L3" s="91">
        <v>41957</v>
      </c>
      <c r="M3" s="91"/>
      <c r="O3" s="95"/>
      <c r="P3" s="95"/>
      <c r="Q3" s="95"/>
      <c r="R3" s="95"/>
    </row>
    <row r="4" spans="1:18" x14ac:dyDescent="0.3">
      <c r="B4" s="34" t="s">
        <v>18</v>
      </c>
      <c r="C4" s="34" t="s">
        <v>19</v>
      </c>
      <c r="D4" s="34" t="s">
        <v>18</v>
      </c>
      <c r="E4" s="35" t="s">
        <v>19</v>
      </c>
      <c r="F4" s="34" t="s">
        <v>18</v>
      </c>
      <c r="G4" s="35" t="s">
        <v>19</v>
      </c>
      <c r="H4" s="35" t="s">
        <v>18</v>
      </c>
      <c r="I4" s="35" t="s">
        <v>19</v>
      </c>
      <c r="J4" s="34" t="s">
        <v>18</v>
      </c>
      <c r="K4" s="34" t="s">
        <v>19</v>
      </c>
      <c r="L4" s="34" t="s">
        <v>18</v>
      </c>
      <c r="M4" s="34" t="s">
        <v>19</v>
      </c>
      <c r="N4" s="36"/>
      <c r="O4" s="95"/>
      <c r="P4" s="95"/>
      <c r="Q4" s="95"/>
      <c r="R4" s="95"/>
    </row>
    <row r="5" spans="1:18" x14ac:dyDescent="0.3">
      <c r="A5" s="1" t="s">
        <v>0</v>
      </c>
      <c r="B5" s="37">
        <v>5.09</v>
      </c>
      <c r="C5" s="37">
        <v>5.7</v>
      </c>
      <c r="D5" s="37">
        <v>8.91</v>
      </c>
      <c r="E5" s="37">
        <v>10.029999999999999</v>
      </c>
      <c r="F5" s="37">
        <v>6.35</v>
      </c>
      <c r="G5" s="37">
        <v>7.85</v>
      </c>
      <c r="H5" s="37">
        <v>10.93</v>
      </c>
      <c r="I5" s="37">
        <v>11.93</v>
      </c>
      <c r="J5" s="37">
        <v>11.46</v>
      </c>
      <c r="K5" s="37">
        <v>12.46</v>
      </c>
      <c r="L5" s="37">
        <v>8.25</v>
      </c>
      <c r="M5" s="37">
        <v>9.0500000000000007</v>
      </c>
      <c r="O5" s="95"/>
      <c r="P5" s="95"/>
      <c r="Q5" s="95"/>
      <c r="R5" s="95"/>
    </row>
    <row r="6" spans="1:18" x14ac:dyDescent="0.3">
      <c r="A6" s="1" t="s">
        <v>1</v>
      </c>
      <c r="B6" s="37">
        <v>5.79</v>
      </c>
      <c r="C6" s="37">
        <v>6.07</v>
      </c>
      <c r="D6" s="37">
        <v>8.6300000000000008</v>
      </c>
      <c r="E6" s="37">
        <v>9.52</v>
      </c>
      <c r="F6" s="37">
        <v>7.92</v>
      </c>
      <c r="G6" s="37">
        <v>8.48</v>
      </c>
      <c r="H6" s="37">
        <v>12.065</v>
      </c>
      <c r="I6" s="37">
        <v>12.425000000000001</v>
      </c>
      <c r="J6" s="37">
        <v>12.58</v>
      </c>
      <c r="K6" s="37">
        <v>12.98</v>
      </c>
      <c r="L6" s="37">
        <v>7</v>
      </c>
      <c r="M6" s="37">
        <v>7.25</v>
      </c>
      <c r="O6" s="95"/>
      <c r="P6" s="95"/>
      <c r="Q6" s="95"/>
      <c r="R6" s="95"/>
    </row>
    <row r="7" spans="1:18" x14ac:dyDescent="0.3">
      <c r="A7" s="1" t="s">
        <v>2</v>
      </c>
      <c r="B7" s="37">
        <v>5.88</v>
      </c>
      <c r="C7" s="37">
        <v>6.13</v>
      </c>
      <c r="D7" s="37">
        <v>8.34</v>
      </c>
      <c r="E7" s="37">
        <v>8.6199999999999992</v>
      </c>
      <c r="F7" s="37">
        <v>8.85</v>
      </c>
      <c r="G7" s="37">
        <v>9.35</v>
      </c>
      <c r="H7" s="37">
        <v>11.4</v>
      </c>
      <c r="I7" s="37">
        <v>11.8</v>
      </c>
      <c r="J7" s="37">
        <v>11.92</v>
      </c>
      <c r="K7" s="37">
        <v>12.15</v>
      </c>
      <c r="L7" s="37">
        <v>7.15</v>
      </c>
      <c r="M7" s="37">
        <v>7.4</v>
      </c>
      <c r="O7" s="95"/>
      <c r="P7" s="95"/>
      <c r="Q7" s="95"/>
      <c r="R7" s="95"/>
    </row>
    <row r="8" spans="1:18" x14ac:dyDescent="0.3">
      <c r="A8" s="1" t="s">
        <v>3</v>
      </c>
      <c r="B8" s="37">
        <v>6.06</v>
      </c>
      <c r="C8" s="37">
        <v>6.26</v>
      </c>
      <c r="D8" s="37">
        <v>8.15</v>
      </c>
      <c r="E8" s="37">
        <v>8.41</v>
      </c>
      <c r="F8" s="37">
        <v>8.77</v>
      </c>
      <c r="G8" s="37">
        <v>9.27</v>
      </c>
      <c r="H8" s="37">
        <v>11.08</v>
      </c>
      <c r="I8" s="37">
        <v>11.48</v>
      </c>
      <c r="J8" s="37">
        <v>11.61</v>
      </c>
      <c r="K8" s="37">
        <v>12.01</v>
      </c>
      <c r="L8" s="37">
        <v>7.15</v>
      </c>
      <c r="M8" s="37">
        <v>7.45</v>
      </c>
      <c r="O8" s="95"/>
      <c r="P8" s="95"/>
      <c r="Q8" s="95"/>
      <c r="R8" s="95"/>
    </row>
    <row r="9" spans="1:18" x14ac:dyDescent="0.3">
      <c r="A9" s="1" t="s">
        <v>4</v>
      </c>
      <c r="B9" s="37">
        <v>6.47</v>
      </c>
      <c r="C9" s="37">
        <v>6.78</v>
      </c>
      <c r="D9" s="37">
        <v>7.76</v>
      </c>
      <c r="E9" s="37">
        <v>8</v>
      </c>
      <c r="F9" s="37">
        <v>9.3699999999999992</v>
      </c>
      <c r="G9" s="37">
        <v>9.8699999999999992</v>
      </c>
      <c r="H9" s="37">
        <v>10.785</v>
      </c>
      <c r="I9" s="37">
        <v>11.185</v>
      </c>
      <c r="J9" s="37">
        <v>11.09</v>
      </c>
      <c r="K9" s="37">
        <v>11.39</v>
      </c>
      <c r="L9" s="37">
        <v>7.35</v>
      </c>
      <c r="M9" s="37">
        <v>7.6</v>
      </c>
      <c r="O9" s="95"/>
      <c r="P9" s="95"/>
      <c r="Q9" s="95"/>
      <c r="R9" s="95"/>
    </row>
    <row r="10" spans="1:18" x14ac:dyDescent="0.3">
      <c r="A10" s="1" t="s">
        <v>5</v>
      </c>
      <c r="B10" s="37">
        <v>6.71</v>
      </c>
      <c r="C10" s="37">
        <v>6.91</v>
      </c>
      <c r="D10" s="37">
        <v>7.66</v>
      </c>
      <c r="E10" s="37">
        <v>7.9</v>
      </c>
      <c r="F10" s="37">
        <v>9.4</v>
      </c>
      <c r="G10" s="37">
        <v>9.89</v>
      </c>
      <c r="H10" s="37">
        <v>10.675000000000001</v>
      </c>
      <c r="I10" s="37">
        <v>11.07</v>
      </c>
      <c r="J10" s="37">
        <v>10.85</v>
      </c>
      <c r="K10" s="37">
        <v>11.2</v>
      </c>
      <c r="L10" s="37">
        <v>7.55</v>
      </c>
      <c r="M10" s="37">
        <v>7.8</v>
      </c>
      <c r="O10" s="95"/>
      <c r="P10" s="95"/>
      <c r="Q10" s="95"/>
      <c r="R10" s="95"/>
    </row>
    <row r="11" spans="1:18" x14ac:dyDescent="0.3">
      <c r="A11" s="1" t="s">
        <v>6</v>
      </c>
      <c r="B11" s="37">
        <v>6.87</v>
      </c>
      <c r="C11" s="37">
        <v>7.07</v>
      </c>
      <c r="D11" s="37">
        <v>7.58</v>
      </c>
      <c r="E11" s="37">
        <v>7.8</v>
      </c>
      <c r="F11" s="37">
        <v>9.43</v>
      </c>
      <c r="G11" s="37">
        <v>9.93</v>
      </c>
      <c r="H11" s="37">
        <v>10.57</v>
      </c>
      <c r="I11" s="37">
        <v>10.945</v>
      </c>
      <c r="J11" s="37">
        <v>10.7</v>
      </c>
      <c r="K11" s="37">
        <v>11.05</v>
      </c>
      <c r="L11" s="37">
        <v>7.75</v>
      </c>
      <c r="M11" s="37">
        <v>8</v>
      </c>
      <c r="O11" s="95"/>
      <c r="P11" s="95"/>
      <c r="Q11" s="95"/>
      <c r="R11" s="95"/>
    </row>
    <row r="12" spans="1:18" x14ac:dyDescent="0.3">
      <c r="A12" s="1" t="s">
        <v>7</v>
      </c>
      <c r="B12" s="37">
        <v>7.15</v>
      </c>
      <c r="C12" s="37">
        <v>7.38</v>
      </c>
      <c r="D12" s="37">
        <v>7.62</v>
      </c>
      <c r="E12" s="37">
        <v>7.89</v>
      </c>
      <c r="F12" s="37">
        <v>9.5500000000000007</v>
      </c>
      <c r="G12" s="37">
        <v>10.07</v>
      </c>
      <c r="H12" s="37">
        <v>10.545</v>
      </c>
      <c r="I12" s="37">
        <v>10.945</v>
      </c>
      <c r="J12" s="37">
        <v>10.52</v>
      </c>
      <c r="K12" s="37">
        <v>10.92</v>
      </c>
      <c r="L12" s="37">
        <v>8.1300000000000008</v>
      </c>
      <c r="M12" s="37">
        <v>8.4</v>
      </c>
      <c r="O12" s="95"/>
      <c r="P12" s="95"/>
      <c r="Q12" s="95"/>
      <c r="R12" s="95"/>
    </row>
    <row r="13" spans="1:18" x14ac:dyDescent="0.3">
      <c r="A13" s="1" t="s">
        <v>8</v>
      </c>
      <c r="B13" s="37">
        <v>7.31</v>
      </c>
      <c r="C13" s="37">
        <v>7.57</v>
      </c>
      <c r="D13" s="37">
        <v>7.67</v>
      </c>
      <c r="E13" s="37">
        <v>7.95</v>
      </c>
      <c r="F13" s="37">
        <v>9.61</v>
      </c>
      <c r="G13" s="37">
        <v>10.16</v>
      </c>
      <c r="H13" s="37">
        <v>10.53</v>
      </c>
      <c r="I13" s="37">
        <v>10.93</v>
      </c>
      <c r="J13" s="37">
        <v>10.41</v>
      </c>
      <c r="K13" s="37">
        <v>10.78</v>
      </c>
      <c r="L13" s="37">
        <v>8.35</v>
      </c>
      <c r="M13" s="37">
        <v>8.65</v>
      </c>
      <c r="O13" s="95"/>
      <c r="P13" s="95"/>
      <c r="Q13" s="95"/>
      <c r="R13" s="95"/>
    </row>
    <row r="16" spans="1:18" x14ac:dyDescent="0.3">
      <c r="B16" s="93" t="s">
        <v>67</v>
      </c>
      <c r="C16" s="93"/>
      <c r="D16" s="93"/>
      <c r="E16" s="93"/>
      <c r="F16" s="93"/>
      <c r="G16" s="93"/>
      <c r="H16" s="93"/>
      <c r="I16" s="93"/>
      <c r="J16" s="93"/>
      <c r="K16" s="93"/>
      <c r="L16" s="93"/>
      <c r="M16" s="93"/>
    </row>
    <row r="17" spans="1:17" x14ac:dyDescent="0.3">
      <c r="B17" s="91">
        <v>43521</v>
      </c>
      <c r="C17" s="92"/>
      <c r="D17" s="91">
        <v>43165</v>
      </c>
      <c r="E17" s="92"/>
      <c r="F17" s="91">
        <v>42790</v>
      </c>
      <c r="G17" s="92"/>
      <c r="H17" s="91">
        <v>42401</v>
      </c>
      <c r="I17" s="91"/>
      <c r="J17" s="91">
        <v>42014</v>
      </c>
      <c r="K17" s="91"/>
      <c r="L17" s="91">
        <v>41957</v>
      </c>
      <c r="M17" s="91"/>
    </row>
    <row r="18" spans="1:17" x14ac:dyDescent="0.3">
      <c r="B18" s="34" t="s">
        <v>18</v>
      </c>
      <c r="C18" s="35" t="s">
        <v>19</v>
      </c>
      <c r="D18" s="34" t="s">
        <v>18</v>
      </c>
      <c r="E18" s="35" t="s">
        <v>19</v>
      </c>
      <c r="F18" s="34" t="s">
        <v>18</v>
      </c>
      <c r="G18" s="35" t="s">
        <v>19</v>
      </c>
      <c r="H18" s="35" t="s">
        <v>18</v>
      </c>
      <c r="I18" s="35" t="s">
        <v>19</v>
      </c>
      <c r="J18" s="34" t="s">
        <v>18</v>
      </c>
      <c r="K18" s="34" t="s">
        <v>19</v>
      </c>
      <c r="L18" s="34" t="s">
        <v>18</v>
      </c>
      <c r="M18" s="34" t="s">
        <v>19</v>
      </c>
      <c r="N18" s="36"/>
      <c r="O18" s="36"/>
      <c r="P18" s="36"/>
      <c r="Q18" s="36"/>
    </row>
    <row r="19" spans="1:17" x14ac:dyDescent="0.3">
      <c r="A19" s="1" t="s">
        <v>0</v>
      </c>
      <c r="B19" s="37">
        <v>-0.48</v>
      </c>
      <c r="C19" s="37">
        <v>-0.05</v>
      </c>
      <c r="D19" s="37">
        <v>-0.54</v>
      </c>
      <c r="E19" s="37">
        <v>0.24</v>
      </c>
      <c r="F19" s="37">
        <v>-0.75</v>
      </c>
      <c r="G19" s="37">
        <v>0.3</v>
      </c>
      <c r="H19" s="37">
        <v>-0.42</v>
      </c>
      <c r="I19" s="37">
        <v>0.28000000000000003</v>
      </c>
      <c r="J19" s="37">
        <v>-0.87</v>
      </c>
      <c r="K19" s="37">
        <v>-0.17</v>
      </c>
      <c r="L19" s="37">
        <v>-0.86</v>
      </c>
      <c r="M19" s="37">
        <v>-0.28000000000000003</v>
      </c>
    </row>
    <row r="20" spans="1:17" x14ac:dyDescent="0.3">
      <c r="A20" s="1" t="s">
        <v>1</v>
      </c>
      <c r="B20" s="37">
        <v>-0.43</v>
      </c>
      <c r="C20" s="37">
        <v>-0.27</v>
      </c>
      <c r="D20" s="37">
        <v>-0.27</v>
      </c>
      <c r="E20" s="37">
        <v>-3.0000000000000001E-3</v>
      </c>
      <c r="F20" s="37">
        <v>-0.69499999999999995</v>
      </c>
      <c r="G20" s="37">
        <v>-0.31</v>
      </c>
      <c r="H20" s="37">
        <v>-0.28999999999999998</v>
      </c>
      <c r="I20" s="37">
        <v>-3.5000000000000003E-2</v>
      </c>
      <c r="J20" s="37">
        <v>-1.85</v>
      </c>
      <c r="K20" s="37">
        <v>-1.55</v>
      </c>
      <c r="L20" s="37">
        <v>-0.76</v>
      </c>
      <c r="M20" s="37">
        <v>-0.56000000000000005</v>
      </c>
    </row>
    <row r="21" spans="1:17" x14ac:dyDescent="0.3">
      <c r="A21" s="1" t="s">
        <v>2</v>
      </c>
      <c r="B21" s="37">
        <v>-0.49</v>
      </c>
      <c r="C21" s="37">
        <v>-0.31</v>
      </c>
      <c r="D21" s="37">
        <v>0.01</v>
      </c>
      <c r="E21" s="37">
        <v>0.21</v>
      </c>
      <c r="F21" s="37">
        <v>-0.96</v>
      </c>
      <c r="G21" s="37">
        <v>-0.61</v>
      </c>
      <c r="H21" s="37">
        <v>-0.68500000000000005</v>
      </c>
      <c r="I21" s="37">
        <v>-0.40500000000000003</v>
      </c>
      <c r="J21" s="37">
        <v>-2.15</v>
      </c>
      <c r="K21" s="37">
        <v>-1.9</v>
      </c>
      <c r="L21" s="37">
        <v>-0.88</v>
      </c>
      <c r="M21" s="37">
        <v>-0.7</v>
      </c>
    </row>
    <row r="22" spans="1:17" x14ac:dyDescent="0.3">
      <c r="A22" s="1" t="s">
        <v>3</v>
      </c>
      <c r="B22" s="37">
        <v>-0.43</v>
      </c>
      <c r="C22" s="37">
        <v>-0.39</v>
      </c>
      <c r="D22" s="37">
        <v>0.2</v>
      </c>
      <c r="E22" s="37">
        <v>0.38</v>
      </c>
      <c r="F22" s="37">
        <v>-1.1599999999999999</v>
      </c>
      <c r="G22" s="37">
        <v>-0.81</v>
      </c>
      <c r="H22" s="37">
        <v>-0.93</v>
      </c>
      <c r="I22" s="37">
        <v>-0.65</v>
      </c>
      <c r="J22" s="37">
        <v>-2.4</v>
      </c>
      <c r="K22" s="37">
        <v>-2.11</v>
      </c>
      <c r="L22" s="37">
        <v>-1</v>
      </c>
      <c r="M22" s="37">
        <v>-0.82</v>
      </c>
    </row>
    <row r="23" spans="1:17" x14ac:dyDescent="0.3">
      <c r="A23" s="1" t="s">
        <v>4</v>
      </c>
      <c r="B23" s="37">
        <v>-0.59</v>
      </c>
      <c r="C23" s="37">
        <v>-0.45</v>
      </c>
      <c r="D23" s="37">
        <v>0.37</v>
      </c>
      <c r="E23" s="37">
        <v>0.92</v>
      </c>
      <c r="F23" s="37">
        <v>-1.93</v>
      </c>
      <c r="G23" s="37">
        <v>-1.58</v>
      </c>
      <c r="H23" s="37">
        <v>-1.2949999999999999</v>
      </c>
      <c r="I23" s="37">
        <v>-1.0149999999999999</v>
      </c>
      <c r="J23" s="37">
        <v>-2.68</v>
      </c>
      <c r="K23" s="37">
        <v>-2.4500000000000002</v>
      </c>
      <c r="L23" s="37">
        <v>-1.2</v>
      </c>
      <c r="M23" s="37">
        <v>-1.03</v>
      </c>
    </row>
    <row r="24" spans="1:17" x14ac:dyDescent="0.3">
      <c r="A24" s="1" t="s">
        <v>5</v>
      </c>
      <c r="B24" s="37">
        <v>-0.62</v>
      </c>
      <c r="C24" s="37">
        <v>-0.48</v>
      </c>
      <c r="D24" s="37">
        <v>0.45</v>
      </c>
      <c r="E24" s="37">
        <v>1.04</v>
      </c>
      <c r="F24" s="37">
        <v>-1.87</v>
      </c>
      <c r="G24" s="37">
        <v>-1.53</v>
      </c>
      <c r="H24" s="37">
        <v>-1.4650000000000001</v>
      </c>
      <c r="I24" s="37">
        <v>-1.1850000000000001</v>
      </c>
      <c r="J24" s="37">
        <v>-2.7</v>
      </c>
      <c r="K24" s="37">
        <v>-2.4700000000000002</v>
      </c>
      <c r="L24" s="37">
        <v>-1.29</v>
      </c>
      <c r="M24" s="37">
        <v>-1.1000000000000001</v>
      </c>
    </row>
    <row r="25" spans="1:17" x14ac:dyDescent="0.3">
      <c r="A25" s="1" t="s">
        <v>6</v>
      </c>
      <c r="B25" s="37">
        <v>-0.65</v>
      </c>
      <c r="C25" s="37">
        <v>-0.51</v>
      </c>
      <c r="D25" s="37">
        <v>0.5</v>
      </c>
      <c r="E25" s="37">
        <v>1.1399999999999999</v>
      </c>
      <c r="F25" s="37">
        <v>-1.83</v>
      </c>
      <c r="G25" s="37">
        <v>-1.48</v>
      </c>
      <c r="H25" s="37">
        <v>-1.58</v>
      </c>
      <c r="I25" s="37">
        <v>-1.32</v>
      </c>
      <c r="J25" s="37">
        <v>-2.73</v>
      </c>
      <c r="K25" s="37">
        <v>-2.48</v>
      </c>
      <c r="L25" s="37">
        <v>-1.36</v>
      </c>
      <c r="M25" s="37">
        <v>-1.2</v>
      </c>
    </row>
    <row r="26" spans="1:17" x14ac:dyDescent="0.3">
      <c r="A26" s="1" t="s">
        <v>7</v>
      </c>
      <c r="B26" s="37">
        <v>-0.64</v>
      </c>
      <c r="C26" s="37">
        <v>-0.48</v>
      </c>
      <c r="D26" s="37">
        <v>0.37</v>
      </c>
      <c r="E26" s="37">
        <v>0.96</v>
      </c>
      <c r="F26" s="37">
        <v>-1.6</v>
      </c>
      <c r="G26" s="37">
        <v>-1.24</v>
      </c>
      <c r="H26" s="37">
        <v>-1.39</v>
      </c>
      <c r="I26" s="37">
        <v>-1.1100000000000001</v>
      </c>
      <c r="J26" s="37">
        <v>-2.4700000000000002</v>
      </c>
      <c r="K26" s="37">
        <v>-2.21</v>
      </c>
      <c r="L26" s="37">
        <v>-1.41</v>
      </c>
      <c r="M26" s="37">
        <v>-1.21</v>
      </c>
    </row>
    <row r="27" spans="1:17" x14ac:dyDescent="0.3">
      <c r="A27" s="1" t="s">
        <v>8</v>
      </c>
      <c r="B27" s="37">
        <v>-0.65</v>
      </c>
      <c r="C27" s="37">
        <v>-0.47</v>
      </c>
      <c r="D27" s="37">
        <v>0.28000000000000003</v>
      </c>
      <c r="E27" s="37">
        <v>0.86</v>
      </c>
      <c r="F27" s="37">
        <v>-1.53</v>
      </c>
      <c r="G27" s="37">
        <v>-1.1399999999999999</v>
      </c>
      <c r="H27" s="37">
        <v>-1.27</v>
      </c>
      <c r="I27" s="37">
        <v>-0.99</v>
      </c>
      <c r="J27" s="37">
        <v>-2.3199999999999998</v>
      </c>
      <c r="K27" s="37">
        <v>-2.06</v>
      </c>
      <c r="L27" s="37">
        <v>-1.45</v>
      </c>
      <c r="M27" s="37">
        <v>-1.25</v>
      </c>
    </row>
    <row r="30" spans="1:17" x14ac:dyDescent="0.3">
      <c r="B30" s="93" t="s">
        <v>66</v>
      </c>
      <c r="C30" s="93"/>
      <c r="D30" s="93"/>
      <c r="E30" s="93"/>
      <c r="F30" s="93"/>
      <c r="G30" s="93"/>
      <c r="H30" s="93"/>
      <c r="I30" s="93"/>
      <c r="J30" s="93"/>
      <c r="K30" s="93"/>
      <c r="L30" s="93"/>
      <c r="M30" s="93"/>
    </row>
    <row r="31" spans="1:17" x14ac:dyDescent="0.3">
      <c r="B31" s="91">
        <v>43521</v>
      </c>
      <c r="C31" s="92"/>
      <c r="D31" s="91">
        <v>43165</v>
      </c>
      <c r="E31" s="92"/>
      <c r="F31" s="91">
        <v>42790</v>
      </c>
      <c r="G31" s="92"/>
      <c r="H31" s="91">
        <v>42401</v>
      </c>
      <c r="I31" s="92"/>
      <c r="J31" s="91">
        <v>42014</v>
      </c>
      <c r="K31" s="91"/>
      <c r="L31" s="91">
        <v>41957</v>
      </c>
      <c r="M31" s="91"/>
      <c r="N31" s="96"/>
      <c r="O31" s="96"/>
      <c r="P31" s="96"/>
      <c r="Q31" s="96"/>
    </row>
    <row r="32" spans="1:17" x14ac:dyDescent="0.3">
      <c r="B32" s="34" t="s">
        <v>18</v>
      </c>
      <c r="C32" s="35" t="s">
        <v>19</v>
      </c>
      <c r="D32" s="34" t="s">
        <v>18</v>
      </c>
      <c r="E32" s="35" t="s">
        <v>19</v>
      </c>
      <c r="F32" s="34" t="s">
        <v>18</v>
      </c>
      <c r="G32" s="35" t="s">
        <v>19</v>
      </c>
      <c r="H32" s="35" t="s">
        <v>18</v>
      </c>
      <c r="I32" s="35" t="s">
        <v>19</v>
      </c>
      <c r="J32" s="34" t="s">
        <v>18</v>
      </c>
      <c r="K32" s="34" t="s">
        <v>19</v>
      </c>
      <c r="L32" s="34" t="s">
        <v>18</v>
      </c>
      <c r="M32" s="34" t="s">
        <v>19</v>
      </c>
      <c r="N32" s="36"/>
      <c r="O32" s="36"/>
      <c r="P32" s="36"/>
      <c r="Q32" s="36"/>
    </row>
    <row r="33" spans="1:17" x14ac:dyDescent="0.3">
      <c r="A33" s="1" t="s">
        <v>0</v>
      </c>
      <c r="B33" s="37">
        <v>-0.81</v>
      </c>
      <c r="C33" s="37">
        <v>-0.09</v>
      </c>
      <c r="D33" s="37">
        <v>-0.94</v>
      </c>
      <c r="E33" s="37">
        <v>0.4</v>
      </c>
      <c r="F33" s="37">
        <v>-1.29</v>
      </c>
      <c r="G33" s="37">
        <v>0.51</v>
      </c>
      <c r="H33" s="37">
        <v>-0.68</v>
      </c>
      <c r="I33" s="37">
        <v>0.52</v>
      </c>
      <c r="J33" s="37">
        <v>-1.5</v>
      </c>
      <c r="K33" s="37">
        <v>-0.3</v>
      </c>
      <c r="L33" s="37">
        <v>-1.5</v>
      </c>
      <c r="M33" s="37">
        <v>-0.5</v>
      </c>
    </row>
    <row r="34" spans="1:17" x14ac:dyDescent="0.3">
      <c r="A34" s="1" t="s">
        <v>1</v>
      </c>
      <c r="B34" s="37">
        <v>-0.74</v>
      </c>
      <c r="C34" s="37">
        <v>-0.41</v>
      </c>
      <c r="D34" s="37">
        <v>-0.52</v>
      </c>
      <c r="E34" s="37">
        <v>-0.1</v>
      </c>
      <c r="F34" s="37">
        <v>-1.24</v>
      </c>
      <c r="G34" s="37">
        <v>-0.57999999999999996</v>
      </c>
      <c r="H34" s="37">
        <v>-0.41</v>
      </c>
      <c r="I34" s="37">
        <v>0.02</v>
      </c>
      <c r="J34" s="37">
        <v>-3.18</v>
      </c>
      <c r="K34" s="37">
        <v>-2.77</v>
      </c>
      <c r="L34" s="37">
        <v>-1.34</v>
      </c>
      <c r="M34" s="37">
        <v>-1</v>
      </c>
    </row>
    <row r="35" spans="1:17" x14ac:dyDescent="0.3">
      <c r="A35" s="1" t="s">
        <v>2</v>
      </c>
      <c r="B35" s="37">
        <v>-0.83</v>
      </c>
      <c r="C35" s="37">
        <v>-0.53</v>
      </c>
      <c r="D35" s="37">
        <v>0.01</v>
      </c>
      <c r="E35" s="37">
        <v>0.34</v>
      </c>
      <c r="F35" s="37">
        <v>-1.73</v>
      </c>
      <c r="G35" s="37">
        <v>-1.1299999999999999</v>
      </c>
      <c r="H35" s="37">
        <v>-1.155</v>
      </c>
      <c r="I35" s="37">
        <v>-0.67500000000000004</v>
      </c>
      <c r="J35" s="37">
        <v>-3.73</v>
      </c>
      <c r="K35" s="37">
        <v>-3.31</v>
      </c>
      <c r="L35" s="37">
        <v>-1.55</v>
      </c>
      <c r="M35" s="37">
        <v>-1.25</v>
      </c>
    </row>
    <row r="36" spans="1:17" x14ac:dyDescent="0.3">
      <c r="A36" s="1" t="s">
        <v>3</v>
      </c>
      <c r="B36" s="37">
        <v>-0.92</v>
      </c>
      <c r="C36" s="37">
        <v>-0.68</v>
      </c>
      <c r="D36" s="37">
        <v>0.03</v>
      </c>
      <c r="E36" s="37">
        <v>0.62</v>
      </c>
      <c r="F36" s="37">
        <v>-2.08</v>
      </c>
      <c r="G36" s="37">
        <v>-1.48</v>
      </c>
      <c r="H36" s="37">
        <v>-1.615</v>
      </c>
      <c r="I36" s="37">
        <v>-1.135</v>
      </c>
      <c r="J36" s="37">
        <v>-4.22</v>
      </c>
      <c r="K36" s="37">
        <v>-3.68</v>
      </c>
      <c r="L36" s="37">
        <v>-1.77</v>
      </c>
      <c r="M36" s="37">
        <v>-1.45</v>
      </c>
    </row>
    <row r="37" spans="1:17" x14ac:dyDescent="0.3">
      <c r="A37" s="1" t="s">
        <v>4</v>
      </c>
      <c r="B37" s="37">
        <v>-1.04</v>
      </c>
      <c r="C37" s="37">
        <v>-0.8</v>
      </c>
      <c r="D37" s="37">
        <v>0.63</v>
      </c>
      <c r="E37" s="37">
        <v>0.92</v>
      </c>
      <c r="F37" s="37">
        <v>-3.48</v>
      </c>
      <c r="G37" s="37">
        <v>-2.88</v>
      </c>
      <c r="H37" s="37">
        <v>-2.2250000000000001</v>
      </c>
      <c r="I37" s="37">
        <v>-1.7450000000000001</v>
      </c>
      <c r="J37" s="37">
        <v>-4.78</v>
      </c>
      <c r="K37" s="37">
        <v>-4.3899999999999997</v>
      </c>
      <c r="L37" s="37">
        <v>-2.15</v>
      </c>
      <c r="M37" s="37">
        <v>-1.85</v>
      </c>
    </row>
    <row r="38" spans="1:17" x14ac:dyDescent="0.3">
      <c r="A38" s="1" t="s">
        <v>5</v>
      </c>
      <c r="B38" s="37">
        <v>-1.095</v>
      </c>
      <c r="C38" s="37">
        <v>-0.85</v>
      </c>
      <c r="D38" s="37">
        <v>0.76</v>
      </c>
      <c r="E38" s="37">
        <v>1.04</v>
      </c>
      <c r="F38" s="37">
        <v>-3.38</v>
      </c>
      <c r="G38" s="37">
        <v>-2.79</v>
      </c>
      <c r="H38" s="37">
        <v>-2.5499999999999998</v>
      </c>
      <c r="I38" s="37">
        <v>-2.0699999999999998</v>
      </c>
      <c r="J38" s="37">
        <v>-4.76</v>
      </c>
      <c r="K38" s="37">
        <v>-4.3600000000000003</v>
      </c>
      <c r="L38" s="37">
        <v>-2.35</v>
      </c>
      <c r="M38" s="37">
        <v>-2.0499999999999998</v>
      </c>
    </row>
    <row r="39" spans="1:17" x14ac:dyDescent="0.3">
      <c r="A39" s="1" t="s">
        <v>6</v>
      </c>
      <c r="B39" s="37">
        <v>-1.1499999999999999</v>
      </c>
      <c r="C39" s="37">
        <v>-0.91</v>
      </c>
      <c r="D39" s="37">
        <v>0.87</v>
      </c>
      <c r="E39" s="37">
        <v>1.1399999999999999</v>
      </c>
      <c r="F39" s="37">
        <v>-3.28</v>
      </c>
      <c r="G39" s="37">
        <v>-2.68</v>
      </c>
      <c r="H39" s="37">
        <v>-2.72</v>
      </c>
      <c r="I39" s="37">
        <v>-2.27</v>
      </c>
      <c r="J39" s="37">
        <v>-4.75</v>
      </c>
      <c r="K39" s="37">
        <v>-4.3499999999999996</v>
      </c>
      <c r="L39" s="37">
        <v>-2.5</v>
      </c>
      <c r="M39" s="37">
        <v>-2.25</v>
      </c>
    </row>
    <row r="40" spans="1:17" x14ac:dyDescent="0.3">
      <c r="A40" s="1" t="s">
        <v>7</v>
      </c>
      <c r="B40" s="37">
        <v>-1.1399999999999999</v>
      </c>
      <c r="C40" s="37">
        <v>-0.87</v>
      </c>
      <c r="D40" s="37">
        <v>0.64</v>
      </c>
      <c r="E40" s="37">
        <v>0.96</v>
      </c>
      <c r="F40" s="37">
        <v>-3</v>
      </c>
      <c r="G40" s="37">
        <v>-2.37</v>
      </c>
      <c r="H40" s="37">
        <v>-2.4900000000000002</v>
      </c>
      <c r="I40" s="37">
        <v>-2.0099999999999998</v>
      </c>
      <c r="J40" s="37">
        <v>-4.5999999999999996</v>
      </c>
      <c r="K40" s="37">
        <v>-4.1500000000000004</v>
      </c>
      <c r="L40" s="37">
        <v>-2.65</v>
      </c>
      <c r="M40" s="37">
        <v>-2.2999999999999998</v>
      </c>
    </row>
    <row r="41" spans="1:17" x14ac:dyDescent="0.3">
      <c r="A41" s="1" t="s">
        <v>8</v>
      </c>
      <c r="B41" s="37">
        <v>-1.1599999999999999</v>
      </c>
      <c r="C41" s="37">
        <v>-0.84</v>
      </c>
      <c r="D41" s="37">
        <v>0.5</v>
      </c>
      <c r="E41" s="37">
        <v>0.86</v>
      </c>
      <c r="F41" s="37">
        <v>-2.78</v>
      </c>
      <c r="G41" s="37">
        <v>-2.12</v>
      </c>
      <c r="H41" s="37">
        <v>-2.2850000000000001</v>
      </c>
      <c r="I41" s="37">
        <v>-1.8049999999999999</v>
      </c>
      <c r="J41" s="37">
        <v>-4.33</v>
      </c>
      <c r="K41" s="37">
        <v>-3.88</v>
      </c>
      <c r="L41" s="37">
        <v>-2.7</v>
      </c>
      <c r="M41" s="37">
        <v>-2.35</v>
      </c>
    </row>
    <row r="44" spans="1:17" x14ac:dyDescent="0.3">
      <c r="B44" s="93" t="s">
        <v>65</v>
      </c>
      <c r="C44" s="93"/>
      <c r="D44" s="93"/>
      <c r="E44" s="93"/>
      <c r="F44" s="93"/>
      <c r="G44" s="93"/>
      <c r="H44" s="93"/>
      <c r="I44" s="93"/>
      <c r="J44" s="93"/>
      <c r="K44" s="93"/>
      <c r="L44" s="93"/>
      <c r="M44" s="93"/>
    </row>
    <row r="45" spans="1:17" x14ac:dyDescent="0.3">
      <c r="B45" s="91">
        <v>43521</v>
      </c>
      <c r="C45" s="92"/>
      <c r="D45" s="91">
        <v>43165</v>
      </c>
      <c r="E45" s="92"/>
      <c r="F45" s="91">
        <v>42790</v>
      </c>
      <c r="G45" s="92"/>
      <c r="H45" s="91">
        <v>42401</v>
      </c>
      <c r="I45" s="92"/>
      <c r="J45" s="91">
        <v>42014</v>
      </c>
      <c r="K45" s="91"/>
      <c r="L45" s="91">
        <v>41957</v>
      </c>
      <c r="M45" s="91"/>
    </row>
    <row r="46" spans="1:17" x14ac:dyDescent="0.3">
      <c r="B46" s="34" t="s">
        <v>18</v>
      </c>
      <c r="C46" s="35" t="s">
        <v>19</v>
      </c>
      <c r="D46" s="34" t="s">
        <v>18</v>
      </c>
      <c r="E46" s="35" t="s">
        <v>19</v>
      </c>
      <c r="F46" s="34" t="s">
        <v>18</v>
      </c>
      <c r="G46" s="35" t="s">
        <v>19</v>
      </c>
      <c r="H46" s="35" t="s">
        <v>18</v>
      </c>
      <c r="I46" s="35" t="s">
        <v>19</v>
      </c>
      <c r="J46" s="34" t="s">
        <v>18</v>
      </c>
      <c r="K46" s="34" t="s">
        <v>19</v>
      </c>
      <c r="L46" s="34" t="s">
        <v>18</v>
      </c>
      <c r="M46" s="34" t="s">
        <v>19</v>
      </c>
      <c r="N46" s="36"/>
      <c r="O46" s="36"/>
      <c r="P46" s="36"/>
      <c r="Q46" s="36"/>
    </row>
    <row r="47" spans="1:17" x14ac:dyDescent="0.3">
      <c r="A47" s="1" t="s">
        <v>0</v>
      </c>
      <c r="B47" s="37">
        <v>-4.4999999999999998E-2</v>
      </c>
      <c r="C47" s="37">
        <v>0.255</v>
      </c>
      <c r="D47" s="37">
        <v>-0.13</v>
      </c>
      <c r="E47" s="37">
        <v>0.43</v>
      </c>
      <c r="F47" s="37">
        <v>2.2499999999999999E-2</v>
      </c>
      <c r="G47" s="37">
        <v>0.52500000000000002</v>
      </c>
      <c r="H47" s="37">
        <v>0</v>
      </c>
      <c r="I47" s="37">
        <v>0.5</v>
      </c>
      <c r="J47" s="37">
        <v>-0.06</v>
      </c>
      <c r="K47" s="37">
        <v>0.43</v>
      </c>
      <c r="L47" s="37">
        <v>-0.05</v>
      </c>
      <c r="M47" s="37">
        <v>0.35</v>
      </c>
    </row>
    <row r="48" spans="1:17" x14ac:dyDescent="0.3">
      <c r="A48" s="1" t="s">
        <v>1</v>
      </c>
      <c r="B48" s="37">
        <v>5.5E-2</v>
      </c>
      <c r="C48" s="37">
        <v>0.19500000000000001</v>
      </c>
      <c r="D48" s="37">
        <v>8.9999999999999993E-3</v>
      </c>
      <c r="E48" s="37">
        <v>0.26</v>
      </c>
      <c r="F48" s="37">
        <v>7.4999999999999997E-2</v>
      </c>
      <c r="G48" s="37">
        <v>0.35</v>
      </c>
      <c r="H48" s="37">
        <v>0.18</v>
      </c>
      <c r="I48" s="37">
        <v>0.36</v>
      </c>
      <c r="J48" s="37">
        <v>0.15</v>
      </c>
      <c r="K48" s="37">
        <v>0.35</v>
      </c>
      <c r="L48" s="37">
        <v>0.1</v>
      </c>
      <c r="M48" s="37">
        <v>0.25</v>
      </c>
    </row>
    <row r="49" spans="1:17" x14ac:dyDescent="0.3">
      <c r="A49" s="1" t="s">
        <v>2</v>
      </c>
      <c r="B49" s="37">
        <v>0.08</v>
      </c>
      <c r="C49" s="37">
        <v>0.20499999999999999</v>
      </c>
      <c r="D49" s="37">
        <v>0.12</v>
      </c>
      <c r="E49" s="37">
        <v>0.26500000000000001</v>
      </c>
      <c r="F49" s="37">
        <v>0.13</v>
      </c>
      <c r="G49" s="37">
        <v>0.98</v>
      </c>
      <c r="H49" s="37">
        <v>0.19</v>
      </c>
      <c r="I49" s="37">
        <v>0.39</v>
      </c>
      <c r="J49" s="37">
        <v>0.21</v>
      </c>
      <c r="K49" s="37">
        <v>0.38</v>
      </c>
      <c r="L49" s="37">
        <v>0.15</v>
      </c>
      <c r="M49" s="37">
        <v>0.28000000000000003</v>
      </c>
    </row>
    <row r="50" spans="1:17" x14ac:dyDescent="0.3">
      <c r="A50" s="1" t="s">
        <v>3</v>
      </c>
      <c r="B50" s="37">
        <v>0.115</v>
      </c>
      <c r="C50" s="37">
        <v>0.215</v>
      </c>
      <c r="D50" s="37">
        <v>0.15</v>
      </c>
      <c r="E50" s="37">
        <v>0.28000000000000003</v>
      </c>
      <c r="F50" s="37">
        <v>0.16</v>
      </c>
      <c r="G50" s="37">
        <v>0.41</v>
      </c>
      <c r="H50" s="37">
        <v>0.22500000000000001</v>
      </c>
      <c r="I50" s="37">
        <v>0.42499999999999999</v>
      </c>
      <c r="J50" s="37">
        <v>0.24</v>
      </c>
      <c r="K50" s="37">
        <v>0.46</v>
      </c>
      <c r="L50" s="37">
        <v>0.18</v>
      </c>
      <c r="M50" s="37">
        <v>0.31</v>
      </c>
    </row>
    <row r="51" spans="1:17" x14ac:dyDescent="0.3">
      <c r="A51" s="1" t="s">
        <v>4</v>
      </c>
      <c r="B51" s="37">
        <v>0.16</v>
      </c>
      <c r="C51" s="37">
        <v>0.26</v>
      </c>
      <c r="D51" s="37">
        <v>0.22</v>
      </c>
      <c r="E51" s="37">
        <v>0.34</v>
      </c>
      <c r="F51" s="37">
        <v>0.24</v>
      </c>
      <c r="G51" s="37">
        <v>0.49</v>
      </c>
      <c r="H51" s="37">
        <v>0.255</v>
      </c>
      <c r="I51" s="37">
        <v>0.45500000000000002</v>
      </c>
      <c r="J51" s="37">
        <v>0.33</v>
      </c>
      <c r="K51" s="37">
        <v>0.5</v>
      </c>
      <c r="L51" s="37">
        <v>0.22</v>
      </c>
      <c r="M51" s="37">
        <v>0.35</v>
      </c>
    </row>
    <row r="52" spans="1:17" x14ac:dyDescent="0.3">
      <c r="A52" s="1" t="s">
        <v>5</v>
      </c>
      <c r="B52" s="37">
        <v>0.19</v>
      </c>
      <c r="C52" s="37">
        <v>0.28999999999999998</v>
      </c>
      <c r="D52" s="37">
        <v>0.22500000000000001</v>
      </c>
      <c r="E52" s="37">
        <v>0.37</v>
      </c>
      <c r="F52" s="37">
        <v>0.26</v>
      </c>
      <c r="G52" s="37">
        <v>0.5</v>
      </c>
      <c r="H52" s="37">
        <v>0.26500000000000001</v>
      </c>
      <c r="I52" s="37">
        <v>0.46500000000000002</v>
      </c>
      <c r="J52" s="37">
        <v>0.4</v>
      </c>
      <c r="K52" s="37">
        <v>0.57999999999999996</v>
      </c>
      <c r="L52" s="37">
        <v>0.25</v>
      </c>
      <c r="M52" s="37">
        <v>0.31</v>
      </c>
    </row>
    <row r="53" spans="1:17" x14ac:dyDescent="0.3">
      <c r="A53" s="1" t="s">
        <v>6</v>
      </c>
      <c r="B53" s="37">
        <v>0.215</v>
      </c>
      <c r="C53" s="37">
        <v>0.315</v>
      </c>
      <c r="D53" s="37">
        <v>0.28499999999999998</v>
      </c>
      <c r="E53" s="37">
        <v>0.4</v>
      </c>
      <c r="F53" s="37">
        <v>0.27</v>
      </c>
      <c r="G53" s="37">
        <v>0.52</v>
      </c>
      <c r="H53" s="37">
        <v>0.28000000000000003</v>
      </c>
      <c r="I53" s="37">
        <v>0.46500000000000002</v>
      </c>
      <c r="J53" s="37">
        <v>0.47</v>
      </c>
      <c r="K53" s="37">
        <v>0.64</v>
      </c>
      <c r="L53" s="37">
        <v>0.28000000000000003</v>
      </c>
      <c r="M53" s="37">
        <v>0.39</v>
      </c>
    </row>
    <row r="54" spans="1:17" x14ac:dyDescent="0.3">
      <c r="A54" s="1" t="s">
        <v>7</v>
      </c>
      <c r="B54" s="37">
        <v>0.22500000000000001</v>
      </c>
      <c r="C54" s="37">
        <v>0.34</v>
      </c>
      <c r="D54" s="37">
        <v>0.28000000000000003</v>
      </c>
      <c r="E54" s="37">
        <v>0.41</v>
      </c>
      <c r="F54" s="37">
        <v>0.28000000000000003</v>
      </c>
      <c r="G54" s="37">
        <v>0.54</v>
      </c>
      <c r="H54" s="37">
        <v>0.26</v>
      </c>
      <c r="I54" s="37">
        <v>0.46</v>
      </c>
      <c r="J54" s="37">
        <v>0.35</v>
      </c>
      <c r="K54" s="37">
        <v>0.53</v>
      </c>
      <c r="L54" s="37">
        <v>0.28000000000000003</v>
      </c>
      <c r="M54" s="37">
        <v>0.42</v>
      </c>
    </row>
    <row r="55" spans="1:17" x14ac:dyDescent="0.3">
      <c r="A55" s="1" t="s">
        <v>8</v>
      </c>
      <c r="B55" s="37">
        <v>0.23</v>
      </c>
      <c r="C55" s="37">
        <v>0.36</v>
      </c>
      <c r="D55" s="37">
        <v>0.28000000000000003</v>
      </c>
      <c r="E55" s="37">
        <v>0.45</v>
      </c>
      <c r="F55" s="37">
        <v>0.28000000000000003</v>
      </c>
      <c r="G55" s="37">
        <v>0.55000000000000004</v>
      </c>
      <c r="H55" s="37">
        <v>0.245</v>
      </c>
      <c r="I55" s="37">
        <v>0.44500000000000001</v>
      </c>
      <c r="J55" s="37">
        <v>0.33</v>
      </c>
      <c r="K55" s="37">
        <v>0.52</v>
      </c>
      <c r="L55" s="37">
        <v>0.26</v>
      </c>
      <c r="M55" s="37">
        <v>0.4</v>
      </c>
    </row>
    <row r="58" spans="1:17" x14ac:dyDescent="0.3">
      <c r="B58" s="93" t="s">
        <v>64</v>
      </c>
      <c r="C58" s="93"/>
      <c r="D58" s="93"/>
      <c r="E58" s="93"/>
      <c r="F58" s="93"/>
      <c r="G58" s="93"/>
      <c r="H58" s="93"/>
      <c r="I58" s="93"/>
      <c r="J58" s="93"/>
      <c r="K58" s="93"/>
      <c r="L58" s="93"/>
      <c r="M58" s="93"/>
    </row>
    <row r="59" spans="1:17" x14ac:dyDescent="0.3">
      <c r="B59" s="91">
        <v>43521</v>
      </c>
      <c r="C59" s="92"/>
      <c r="D59" s="91">
        <v>43165</v>
      </c>
      <c r="E59" s="92"/>
      <c r="F59" s="91">
        <v>42790</v>
      </c>
      <c r="G59" s="92"/>
      <c r="H59" s="91">
        <v>42401</v>
      </c>
      <c r="I59" s="92"/>
      <c r="J59" s="91">
        <v>42014</v>
      </c>
      <c r="K59" s="91"/>
      <c r="L59" s="91">
        <v>41957</v>
      </c>
      <c r="M59" s="91"/>
    </row>
    <row r="60" spans="1:17" x14ac:dyDescent="0.3">
      <c r="B60" s="34" t="s">
        <v>18</v>
      </c>
      <c r="C60" s="35" t="s">
        <v>19</v>
      </c>
      <c r="D60" s="34" t="s">
        <v>18</v>
      </c>
      <c r="E60" s="35" t="s">
        <v>19</v>
      </c>
      <c r="F60" s="34" t="s">
        <v>18</v>
      </c>
      <c r="G60" s="35" t="s">
        <v>19</v>
      </c>
      <c r="H60" s="35" t="s">
        <v>18</v>
      </c>
      <c r="I60" s="35" t="s">
        <v>19</v>
      </c>
      <c r="J60" s="34" t="s">
        <v>18</v>
      </c>
      <c r="K60" s="34" t="s">
        <v>19</v>
      </c>
      <c r="L60" s="34" t="s">
        <v>18</v>
      </c>
      <c r="M60" s="34" t="s">
        <v>19</v>
      </c>
      <c r="N60" s="36"/>
      <c r="O60" s="36"/>
      <c r="P60" s="36"/>
      <c r="Q60" s="36"/>
    </row>
    <row r="61" spans="1:17" x14ac:dyDescent="0.3">
      <c r="A61" s="1" t="s">
        <v>0</v>
      </c>
      <c r="B61" s="37">
        <v>0.03</v>
      </c>
      <c r="C61" s="37">
        <v>0.51</v>
      </c>
      <c r="D61" s="37">
        <v>0.1</v>
      </c>
      <c r="E61" s="37">
        <v>0.89</v>
      </c>
      <c r="F61" s="37">
        <v>-0.12</v>
      </c>
      <c r="G61" s="37">
        <v>1.08</v>
      </c>
      <c r="H61">
        <v>0.40500000000000003</v>
      </c>
      <c r="I61">
        <v>1.2050000000000001</v>
      </c>
      <c r="J61" s="37">
        <v>0.23</v>
      </c>
      <c r="K61" s="37">
        <v>1.03</v>
      </c>
      <c r="L61" s="37">
        <v>0.14000000000000001</v>
      </c>
      <c r="M61" s="37">
        <v>0.8</v>
      </c>
    </row>
    <row r="62" spans="1:17" x14ac:dyDescent="0.3">
      <c r="A62" s="1" t="s">
        <v>1</v>
      </c>
      <c r="B62" s="37">
        <v>0.22</v>
      </c>
      <c r="C62" s="37">
        <v>0.44500000000000001</v>
      </c>
      <c r="D62" s="37">
        <v>0.33</v>
      </c>
      <c r="E62" s="37">
        <v>0.62</v>
      </c>
      <c r="F62" s="37">
        <v>0.48</v>
      </c>
      <c r="G62" s="37">
        <v>0.9</v>
      </c>
      <c r="H62">
        <v>0.61499999999999999</v>
      </c>
      <c r="I62">
        <v>0.9</v>
      </c>
      <c r="J62" s="37">
        <v>0.57999999999999996</v>
      </c>
      <c r="K62" s="37">
        <v>0.88</v>
      </c>
      <c r="L62" s="37">
        <v>0.35</v>
      </c>
      <c r="M62" s="37">
        <v>0.57999999999999996</v>
      </c>
    </row>
    <row r="63" spans="1:17" x14ac:dyDescent="0.3">
      <c r="A63" s="1" t="s">
        <v>2</v>
      </c>
      <c r="B63" s="37">
        <v>0.28499999999999998</v>
      </c>
      <c r="C63" s="37">
        <v>0.495</v>
      </c>
      <c r="D63" s="37">
        <v>0.42</v>
      </c>
      <c r="E63" s="37">
        <v>0.64</v>
      </c>
      <c r="F63" s="37">
        <v>0.62</v>
      </c>
      <c r="G63" s="37">
        <v>1.02</v>
      </c>
      <c r="H63">
        <v>0.69</v>
      </c>
      <c r="I63">
        <v>1.01</v>
      </c>
      <c r="J63" s="37">
        <v>0.74</v>
      </c>
      <c r="K63" s="37">
        <v>1.02</v>
      </c>
      <c r="L63" s="37">
        <v>0.5</v>
      </c>
      <c r="M63" s="37">
        <v>0.71</v>
      </c>
    </row>
    <row r="64" spans="1:17" x14ac:dyDescent="0.3">
      <c r="A64" s="1" t="s">
        <v>3</v>
      </c>
      <c r="B64" s="37">
        <v>0.36499999999999999</v>
      </c>
      <c r="C64" s="37">
        <v>0.52500000000000002</v>
      </c>
      <c r="D64" s="37">
        <v>0.56000000000000005</v>
      </c>
      <c r="E64" s="37">
        <v>0.77</v>
      </c>
      <c r="F64" s="37">
        <v>0.7</v>
      </c>
      <c r="G64" s="37">
        <v>1.1000000000000001</v>
      </c>
      <c r="H64">
        <v>0.8</v>
      </c>
      <c r="I64">
        <v>1.115</v>
      </c>
      <c r="J64" s="37">
        <v>0.82</v>
      </c>
      <c r="K64" s="37">
        <v>1.19</v>
      </c>
      <c r="L64" s="37">
        <v>0.57999999999999996</v>
      </c>
      <c r="M64" s="37">
        <v>0.79</v>
      </c>
    </row>
    <row r="65" spans="1:13" x14ac:dyDescent="0.3">
      <c r="A65" s="1" t="s">
        <v>4</v>
      </c>
      <c r="B65" s="37">
        <v>0.56000000000000005</v>
      </c>
      <c r="C65" s="37">
        <v>0.72</v>
      </c>
      <c r="D65" s="37">
        <v>0.83</v>
      </c>
      <c r="E65" s="37">
        <v>1.03</v>
      </c>
      <c r="F65" s="37">
        <v>0.98</v>
      </c>
      <c r="G65" s="37">
        <v>1.38</v>
      </c>
      <c r="H65">
        <v>0.96</v>
      </c>
      <c r="I65">
        <v>1.28</v>
      </c>
      <c r="J65" s="37">
        <v>1.06</v>
      </c>
      <c r="K65" s="37">
        <v>1.32</v>
      </c>
      <c r="L65" s="37">
        <v>0.78</v>
      </c>
      <c r="M65" s="37">
        <v>0.98</v>
      </c>
    </row>
    <row r="66" spans="1:13" x14ac:dyDescent="0.3">
      <c r="A66" s="1" t="s">
        <v>5</v>
      </c>
      <c r="B66" s="37">
        <v>0.68500000000000005</v>
      </c>
      <c r="C66" s="37">
        <v>0.84499999999999997</v>
      </c>
      <c r="D66" s="37">
        <v>0.96</v>
      </c>
      <c r="E66" s="37">
        <v>1.1499999999999999</v>
      </c>
      <c r="F66" s="37">
        <v>1.04</v>
      </c>
      <c r="G66" s="37">
        <v>1.43</v>
      </c>
      <c r="H66">
        <v>1.02</v>
      </c>
      <c r="I66">
        <v>1.335</v>
      </c>
      <c r="J66" s="37">
        <v>1.2</v>
      </c>
      <c r="K66" s="37">
        <v>1.46</v>
      </c>
      <c r="L66" s="37">
        <v>0.88</v>
      </c>
      <c r="M66" s="37">
        <v>1.04</v>
      </c>
    </row>
    <row r="67" spans="1:13" x14ac:dyDescent="0.3">
      <c r="A67" s="1" t="s">
        <v>6</v>
      </c>
      <c r="B67" s="37">
        <v>0.79</v>
      </c>
      <c r="C67" s="37">
        <v>0.95</v>
      </c>
      <c r="D67" s="37">
        <v>1.05</v>
      </c>
      <c r="E67" s="37">
        <v>1.23</v>
      </c>
      <c r="F67" s="37">
        <v>1.1000000000000001</v>
      </c>
      <c r="G67" s="37">
        <v>1.5</v>
      </c>
      <c r="H67">
        <v>1.085</v>
      </c>
      <c r="I67">
        <v>1.385</v>
      </c>
      <c r="J67" s="37">
        <v>1.33</v>
      </c>
      <c r="K67" s="37">
        <v>1.6</v>
      </c>
      <c r="L67" s="37">
        <v>0.98</v>
      </c>
      <c r="M67" s="37">
        <v>1.1599999999999999</v>
      </c>
    </row>
    <row r="68" spans="1:13" x14ac:dyDescent="0.3">
      <c r="A68" s="1" t="s">
        <v>7</v>
      </c>
      <c r="B68" s="37">
        <v>0.81</v>
      </c>
      <c r="C68" s="37">
        <v>0.99</v>
      </c>
      <c r="D68" s="37">
        <v>1.04</v>
      </c>
      <c r="E68" s="37">
        <v>1.25</v>
      </c>
      <c r="F68" s="37">
        <v>1.19</v>
      </c>
      <c r="G68" s="37">
        <v>1.61</v>
      </c>
      <c r="H68">
        <v>1.0449999999999999</v>
      </c>
      <c r="I68">
        <v>1.365</v>
      </c>
      <c r="J68" s="37">
        <v>1.29</v>
      </c>
      <c r="K68" s="37">
        <v>1.58</v>
      </c>
      <c r="L68" s="37">
        <v>1.02</v>
      </c>
      <c r="M68" s="37">
        <v>1.25</v>
      </c>
    </row>
    <row r="69" spans="1:13" x14ac:dyDescent="0.3">
      <c r="A69" s="1" t="s">
        <v>8</v>
      </c>
      <c r="B69" s="37">
        <v>1.01</v>
      </c>
      <c r="C69" s="37">
        <v>1.21</v>
      </c>
      <c r="D69" s="37">
        <v>1.06</v>
      </c>
      <c r="E69" s="37">
        <v>1.31</v>
      </c>
      <c r="F69" s="37">
        <v>1.25</v>
      </c>
      <c r="G69" s="37">
        <v>1.69</v>
      </c>
      <c r="H69">
        <v>1.01</v>
      </c>
      <c r="I69">
        <v>1.33</v>
      </c>
      <c r="J69" s="37">
        <v>1.21</v>
      </c>
      <c r="K69" s="37">
        <v>1.51</v>
      </c>
      <c r="L69" s="37">
        <v>0.99</v>
      </c>
      <c r="M69" s="37">
        <v>1.23</v>
      </c>
    </row>
  </sheetData>
  <mergeCells count="38">
    <mergeCell ref="O2:R13"/>
    <mergeCell ref="J59:K59"/>
    <mergeCell ref="L59:M59"/>
    <mergeCell ref="N31:O31"/>
    <mergeCell ref="P31:Q31"/>
    <mergeCell ref="J45:K45"/>
    <mergeCell ref="L45:M45"/>
    <mergeCell ref="B2:M2"/>
    <mergeCell ref="J3:K3"/>
    <mergeCell ref="L3:M3"/>
    <mergeCell ref="J31:K31"/>
    <mergeCell ref="L31:M31"/>
    <mergeCell ref="H3:I3"/>
    <mergeCell ref="H31:I31"/>
    <mergeCell ref="H17:I17"/>
    <mergeCell ref="B3:C3"/>
    <mergeCell ref="B17:C17"/>
    <mergeCell ref="D17:E17"/>
    <mergeCell ref="B31:C31"/>
    <mergeCell ref="D31:E31"/>
    <mergeCell ref="J17:K17"/>
    <mergeCell ref="L17:M17"/>
    <mergeCell ref="H45:I45"/>
    <mergeCell ref="H59:I59"/>
    <mergeCell ref="B59:C59"/>
    <mergeCell ref="D59:E59"/>
    <mergeCell ref="F3:G3"/>
    <mergeCell ref="F17:G17"/>
    <mergeCell ref="F31:G31"/>
    <mergeCell ref="F45:G45"/>
    <mergeCell ref="F59:G59"/>
    <mergeCell ref="B16:M16"/>
    <mergeCell ref="B30:M30"/>
    <mergeCell ref="B58:M58"/>
    <mergeCell ref="B44:M44"/>
    <mergeCell ref="B45:C45"/>
    <mergeCell ref="D45:E45"/>
    <mergeCell ref="D3:E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B3016-F7BB-4A68-9452-491B13B6D4C8}">
  <sheetPr codeName="Feuil2"/>
  <dimension ref="B8:Y396"/>
  <sheetViews>
    <sheetView topLeftCell="A160" zoomScale="70" zoomScaleNormal="70" workbookViewId="0">
      <selection activeCell="Y92" sqref="Y92"/>
    </sheetView>
  </sheetViews>
  <sheetFormatPr baseColWidth="10" defaultRowHeight="14.4" x14ac:dyDescent="0.3"/>
  <sheetData>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13">
        <v>5.09</v>
      </c>
      <c r="D12" s="13">
        <v>5.7</v>
      </c>
      <c r="E12" s="14">
        <f t="shared" ref="E12:E20" si="0">(C12+D12)/2</f>
        <v>5.3949999999999996</v>
      </c>
      <c r="G12" s="12" t="s">
        <v>0</v>
      </c>
      <c r="H12" s="13">
        <v>-0.48</v>
      </c>
      <c r="I12" s="13">
        <v>-0.05</v>
      </c>
      <c r="J12" s="14">
        <f t="shared" ref="J12:J20" si="1">(H12+I12)/2</f>
        <v>-0.26500000000000001</v>
      </c>
      <c r="L12" s="12" t="s">
        <v>0</v>
      </c>
      <c r="M12" s="13">
        <v>-0.81</v>
      </c>
      <c r="N12" s="13">
        <v>-0.09</v>
      </c>
      <c r="O12" s="14">
        <f t="shared" ref="O12:O20" si="2">(M12+N12)/2</f>
        <v>-0.45</v>
      </c>
      <c r="Q12" s="12" t="s">
        <v>0</v>
      </c>
      <c r="R12" s="13">
        <v>-4.4999999999999998E-2</v>
      </c>
      <c r="S12" s="13">
        <v>0.255</v>
      </c>
      <c r="T12" s="14">
        <f t="shared" ref="T12:T20" si="3">(R12+S12)/2</f>
        <v>0.10500000000000001</v>
      </c>
      <c r="V12" s="12" t="s">
        <v>0</v>
      </c>
      <c r="W12" s="13">
        <v>0.03</v>
      </c>
      <c r="X12" s="13">
        <v>0.51</v>
      </c>
      <c r="Y12" s="14">
        <f t="shared" ref="Y12:Y20" si="4">(W12+X12)/2</f>
        <v>0.27</v>
      </c>
    </row>
    <row r="13" spans="2:25" x14ac:dyDescent="0.3">
      <c r="B13" s="12" t="s">
        <v>1</v>
      </c>
      <c r="C13" s="13">
        <v>5.79</v>
      </c>
      <c r="D13" s="13">
        <v>6.07</v>
      </c>
      <c r="E13" s="14">
        <f t="shared" si="0"/>
        <v>5.93</v>
      </c>
      <c r="G13" s="12" t="s">
        <v>1</v>
      </c>
      <c r="H13" s="13">
        <v>-0.43</v>
      </c>
      <c r="I13" s="13">
        <v>-0.27</v>
      </c>
      <c r="J13" s="14">
        <f t="shared" si="1"/>
        <v>-0.35</v>
      </c>
      <c r="L13" s="12" t="s">
        <v>1</v>
      </c>
      <c r="M13" s="13">
        <v>-0.74</v>
      </c>
      <c r="N13" s="13">
        <v>-0.41</v>
      </c>
      <c r="O13" s="14">
        <f t="shared" si="2"/>
        <v>-0.57499999999999996</v>
      </c>
      <c r="Q13" s="12" t="s">
        <v>1</v>
      </c>
      <c r="R13" s="13">
        <v>5.5E-2</v>
      </c>
      <c r="S13" s="13">
        <v>0.19500000000000001</v>
      </c>
      <c r="T13" s="14">
        <f t="shared" si="3"/>
        <v>0.125</v>
      </c>
      <c r="V13" s="12" t="s">
        <v>1</v>
      </c>
      <c r="W13" s="13">
        <v>0.22</v>
      </c>
      <c r="X13" s="13">
        <v>0.44500000000000001</v>
      </c>
      <c r="Y13" s="14">
        <f t="shared" si="4"/>
        <v>0.33250000000000002</v>
      </c>
    </row>
    <row r="14" spans="2:25" x14ac:dyDescent="0.3">
      <c r="B14" s="12" t="s">
        <v>2</v>
      </c>
      <c r="C14" s="13">
        <v>5.88</v>
      </c>
      <c r="D14" s="13">
        <v>6.13</v>
      </c>
      <c r="E14" s="14">
        <f t="shared" si="0"/>
        <v>6.0049999999999999</v>
      </c>
      <c r="G14" s="12" t="s">
        <v>2</v>
      </c>
      <c r="H14" s="13">
        <v>-0.49</v>
      </c>
      <c r="I14" s="13">
        <v>-0.31</v>
      </c>
      <c r="J14" s="14">
        <f t="shared" si="1"/>
        <v>-0.4</v>
      </c>
      <c r="L14" s="12" t="s">
        <v>2</v>
      </c>
      <c r="M14" s="13">
        <v>-0.83</v>
      </c>
      <c r="N14" s="13">
        <v>-0.53</v>
      </c>
      <c r="O14" s="14">
        <f t="shared" si="2"/>
        <v>-0.67999999999999994</v>
      </c>
      <c r="Q14" s="12" t="s">
        <v>2</v>
      </c>
      <c r="R14" s="13">
        <v>0.08</v>
      </c>
      <c r="S14" s="13">
        <v>0.20499999999999999</v>
      </c>
      <c r="T14" s="14">
        <f t="shared" si="3"/>
        <v>0.14249999999999999</v>
      </c>
      <c r="V14" s="12" t="s">
        <v>2</v>
      </c>
      <c r="W14" s="13">
        <v>0.28499999999999998</v>
      </c>
      <c r="X14" s="13">
        <v>0.495</v>
      </c>
      <c r="Y14" s="14">
        <f t="shared" si="4"/>
        <v>0.39</v>
      </c>
    </row>
    <row r="15" spans="2:25" x14ac:dyDescent="0.3">
      <c r="B15" s="12" t="s">
        <v>3</v>
      </c>
      <c r="C15" s="13">
        <v>6.06</v>
      </c>
      <c r="D15" s="13">
        <v>6.26</v>
      </c>
      <c r="E15" s="14">
        <f t="shared" si="0"/>
        <v>6.16</v>
      </c>
      <c r="G15" s="12" t="s">
        <v>3</v>
      </c>
      <c r="H15" s="13">
        <v>-0.53</v>
      </c>
      <c r="I15" s="13">
        <v>-0.39</v>
      </c>
      <c r="J15" s="14">
        <f t="shared" si="1"/>
        <v>-0.46</v>
      </c>
      <c r="L15" s="12" t="s">
        <v>3</v>
      </c>
      <c r="M15" s="13">
        <v>-0.92</v>
      </c>
      <c r="N15" s="13">
        <v>-0.68</v>
      </c>
      <c r="O15" s="14">
        <f t="shared" si="2"/>
        <v>-0.8</v>
      </c>
      <c r="Q15" s="12" t="s">
        <v>3</v>
      </c>
      <c r="R15" s="13">
        <v>0.115</v>
      </c>
      <c r="S15" s="13">
        <v>0.215</v>
      </c>
      <c r="T15" s="14">
        <f t="shared" si="3"/>
        <v>0.16500000000000001</v>
      </c>
      <c r="V15" s="12" t="s">
        <v>3</v>
      </c>
      <c r="W15" s="13">
        <v>0.36499999999999999</v>
      </c>
      <c r="X15" s="13">
        <v>0.52500000000000002</v>
      </c>
      <c r="Y15" s="14">
        <f t="shared" si="4"/>
        <v>0.44500000000000001</v>
      </c>
    </row>
    <row r="16" spans="2:25" x14ac:dyDescent="0.3">
      <c r="B16" s="12" t="s">
        <v>4</v>
      </c>
      <c r="C16" s="13">
        <v>6.47</v>
      </c>
      <c r="D16" s="13">
        <v>6.78</v>
      </c>
      <c r="E16" s="14">
        <f t="shared" si="0"/>
        <v>6.625</v>
      </c>
      <c r="G16" s="12" t="s">
        <v>4</v>
      </c>
      <c r="H16" s="13">
        <v>-0.59</v>
      </c>
      <c r="I16" s="13">
        <v>-0.45</v>
      </c>
      <c r="J16" s="14">
        <f t="shared" si="1"/>
        <v>-0.52</v>
      </c>
      <c r="L16" s="12" t="s">
        <v>4</v>
      </c>
      <c r="M16" s="13">
        <v>-1.04</v>
      </c>
      <c r="N16" s="13">
        <v>-0.8</v>
      </c>
      <c r="O16" s="14">
        <f t="shared" si="2"/>
        <v>-0.92</v>
      </c>
      <c r="Q16" s="12" t="s">
        <v>4</v>
      </c>
      <c r="R16" s="13">
        <v>0.16</v>
      </c>
      <c r="S16" s="13">
        <v>0.26</v>
      </c>
      <c r="T16" s="14">
        <f t="shared" si="3"/>
        <v>0.21000000000000002</v>
      </c>
      <c r="V16" s="12" t="s">
        <v>4</v>
      </c>
      <c r="W16" s="13">
        <v>0.56000000000000005</v>
      </c>
      <c r="X16" s="13">
        <v>0.72</v>
      </c>
      <c r="Y16" s="14">
        <f t="shared" si="4"/>
        <v>0.64</v>
      </c>
    </row>
    <row r="17" spans="2:25" x14ac:dyDescent="0.3">
      <c r="B17" s="12" t="s">
        <v>5</v>
      </c>
      <c r="C17" s="13">
        <v>6.71</v>
      </c>
      <c r="D17" s="13">
        <v>6.91</v>
      </c>
      <c r="E17" s="14">
        <f t="shared" si="0"/>
        <v>6.8100000000000005</v>
      </c>
      <c r="G17" s="12" t="s">
        <v>5</v>
      </c>
      <c r="H17" s="13">
        <v>-0.62</v>
      </c>
      <c r="I17" s="13">
        <v>-0.48</v>
      </c>
      <c r="J17" s="14">
        <f t="shared" si="1"/>
        <v>-0.55000000000000004</v>
      </c>
      <c r="L17" s="12" t="s">
        <v>5</v>
      </c>
      <c r="M17" s="13">
        <v>-1.095</v>
      </c>
      <c r="N17" s="13">
        <v>-0.85</v>
      </c>
      <c r="O17" s="14">
        <f t="shared" si="2"/>
        <v>-0.97249999999999992</v>
      </c>
      <c r="Q17" s="12" t="s">
        <v>5</v>
      </c>
      <c r="R17" s="13">
        <v>0.19</v>
      </c>
      <c r="S17" s="13">
        <v>0.28999999999999998</v>
      </c>
      <c r="T17" s="14">
        <f t="shared" si="3"/>
        <v>0.24</v>
      </c>
      <c r="V17" s="12" t="s">
        <v>5</v>
      </c>
      <c r="W17" s="13">
        <v>0.68500000000000005</v>
      </c>
      <c r="X17" s="13">
        <v>0.84499999999999997</v>
      </c>
      <c r="Y17" s="14">
        <f t="shared" si="4"/>
        <v>0.76500000000000001</v>
      </c>
    </row>
    <row r="18" spans="2:25" x14ac:dyDescent="0.3">
      <c r="B18" s="12" t="s">
        <v>6</v>
      </c>
      <c r="C18" s="13">
        <v>6.87</v>
      </c>
      <c r="D18" s="13">
        <v>7.07</v>
      </c>
      <c r="E18" s="14">
        <f t="shared" si="0"/>
        <v>6.9700000000000006</v>
      </c>
      <c r="G18" s="12" t="s">
        <v>6</v>
      </c>
      <c r="H18" s="13">
        <v>-0.65</v>
      </c>
      <c r="I18" s="13">
        <v>-0.51</v>
      </c>
      <c r="J18" s="14">
        <f t="shared" si="1"/>
        <v>-0.58000000000000007</v>
      </c>
      <c r="L18" s="12" t="s">
        <v>6</v>
      </c>
      <c r="M18" s="13">
        <v>-1.1499999999999999</v>
      </c>
      <c r="N18" s="13">
        <v>-0.91</v>
      </c>
      <c r="O18" s="14">
        <f t="shared" si="2"/>
        <v>-1.03</v>
      </c>
      <c r="Q18" s="12" t="s">
        <v>6</v>
      </c>
      <c r="R18" s="13">
        <v>0.215</v>
      </c>
      <c r="S18" s="13">
        <v>0.315</v>
      </c>
      <c r="T18" s="14">
        <f t="shared" si="3"/>
        <v>0.26500000000000001</v>
      </c>
      <c r="V18" s="12" t="s">
        <v>6</v>
      </c>
      <c r="W18" s="13">
        <v>0.79</v>
      </c>
      <c r="X18" s="13">
        <v>0.95</v>
      </c>
      <c r="Y18" s="14">
        <f t="shared" si="4"/>
        <v>0.87</v>
      </c>
    </row>
    <row r="19" spans="2:25" x14ac:dyDescent="0.3">
      <c r="B19" s="12" t="s">
        <v>7</v>
      </c>
      <c r="C19" s="13">
        <v>7.15</v>
      </c>
      <c r="D19" s="13">
        <v>7.38</v>
      </c>
      <c r="E19" s="14">
        <f t="shared" si="0"/>
        <v>7.2650000000000006</v>
      </c>
      <c r="G19" s="12" t="s">
        <v>7</v>
      </c>
      <c r="H19" s="13">
        <v>-0.64</v>
      </c>
      <c r="I19" s="13">
        <v>-0.48</v>
      </c>
      <c r="J19" s="14">
        <f t="shared" si="1"/>
        <v>-0.56000000000000005</v>
      </c>
      <c r="L19" s="12" t="s">
        <v>7</v>
      </c>
      <c r="M19" s="13">
        <v>-1.1399999999999999</v>
      </c>
      <c r="N19" s="13">
        <v>-0.87</v>
      </c>
      <c r="O19" s="14">
        <f t="shared" si="2"/>
        <v>-1.0049999999999999</v>
      </c>
      <c r="Q19" s="12" t="s">
        <v>7</v>
      </c>
      <c r="R19" s="13">
        <v>0.22500000000000001</v>
      </c>
      <c r="S19" s="13">
        <v>0.34</v>
      </c>
      <c r="T19" s="14">
        <f t="shared" si="3"/>
        <v>0.28250000000000003</v>
      </c>
      <c r="V19" s="12" t="s">
        <v>7</v>
      </c>
      <c r="W19" s="13">
        <v>0.81</v>
      </c>
      <c r="X19" s="13">
        <v>0.99</v>
      </c>
      <c r="Y19" s="14">
        <f t="shared" si="4"/>
        <v>0.9</v>
      </c>
    </row>
    <row r="20" spans="2:25" ht="15" thickBot="1" x14ac:dyDescent="0.35">
      <c r="B20" s="15" t="s">
        <v>8</v>
      </c>
      <c r="C20" s="16">
        <v>7.31</v>
      </c>
      <c r="D20" s="16">
        <v>7.57</v>
      </c>
      <c r="E20" s="17">
        <f t="shared" si="0"/>
        <v>7.4399999999999995</v>
      </c>
      <c r="G20" s="15" t="s">
        <v>8</v>
      </c>
      <c r="H20" s="16">
        <v>-0.65</v>
      </c>
      <c r="I20" s="16">
        <v>-0.47</v>
      </c>
      <c r="J20" s="17">
        <f t="shared" si="1"/>
        <v>-0.56000000000000005</v>
      </c>
      <c r="L20" s="15" t="s">
        <v>8</v>
      </c>
      <c r="M20" s="16">
        <v>-1.1599999999999999</v>
      </c>
      <c r="N20" s="16">
        <v>-0.84</v>
      </c>
      <c r="O20" s="17">
        <f t="shared" si="2"/>
        <v>-1</v>
      </c>
      <c r="Q20" s="15" t="s">
        <v>8</v>
      </c>
      <c r="R20" s="16">
        <v>0.23</v>
      </c>
      <c r="S20" s="16">
        <v>0.36</v>
      </c>
      <c r="T20" s="17">
        <f t="shared" si="3"/>
        <v>0.29499999999999998</v>
      </c>
      <c r="V20" s="15" t="s">
        <v>8</v>
      </c>
      <c r="W20" s="16">
        <v>1.01</v>
      </c>
      <c r="X20" s="16">
        <v>1.21</v>
      </c>
      <c r="Y20" s="17">
        <f t="shared" si="4"/>
        <v>1.1099999999999999</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C34" si="5">C12+R12+(H12/2)</f>
        <v>4.8049999999999997</v>
      </c>
      <c r="D26" s="13">
        <f t="shared" ref="D26:D34" si="6">D12+S12+(I12/2)</f>
        <v>5.93</v>
      </c>
      <c r="E26" s="14">
        <f t="shared" ref="E26:E34" si="7">(C26+D26)/2</f>
        <v>5.3674999999999997</v>
      </c>
      <c r="G26" s="12" t="s">
        <v>0</v>
      </c>
      <c r="H26" s="13">
        <f t="shared" ref="H26:H34" si="8">C12+W12+(M12/2)</f>
        <v>4.7149999999999999</v>
      </c>
      <c r="I26" s="13">
        <f t="shared" ref="I26:I34" si="9">D12+X12+(N12/2)</f>
        <v>6.165</v>
      </c>
      <c r="J26" s="14">
        <f t="shared" ref="J26:J34" si="10">(H26+I26)/2</f>
        <v>5.4399999999999995</v>
      </c>
      <c r="L26" s="12" t="s">
        <v>0</v>
      </c>
      <c r="M26" s="13">
        <f t="shared" ref="M26:M34" si="11">C12+R12-(H12/2)</f>
        <v>5.2850000000000001</v>
      </c>
      <c r="N26" s="13">
        <f t="shared" ref="N26:N34" si="12">D12+S12-(I12/2)</f>
        <v>5.98</v>
      </c>
      <c r="O26" s="14">
        <f t="shared" ref="O26:O34" si="13">(M26+N26)/2</f>
        <v>5.6325000000000003</v>
      </c>
      <c r="Q26" s="12" t="s">
        <v>0</v>
      </c>
      <c r="R26" s="13">
        <f t="shared" ref="R26:R34" si="14">C12+W12-(M12/2)</f>
        <v>5.5250000000000004</v>
      </c>
      <c r="S26" s="13">
        <f t="shared" ref="S26:S34" si="15">D12+X12-(N12/2)</f>
        <v>6.2549999999999999</v>
      </c>
      <c r="T26" s="14">
        <f t="shared" ref="T26:T34" si="16">(R26+S26)/2</f>
        <v>5.8900000000000006</v>
      </c>
    </row>
    <row r="27" spans="2:25" x14ac:dyDescent="0.3">
      <c r="B27" s="12" t="s">
        <v>1</v>
      </c>
      <c r="C27" s="13">
        <f t="shared" si="5"/>
        <v>5.63</v>
      </c>
      <c r="D27" s="13">
        <f t="shared" si="6"/>
        <v>6.1300000000000008</v>
      </c>
      <c r="E27" s="14">
        <f t="shared" si="7"/>
        <v>5.8800000000000008</v>
      </c>
      <c r="G27" s="12" t="s">
        <v>1</v>
      </c>
      <c r="H27" s="13">
        <f t="shared" si="8"/>
        <v>5.64</v>
      </c>
      <c r="I27" s="13">
        <f t="shared" si="9"/>
        <v>6.3100000000000005</v>
      </c>
      <c r="J27" s="14">
        <f t="shared" si="10"/>
        <v>5.9749999999999996</v>
      </c>
      <c r="L27" s="12" t="s">
        <v>1</v>
      </c>
      <c r="M27" s="13">
        <f t="shared" si="11"/>
        <v>6.06</v>
      </c>
      <c r="N27" s="13">
        <f t="shared" si="12"/>
        <v>6.4</v>
      </c>
      <c r="O27" s="14">
        <f t="shared" si="13"/>
        <v>6.23</v>
      </c>
      <c r="Q27" s="12" t="s">
        <v>1</v>
      </c>
      <c r="R27" s="13">
        <f t="shared" si="14"/>
        <v>6.38</v>
      </c>
      <c r="S27" s="13">
        <f t="shared" si="15"/>
        <v>6.7200000000000006</v>
      </c>
      <c r="T27" s="14">
        <f t="shared" si="16"/>
        <v>6.5500000000000007</v>
      </c>
    </row>
    <row r="28" spans="2:25" x14ac:dyDescent="0.3">
      <c r="B28" s="12" t="s">
        <v>2</v>
      </c>
      <c r="C28" s="13">
        <f t="shared" si="5"/>
        <v>5.7149999999999999</v>
      </c>
      <c r="D28" s="13">
        <f t="shared" si="6"/>
        <v>6.18</v>
      </c>
      <c r="E28" s="14">
        <f t="shared" si="7"/>
        <v>5.9474999999999998</v>
      </c>
      <c r="G28" s="12" t="s">
        <v>2</v>
      </c>
      <c r="H28" s="13">
        <f t="shared" si="8"/>
        <v>5.75</v>
      </c>
      <c r="I28" s="13">
        <f t="shared" si="9"/>
        <v>6.36</v>
      </c>
      <c r="J28" s="14">
        <f t="shared" si="10"/>
        <v>6.0549999999999997</v>
      </c>
      <c r="L28" s="12" t="s">
        <v>2</v>
      </c>
      <c r="M28" s="13">
        <f t="shared" si="11"/>
        <v>6.2050000000000001</v>
      </c>
      <c r="N28" s="13">
        <f t="shared" si="12"/>
        <v>6.49</v>
      </c>
      <c r="O28" s="14">
        <f t="shared" si="13"/>
        <v>6.3475000000000001</v>
      </c>
      <c r="Q28" s="12" t="s">
        <v>2</v>
      </c>
      <c r="R28" s="13">
        <f t="shared" si="14"/>
        <v>6.58</v>
      </c>
      <c r="S28" s="13">
        <f t="shared" si="15"/>
        <v>6.89</v>
      </c>
      <c r="T28" s="14">
        <f t="shared" si="16"/>
        <v>6.7349999999999994</v>
      </c>
    </row>
    <row r="29" spans="2:25" x14ac:dyDescent="0.3">
      <c r="B29" s="12" t="s">
        <v>3</v>
      </c>
      <c r="C29" s="13">
        <f t="shared" si="5"/>
        <v>5.91</v>
      </c>
      <c r="D29" s="13">
        <f t="shared" si="6"/>
        <v>6.2799999999999994</v>
      </c>
      <c r="E29" s="14">
        <f t="shared" si="7"/>
        <v>6.0949999999999998</v>
      </c>
      <c r="G29" s="12" t="s">
        <v>3</v>
      </c>
      <c r="H29" s="13">
        <f t="shared" si="8"/>
        <v>5.9649999999999999</v>
      </c>
      <c r="I29" s="13">
        <f t="shared" si="9"/>
        <v>6.4450000000000003</v>
      </c>
      <c r="J29" s="14">
        <f t="shared" si="10"/>
        <v>6.2050000000000001</v>
      </c>
      <c r="L29" s="12" t="s">
        <v>3</v>
      </c>
      <c r="M29" s="13">
        <f t="shared" si="11"/>
        <v>6.4399999999999995</v>
      </c>
      <c r="N29" s="13">
        <f t="shared" si="12"/>
        <v>6.67</v>
      </c>
      <c r="O29" s="14">
        <f t="shared" si="13"/>
        <v>6.5549999999999997</v>
      </c>
      <c r="Q29" s="12" t="s">
        <v>3</v>
      </c>
      <c r="R29" s="13">
        <f t="shared" si="14"/>
        <v>6.8849999999999998</v>
      </c>
      <c r="S29" s="13">
        <f t="shared" si="15"/>
        <v>7.125</v>
      </c>
      <c r="T29" s="14">
        <f t="shared" si="16"/>
        <v>7.0049999999999999</v>
      </c>
    </row>
    <row r="30" spans="2:25" x14ac:dyDescent="0.3">
      <c r="B30" s="12" t="s">
        <v>4</v>
      </c>
      <c r="C30" s="13">
        <f t="shared" si="5"/>
        <v>6.335</v>
      </c>
      <c r="D30" s="13">
        <f t="shared" si="6"/>
        <v>6.8150000000000004</v>
      </c>
      <c r="E30" s="14">
        <f t="shared" si="7"/>
        <v>6.5750000000000002</v>
      </c>
      <c r="G30" s="12" t="s">
        <v>4</v>
      </c>
      <c r="H30" s="13">
        <f t="shared" si="8"/>
        <v>6.51</v>
      </c>
      <c r="I30" s="13">
        <f t="shared" si="9"/>
        <v>7.1</v>
      </c>
      <c r="J30" s="14">
        <f t="shared" si="10"/>
        <v>6.8049999999999997</v>
      </c>
      <c r="L30" s="12" t="s">
        <v>4</v>
      </c>
      <c r="M30" s="13">
        <f t="shared" si="11"/>
        <v>6.9249999999999998</v>
      </c>
      <c r="N30" s="13">
        <f t="shared" si="12"/>
        <v>7.2649999999999997</v>
      </c>
      <c r="O30" s="14">
        <f t="shared" si="13"/>
        <v>7.0949999999999998</v>
      </c>
      <c r="Q30" s="12" t="s">
        <v>4</v>
      </c>
      <c r="R30" s="13">
        <f t="shared" si="14"/>
        <v>7.5499999999999989</v>
      </c>
      <c r="S30" s="13">
        <f t="shared" si="15"/>
        <v>7.9</v>
      </c>
      <c r="T30" s="14">
        <f t="shared" si="16"/>
        <v>7.7249999999999996</v>
      </c>
    </row>
    <row r="31" spans="2:25" x14ac:dyDescent="0.3">
      <c r="B31" s="12" t="s">
        <v>5</v>
      </c>
      <c r="C31" s="13">
        <f t="shared" si="5"/>
        <v>6.5900000000000007</v>
      </c>
      <c r="D31" s="13">
        <f t="shared" si="6"/>
        <v>6.96</v>
      </c>
      <c r="E31" s="14">
        <f t="shared" si="7"/>
        <v>6.7750000000000004</v>
      </c>
      <c r="G31" s="12" t="s">
        <v>5</v>
      </c>
      <c r="H31" s="13">
        <f t="shared" si="8"/>
        <v>6.8474999999999993</v>
      </c>
      <c r="I31" s="13">
        <f t="shared" si="9"/>
        <v>7.33</v>
      </c>
      <c r="J31" s="14">
        <f t="shared" si="10"/>
        <v>7.0887499999999992</v>
      </c>
      <c r="L31" s="12" t="s">
        <v>5</v>
      </c>
      <c r="M31" s="13">
        <f t="shared" si="11"/>
        <v>7.21</v>
      </c>
      <c r="N31" s="13">
        <f t="shared" si="12"/>
        <v>7.44</v>
      </c>
      <c r="O31" s="14">
        <f t="shared" si="13"/>
        <v>7.3250000000000002</v>
      </c>
      <c r="Q31" s="12" t="s">
        <v>5</v>
      </c>
      <c r="R31" s="13">
        <f t="shared" si="14"/>
        <v>7.9424999999999999</v>
      </c>
      <c r="S31" s="13">
        <f t="shared" si="15"/>
        <v>8.18</v>
      </c>
      <c r="T31" s="14">
        <f t="shared" si="16"/>
        <v>8.0612499999999994</v>
      </c>
    </row>
    <row r="32" spans="2:25" x14ac:dyDescent="0.3">
      <c r="B32" s="12" t="s">
        <v>6</v>
      </c>
      <c r="C32" s="13">
        <f t="shared" si="5"/>
        <v>6.76</v>
      </c>
      <c r="D32" s="13">
        <f t="shared" si="6"/>
        <v>7.1300000000000008</v>
      </c>
      <c r="E32" s="14">
        <f t="shared" si="7"/>
        <v>6.9450000000000003</v>
      </c>
      <c r="G32" s="12" t="s">
        <v>6</v>
      </c>
      <c r="H32" s="13">
        <f t="shared" si="8"/>
        <v>7.085</v>
      </c>
      <c r="I32" s="13">
        <f t="shared" si="9"/>
        <v>7.5649999999999995</v>
      </c>
      <c r="J32" s="14">
        <f t="shared" si="10"/>
        <v>7.3249999999999993</v>
      </c>
      <c r="L32" s="12" t="s">
        <v>6</v>
      </c>
      <c r="M32" s="13">
        <f t="shared" si="11"/>
        <v>7.41</v>
      </c>
      <c r="N32" s="13">
        <f t="shared" si="12"/>
        <v>7.6400000000000006</v>
      </c>
      <c r="O32" s="14">
        <f t="shared" si="13"/>
        <v>7.5250000000000004</v>
      </c>
      <c r="Q32" s="12" t="s">
        <v>6</v>
      </c>
      <c r="R32" s="13">
        <f t="shared" si="14"/>
        <v>8.2349999999999994</v>
      </c>
      <c r="S32" s="13">
        <f t="shared" si="15"/>
        <v>8.4749999999999996</v>
      </c>
      <c r="T32" s="14">
        <f t="shared" si="16"/>
        <v>8.3550000000000004</v>
      </c>
    </row>
    <row r="33" spans="2:20" x14ac:dyDescent="0.3">
      <c r="B33" s="12" t="s">
        <v>7</v>
      </c>
      <c r="C33" s="13">
        <f t="shared" si="5"/>
        <v>7.0549999999999997</v>
      </c>
      <c r="D33" s="13">
        <f t="shared" si="6"/>
        <v>7.4799999999999995</v>
      </c>
      <c r="E33" s="14">
        <f t="shared" si="7"/>
        <v>7.2675000000000001</v>
      </c>
      <c r="G33" s="12" t="s">
        <v>7</v>
      </c>
      <c r="H33" s="13">
        <f t="shared" si="8"/>
        <v>7.3900000000000006</v>
      </c>
      <c r="I33" s="13">
        <f t="shared" si="9"/>
        <v>7.9349999999999996</v>
      </c>
      <c r="J33" s="14">
        <f t="shared" si="10"/>
        <v>7.6624999999999996</v>
      </c>
      <c r="L33" s="12" t="s">
        <v>7</v>
      </c>
      <c r="M33" s="13">
        <f t="shared" si="11"/>
        <v>7.6950000000000003</v>
      </c>
      <c r="N33" s="13">
        <f t="shared" si="12"/>
        <v>7.96</v>
      </c>
      <c r="O33" s="14">
        <f t="shared" si="13"/>
        <v>7.8275000000000006</v>
      </c>
      <c r="Q33" s="12" t="s">
        <v>7</v>
      </c>
      <c r="R33" s="13">
        <f t="shared" si="14"/>
        <v>8.5300000000000011</v>
      </c>
      <c r="S33" s="13">
        <f t="shared" si="15"/>
        <v>8.8049999999999997</v>
      </c>
      <c r="T33" s="14">
        <f t="shared" si="16"/>
        <v>8.6675000000000004</v>
      </c>
    </row>
    <row r="34" spans="2:20" ht="15" thickBot="1" x14ac:dyDescent="0.35">
      <c r="B34" s="15" t="s">
        <v>8</v>
      </c>
      <c r="C34" s="16">
        <f t="shared" si="5"/>
        <v>7.2149999999999999</v>
      </c>
      <c r="D34" s="16">
        <f t="shared" si="6"/>
        <v>7.6950000000000003</v>
      </c>
      <c r="E34" s="17">
        <f t="shared" si="7"/>
        <v>7.4550000000000001</v>
      </c>
      <c r="G34" s="15" t="s">
        <v>8</v>
      </c>
      <c r="H34" s="16">
        <f t="shared" si="8"/>
        <v>7.74</v>
      </c>
      <c r="I34" s="16">
        <f t="shared" si="9"/>
        <v>8.3600000000000012</v>
      </c>
      <c r="J34" s="17">
        <f t="shared" si="10"/>
        <v>8.0500000000000007</v>
      </c>
      <c r="L34" s="15" t="s">
        <v>8</v>
      </c>
      <c r="M34" s="16">
        <f t="shared" si="11"/>
        <v>7.8650000000000002</v>
      </c>
      <c r="N34" s="16">
        <f t="shared" si="12"/>
        <v>8.1650000000000009</v>
      </c>
      <c r="O34" s="17">
        <f t="shared" si="13"/>
        <v>8.0150000000000006</v>
      </c>
      <c r="Q34" s="15" t="s">
        <v>8</v>
      </c>
      <c r="R34" s="16">
        <f t="shared" si="14"/>
        <v>8.9</v>
      </c>
      <c r="S34" s="16">
        <f t="shared" si="15"/>
        <v>9.2000000000000011</v>
      </c>
      <c r="T34" s="17">
        <f t="shared" si="16"/>
        <v>9.0500000000000007</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7">T26</f>
        <v>5.8900000000000006</v>
      </c>
      <c r="D42" s="13">
        <f t="shared" ref="D42:D50" si="18">O26</f>
        <v>5.6325000000000003</v>
      </c>
      <c r="E42" s="13">
        <f t="shared" ref="E42:E50" si="19">E12</f>
        <v>5.3949999999999996</v>
      </c>
      <c r="F42" s="13">
        <f t="shared" ref="F42:F50" si="20">E26</f>
        <v>5.3674999999999997</v>
      </c>
      <c r="G42" s="14">
        <f t="shared" ref="G42:G50" si="21">J26</f>
        <v>5.4399999999999995</v>
      </c>
    </row>
    <row r="43" spans="2:20" x14ac:dyDescent="0.3">
      <c r="B43" s="12" t="s">
        <v>1</v>
      </c>
      <c r="C43" s="13">
        <f t="shared" si="17"/>
        <v>6.5500000000000007</v>
      </c>
      <c r="D43" s="13">
        <f t="shared" si="18"/>
        <v>6.23</v>
      </c>
      <c r="E43" s="13">
        <f t="shared" si="19"/>
        <v>5.93</v>
      </c>
      <c r="F43" s="13">
        <f t="shared" si="20"/>
        <v>5.8800000000000008</v>
      </c>
      <c r="G43" s="14">
        <f t="shared" si="21"/>
        <v>5.9749999999999996</v>
      </c>
    </row>
    <row r="44" spans="2:20" x14ac:dyDescent="0.3">
      <c r="B44" s="12" t="s">
        <v>2</v>
      </c>
      <c r="C44" s="13">
        <f t="shared" si="17"/>
        <v>6.7349999999999994</v>
      </c>
      <c r="D44" s="13">
        <f t="shared" si="18"/>
        <v>6.3475000000000001</v>
      </c>
      <c r="E44" s="13">
        <f t="shared" si="19"/>
        <v>6.0049999999999999</v>
      </c>
      <c r="F44" s="13">
        <f t="shared" si="20"/>
        <v>5.9474999999999998</v>
      </c>
      <c r="G44" s="14">
        <f t="shared" si="21"/>
        <v>6.0549999999999997</v>
      </c>
    </row>
    <row r="45" spans="2:20" x14ac:dyDescent="0.3">
      <c r="B45" s="12" t="s">
        <v>3</v>
      </c>
      <c r="C45" s="13">
        <f t="shared" si="17"/>
        <v>7.0049999999999999</v>
      </c>
      <c r="D45" s="13">
        <f t="shared" si="18"/>
        <v>6.5549999999999997</v>
      </c>
      <c r="E45" s="13">
        <f t="shared" si="19"/>
        <v>6.16</v>
      </c>
      <c r="F45" s="13">
        <f t="shared" si="20"/>
        <v>6.0949999999999998</v>
      </c>
      <c r="G45" s="14">
        <f t="shared" si="21"/>
        <v>6.2050000000000001</v>
      </c>
    </row>
    <row r="46" spans="2:20" x14ac:dyDescent="0.3">
      <c r="B46" s="12" t="s">
        <v>4</v>
      </c>
      <c r="C46" s="13">
        <f t="shared" si="17"/>
        <v>7.7249999999999996</v>
      </c>
      <c r="D46" s="13">
        <f t="shared" si="18"/>
        <v>7.0949999999999998</v>
      </c>
      <c r="E46" s="13">
        <f t="shared" si="19"/>
        <v>6.625</v>
      </c>
      <c r="F46" s="13">
        <f t="shared" si="20"/>
        <v>6.5750000000000002</v>
      </c>
      <c r="G46" s="14">
        <f t="shared" si="21"/>
        <v>6.8049999999999997</v>
      </c>
    </row>
    <row r="47" spans="2:20" x14ac:dyDescent="0.3">
      <c r="B47" s="12" t="s">
        <v>5</v>
      </c>
      <c r="C47" s="13">
        <f t="shared" si="17"/>
        <v>8.0612499999999994</v>
      </c>
      <c r="D47" s="13">
        <f t="shared" si="18"/>
        <v>7.3250000000000002</v>
      </c>
      <c r="E47" s="13">
        <f t="shared" si="19"/>
        <v>6.8100000000000005</v>
      </c>
      <c r="F47" s="13">
        <f t="shared" si="20"/>
        <v>6.7750000000000004</v>
      </c>
      <c r="G47" s="14">
        <f t="shared" si="21"/>
        <v>7.0887499999999992</v>
      </c>
    </row>
    <row r="48" spans="2:20" x14ac:dyDescent="0.3">
      <c r="B48" s="12" t="s">
        <v>6</v>
      </c>
      <c r="C48" s="13">
        <f t="shared" si="17"/>
        <v>8.3550000000000004</v>
      </c>
      <c r="D48" s="13">
        <f t="shared" si="18"/>
        <v>7.5250000000000004</v>
      </c>
      <c r="E48" s="13">
        <f t="shared" si="19"/>
        <v>6.9700000000000006</v>
      </c>
      <c r="F48" s="13">
        <f t="shared" si="20"/>
        <v>6.9450000000000003</v>
      </c>
      <c r="G48" s="14">
        <f t="shared" si="21"/>
        <v>7.3249999999999993</v>
      </c>
    </row>
    <row r="49" spans="2:11" x14ac:dyDescent="0.3">
      <c r="B49" s="12" t="s">
        <v>7</v>
      </c>
      <c r="C49" s="13">
        <f t="shared" si="17"/>
        <v>8.6675000000000004</v>
      </c>
      <c r="D49" s="13">
        <f t="shared" si="18"/>
        <v>7.8275000000000006</v>
      </c>
      <c r="E49" s="13">
        <f t="shared" si="19"/>
        <v>7.2650000000000006</v>
      </c>
      <c r="F49" s="13">
        <f t="shared" si="20"/>
        <v>7.2675000000000001</v>
      </c>
      <c r="G49" s="14">
        <f t="shared" si="21"/>
        <v>7.6624999999999996</v>
      </c>
    </row>
    <row r="50" spans="2:11" ht="15" thickBot="1" x14ac:dyDescent="0.35">
      <c r="B50" s="15" t="s">
        <v>8</v>
      </c>
      <c r="C50" s="16">
        <f t="shared" si="17"/>
        <v>9.0500000000000007</v>
      </c>
      <c r="D50" s="16">
        <f t="shared" si="18"/>
        <v>8.0150000000000006</v>
      </c>
      <c r="E50" s="16">
        <f t="shared" si="19"/>
        <v>7.4399999999999995</v>
      </c>
      <c r="F50" s="16">
        <f t="shared" si="20"/>
        <v>7.4550000000000001</v>
      </c>
      <c r="G50" s="17">
        <f t="shared" si="21"/>
        <v>8.0500000000000007</v>
      </c>
    </row>
    <row r="52" spans="2:11" ht="15" thickBot="1" x14ac:dyDescent="0.35"/>
    <row r="53" spans="2:11" x14ac:dyDescent="0.3">
      <c r="C53" s="97" t="s">
        <v>58</v>
      </c>
      <c r="D53" s="111"/>
      <c r="E53" s="111"/>
      <c r="F53" s="111"/>
      <c r="G53" s="111"/>
      <c r="H53" s="111"/>
      <c r="I53" s="111"/>
      <c r="J53" s="111"/>
      <c r="K53" s="112"/>
    </row>
    <row r="54" spans="2:11" ht="15" thickBot="1" x14ac:dyDescent="0.35">
      <c r="C54" s="113"/>
      <c r="D54" s="114"/>
      <c r="E54" s="114"/>
      <c r="F54" s="114"/>
      <c r="G54" s="114"/>
      <c r="H54" s="114"/>
      <c r="I54" s="114"/>
      <c r="J54" s="114"/>
      <c r="K54" s="115"/>
    </row>
    <row r="56" spans="2:11" ht="15" thickBot="1" x14ac:dyDescent="0.35"/>
    <row r="57" spans="2:11" x14ac:dyDescent="0.3">
      <c r="B57" s="21" t="s">
        <v>30</v>
      </c>
      <c r="C57" s="22" t="s">
        <v>31</v>
      </c>
      <c r="D57" s="22" t="s">
        <v>32</v>
      </c>
      <c r="E57" s="23" t="s">
        <v>33</v>
      </c>
      <c r="H57" s="21" t="s">
        <v>34</v>
      </c>
      <c r="I57" s="22" t="s">
        <v>46</v>
      </c>
      <c r="J57" s="22" t="s">
        <v>45</v>
      </c>
      <c r="K57" s="23" t="s">
        <v>44</v>
      </c>
    </row>
    <row r="58" spans="2:11" x14ac:dyDescent="0.3">
      <c r="B58" s="12" t="s">
        <v>0</v>
      </c>
      <c r="C58" s="13">
        <f t="shared" ref="C58:C66" si="22">C42/((10-25)*(10-50))</f>
        <v>9.816666666666668E-3</v>
      </c>
      <c r="D58" s="13">
        <f t="shared" ref="D58:D66" si="23">D42/((25-10)*(25-50))</f>
        <v>-1.502E-2</v>
      </c>
      <c r="E58" s="14">
        <f t="shared" ref="E58:E66" si="24">E42/((50-10)*(50-25))</f>
        <v>5.3949999999999996E-3</v>
      </c>
      <c r="H58" s="12" t="s">
        <v>0</v>
      </c>
      <c r="I58" s="13">
        <f t="shared" ref="I58:I66" si="25">G42/((10-25)*(10-50))</f>
        <v>9.0666666666666656E-3</v>
      </c>
      <c r="J58" s="13">
        <f t="shared" ref="J58:J66" si="26">F42/((25-10)*(25-50))</f>
        <v>-1.4313333333333332E-2</v>
      </c>
      <c r="K58" s="14">
        <f t="shared" ref="K58:K66" si="27">E42/((50-10)*(50-25))</f>
        <v>5.3949999999999996E-3</v>
      </c>
    </row>
    <row r="59" spans="2:11" x14ac:dyDescent="0.3">
      <c r="B59" s="12" t="s">
        <v>1</v>
      </c>
      <c r="C59" s="13">
        <f t="shared" si="22"/>
        <v>1.0916666666666668E-2</v>
      </c>
      <c r="D59" s="13">
        <f t="shared" si="23"/>
        <v>-1.6613333333333334E-2</v>
      </c>
      <c r="E59" s="14">
        <f t="shared" si="24"/>
        <v>5.9299999999999995E-3</v>
      </c>
      <c r="H59" s="12" t="s">
        <v>1</v>
      </c>
      <c r="I59" s="13">
        <f t="shared" si="25"/>
        <v>9.9583333333333329E-3</v>
      </c>
      <c r="J59" s="13">
        <f t="shared" si="26"/>
        <v>-1.5680000000000003E-2</v>
      </c>
      <c r="K59" s="14">
        <f t="shared" si="27"/>
        <v>5.9299999999999995E-3</v>
      </c>
    </row>
    <row r="60" spans="2:11" x14ac:dyDescent="0.3">
      <c r="B60" s="12" t="s">
        <v>2</v>
      </c>
      <c r="C60" s="13">
        <f t="shared" si="22"/>
        <v>1.1224999999999999E-2</v>
      </c>
      <c r="D60" s="13">
        <f t="shared" si="23"/>
        <v>-1.6926666666666666E-2</v>
      </c>
      <c r="E60" s="14">
        <f t="shared" si="24"/>
        <v>6.0049999999999999E-3</v>
      </c>
      <c r="H60" s="12" t="s">
        <v>2</v>
      </c>
      <c r="I60" s="13">
        <f t="shared" si="25"/>
        <v>1.0091666666666665E-2</v>
      </c>
      <c r="J60" s="13">
        <f t="shared" si="26"/>
        <v>-1.5859999999999999E-2</v>
      </c>
      <c r="K60" s="14">
        <f t="shared" si="27"/>
        <v>6.0049999999999999E-3</v>
      </c>
    </row>
    <row r="61" spans="2:11" x14ac:dyDescent="0.3">
      <c r="B61" s="12" t="s">
        <v>3</v>
      </c>
      <c r="C61" s="13">
        <f t="shared" si="22"/>
        <v>1.1675E-2</v>
      </c>
      <c r="D61" s="13">
        <f t="shared" si="23"/>
        <v>-1.7479999999999999E-2</v>
      </c>
      <c r="E61" s="14">
        <f t="shared" si="24"/>
        <v>6.1600000000000005E-3</v>
      </c>
      <c r="H61" s="12" t="s">
        <v>3</v>
      </c>
      <c r="I61" s="13">
        <f t="shared" si="25"/>
        <v>1.0341666666666667E-2</v>
      </c>
      <c r="J61" s="13">
        <f t="shared" si="26"/>
        <v>-1.6253333333333331E-2</v>
      </c>
      <c r="K61" s="14">
        <f t="shared" si="27"/>
        <v>6.1600000000000005E-3</v>
      </c>
    </row>
    <row r="62" spans="2:11" x14ac:dyDescent="0.3">
      <c r="B62" s="12" t="s">
        <v>4</v>
      </c>
      <c r="C62" s="13">
        <f t="shared" si="22"/>
        <v>1.2874999999999999E-2</v>
      </c>
      <c r="D62" s="13">
        <f t="shared" si="23"/>
        <v>-1.8919999999999999E-2</v>
      </c>
      <c r="E62" s="14">
        <f t="shared" si="24"/>
        <v>6.6249999999999998E-3</v>
      </c>
      <c r="H62" s="12" t="s">
        <v>4</v>
      </c>
      <c r="I62" s="13">
        <f t="shared" si="25"/>
        <v>1.1341666666666667E-2</v>
      </c>
      <c r="J62" s="13">
        <f t="shared" si="26"/>
        <v>-1.7533333333333335E-2</v>
      </c>
      <c r="K62" s="14">
        <f t="shared" si="27"/>
        <v>6.6249999999999998E-3</v>
      </c>
    </row>
    <row r="63" spans="2:11" x14ac:dyDescent="0.3">
      <c r="B63" s="12" t="s">
        <v>5</v>
      </c>
      <c r="C63" s="13">
        <f t="shared" si="22"/>
        <v>1.3435416666666665E-2</v>
      </c>
      <c r="D63" s="13">
        <f t="shared" si="23"/>
        <v>-1.9533333333333333E-2</v>
      </c>
      <c r="E63" s="14">
        <f t="shared" si="24"/>
        <v>6.8100000000000001E-3</v>
      </c>
      <c r="H63" s="12" t="s">
        <v>5</v>
      </c>
      <c r="I63" s="13">
        <f t="shared" si="25"/>
        <v>1.1814583333333331E-2</v>
      </c>
      <c r="J63" s="13">
        <f t="shared" si="26"/>
        <v>-1.8066666666666668E-2</v>
      </c>
      <c r="K63" s="14">
        <f t="shared" si="27"/>
        <v>6.8100000000000001E-3</v>
      </c>
    </row>
    <row r="64" spans="2:11" x14ac:dyDescent="0.3">
      <c r="B64" s="12" t="s">
        <v>6</v>
      </c>
      <c r="C64" s="13">
        <f t="shared" si="22"/>
        <v>1.3925E-2</v>
      </c>
      <c r="D64" s="13">
        <f t="shared" si="23"/>
        <v>-2.0066666666666667E-2</v>
      </c>
      <c r="E64" s="14">
        <f t="shared" si="24"/>
        <v>6.9700000000000005E-3</v>
      </c>
      <c r="H64" s="12" t="s">
        <v>6</v>
      </c>
      <c r="I64" s="13">
        <f t="shared" si="25"/>
        <v>1.2208333333333331E-2</v>
      </c>
      <c r="J64" s="13">
        <f t="shared" si="26"/>
        <v>-1.8520000000000002E-2</v>
      </c>
      <c r="K64" s="14">
        <f t="shared" si="27"/>
        <v>6.9700000000000005E-3</v>
      </c>
    </row>
    <row r="65" spans="2:11" x14ac:dyDescent="0.3">
      <c r="B65" s="12" t="s">
        <v>7</v>
      </c>
      <c r="C65" s="13">
        <f t="shared" si="22"/>
        <v>1.4445833333333335E-2</v>
      </c>
      <c r="D65" s="13">
        <f t="shared" si="23"/>
        <v>-2.0873333333333334E-2</v>
      </c>
      <c r="E65" s="14">
        <f t="shared" si="24"/>
        <v>7.2650000000000006E-3</v>
      </c>
      <c r="H65" s="12" t="s">
        <v>7</v>
      </c>
      <c r="I65" s="13">
        <f t="shared" si="25"/>
        <v>1.2770833333333332E-2</v>
      </c>
      <c r="J65" s="13">
        <f t="shared" si="26"/>
        <v>-1.9380000000000001E-2</v>
      </c>
      <c r="K65" s="14">
        <f t="shared" si="27"/>
        <v>7.2650000000000006E-3</v>
      </c>
    </row>
    <row r="66" spans="2:11" ht="15" thickBot="1" x14ac:dyDescent="0.35">
      <c r="B66" s="15" t="s">
        <v>8</v>
      </c>
      <c r="C66" s="16">
        <f t="shared" si="22"/>
        <v>1.5083333333333334E-2</v>
      </c>
      <c r="D66" s="16">
        <f t="shared" si="23"/>
        <v>-2.1373333333333334E-2</v>
      </c>
      <c r="E66" s="17">
        <f t="shared" si="24"/>
        <v>7.4399999999999996E-3</v>
      </c>
      <c r="H66" s="15" t="s">
        <v>8</v>
      </c>
      <c r="I66" s="16">
        <f t="shared" si="25"/>
        <v>1.3416666666666667E-2</v>
      </c>
      <c r="J66" s="16">
        <f t="shared" si="26"/>
        <v>-1.9880000000000002E-2</v>
      </c>
      <c r="K66" s="17">
        <f t="shared" si="27"/>
        <v>7.4399999999999996E-3</v>
      </c>
    </row>
    <row r="69" spans="2:11" ht="15" thickBot="1" x14ac:dyDescent="0.35"/>
    <row r="70" spans="2:11" x14ac:dyDescent="0.3">
      <c r="B70" s="21" t="s">
        <v>37</v>
      </c>
      <c r="C70" s="24"/>
      <c r="D70" s="24"/>
      <c r="E70" s="25"/>
      <c r="H70" s="21" t="s">
        <v>37</v>
      </c>
      <c r="I70" s="24"/>
      <c r="J70" s="24"/>
      <c r="K70" s="25"/>
    </row>
    <row r="71" spans="2:11" x14ac:dyDescent="0.3">
      <c r="B71" s="9" t="s">
        <v>35</v>
      </c>
      <c r="C71" s="26" t="s">
        <v>38</v>
      </c>
      <c r="D71" s="26" t="s">
        <v>39</v>
      </c>
      <c r="E71" s="27" t="s">
        <v>40</v>
      </c>
      <c r="H71" s="9" t="s">
        <v>36</v>
      </c>
      <c r="I71" s="26" t="s">
        <v>41</v>
      </c>
      <c r="J71" s="26" t="s">
        <v>42</v>
      </c>
      <c r="K71" s="27" t="s">
        <v>43</v>
      </c>
    </row>
    <row r="72" spans="2:11" x14ac:dyDescent="0.3">
      <c r="B72" s="12" t="s">
        <v>0</v>
      </c>
      <c r="C72" s="13">
        <f>SUM(C58:E58)</f>
        <v>1.9166666666666724E-4</v>
      </c>
      <c r="D72" s="13">
        <f>C58*(-25-50)+D58*(-10-50)+E58*(-10-25)</f>
        <v>-2.3875000000000063E-2</v>
      </c>
      <c r="E72" s="14">
        <f>C58*(25*50)+D58*(10*50)+E58*(10*25)</f>
        <v>6.1095833333333358</v>
      </c>
      <c r="H72" s="12" t="s">
        <v>0</v>
      </c>
      <c r="I72" s="13">
        <f>SUM(I58:K58)</f>
        <v>1.4833333333333278E-4</v>
      </c>
      <c r="J72" s="13">
        <f>I58*(-25-50)+J58*(-10-50)+K58*(-10-25)</f>
        <v>-1.0025000000000034E-2</v>
      </c>
      <c r="K72" s="14">
        <f>I58*(25*50)+J58*(10*50)+K58*(10*25)</f>
        <v>5.5254166666666658</v>
      </c>
    </row>
    <row r="73" spans="2:11" x14ac:dyDescent="0.3">
      <c r="B73" s="12" t="s">
        <v>1</v>
      </c>
      <c r="C73" s="13">
        <f t="shared" ref="C73:C80" si="28">SUM(C59:E59)</f>
        <v>2.3333333333333366E-4</v>
      </c>
      <c r="D73" s="13">
        <f t="shared" ref="D73:D80" si="29">C59*(-25-50)+D59*(-10-50)+E59*(-10-25)</f>
        <v>-2.9500000000000054E-2</v>
      </c>
      <c r="E73" s="14">
        <f t="shared" ref="E73:E80" si="30">C59*(25*50)+D59*(10*50)+E59*(10*25)</f>
        <v>6.821666666666669</v>
      </c>
      <c r="H73" s="12" t="s">
        <v>1</v>
      </c>
      <c r="I73" s="13">
        <f t="shared" ref="I73:I80" si="31">SUM(I59:K59)</f>
        <v>2.0833333333332947E-4</v>
      </c>
      <c r="J73" s="13">
        <f t="shared" ref="J73:J80" si="32">I59*(-25-50)+J59*(-10-50)+K59*(-10-25)</f>
        <v>-1.3624999999999748E-2</v>
      </c>
      <c r="K73" s="14">
        <f t="shared" ref="K73:K80" si="33">I59*(25*50)+J59*(10*50)+K59*(10*25)</f>
        <v>6.0904166666666644</v>
      </c>
    </row>
    <row r="74" spans="2:11" x14ac:dyDescent="0.3">
      <c r="B74" s="12" t="s">
        <v>2</v>
      </c>
      <c r="C74" s="13">
        <f t="shared" si="28"/>
        <v>3.0333333333333254E-4</v>
      </c>
      <c r="D74" s="13">
        <f t="shared" si="29"/>
        <v>-3.6449999999999871E-2</v>
      </c>
      <c r="E74" s="14">
        <f t="shared" si="30"/>
        <v>7.069166666666665</v>
      </c>
      <c r="H74" s="12" t="s">
        <v>2</v>
      </c>
      <c r="I74" s="13">
        <f t="shared" si="31"/>
        <v>2.3666666666666628E-4</v>
      </c>
      <c r="J74" s="13">
        <f t="shared" si="32"/>
        <v>-1.5449999999999964E-2</v>
      </c>
      <c r="K74" s="14">
        <f t="shared" si="33"/>
        <v>6.1858333333333322</v>
      </c>
    </row>
    <row r="75" spans="2:11" x14ac:dyDescent="0.3">
      <c r="B75" s="12" t="s">
        <v>3</v>
      </c>
      <c r="C75" s="13">
        <f t="shared" si="28"/>
        <v>3.5500000000000115E-4</v>
      </c>
      <c r="D75" s="13">
        <f t="shared" si="29"/>
        <v>-4.2425000000000046E-2</v>
      </c>
      <c r="E75" s="14">
        <f t="shared" si="30"/>
        <v>7.3937499999999998</v>
      </c>
      <c r="H75" s="12" t="s">
        <v>3</v>
      </c>
      <c r="I75" s="13">
        <f t="shared" si="31"/>
        <v>2.4833333333333651E-4</v>
      </c>
      <c r="J75" s="13">
        <f t="shared" si="32"/>
        <v>-1.6025000000000178E-2</v>
      </c>
      <c r="K75" s="14">
        <f t="shared" si="33"/>
        <v>6.3404166666666688</v>
      </c>
    </row>
    <row r="76" spans="2:11" x14ac:dyDescent="0.3">
      <c r="B76" s="12" t="s">
        <v>4</v>
      </c>
      <c r="C76" s="13">
        <f t="shared" si="28"/>
        <v>5.7999999999999979E-4</v>
      </c>
      <c r="D76" s="13">
        <f t="shared" si="29"/>
        <v>-6.2299999999999967E-2</v>
      </c>
      <c r="E76" s="14">
        <f t="shared" si="30"/>
        <v>8.2900000000000009</v>
      </c>
      <c r="H76" s="12" t="s">
        <v>4</v>
      </c>
      <c r="I76" s="13">
        <f t="shared" si="31"/>
        <v>4.3333333333333158E-4</v>
      </c>
      <c r="J76" s="13">
        <f t="shared" si="32"/>
        <v>-3.0499999999999916E-2</v>
      </c>
      <c r="K76" s="14">
        <f t="shared" si="33"/>
        <v>7.0666666666666664</v>
      </c>
    </row>
    <row r="77" spans="2:11" x14ac:dyDescent="0.3">
      <c r="B77" s="12" t="s">
        <v>5</v>
      </c>
      <c r="C77" s="13">
        <f t="shared" si="28"/>
        <v>7.1208333333333193E-4</v>
      </c>
      <c r="D77" s="13">
        <f t="shared" si="29"/>
        <v>-7.4006249999999996E-2</v>
      </c>
      <c r="E77" s="14">
        <f t="shared" si="30"/>
        <v>8.730104166666667</v>
      </c>
      <c r="H77" s="12" t="s">
        <v>5</v>
      </c>
      <c r="I77" s="13">
        <f t="shared" si="31"/>
        <v>5.5791666666666316E-4</v>
      </c>
      <c r="J77" s="13">
        <f t="shared" si="32"/>
        <v>-4.0443749999999834E-2</v>
      </c>
      <c r="K77" s="14">
        <f t="shared" si="33"/>
        <v>7.4373958333333299</v>
      </c>
    </row>
    <row r="78" spans="2:11" x14ac:dyDescent="0.3">
      <c r="B78" s="12" t="s">
        <v>6</v>
      </c>
      <c r="C78" s="13">
        <f t="shared" si="28"/>
        <v>8.283333333333337E-4</v>
      </c>
      <c r="D78" s="13">
        <f t="shared" si="29"/>
        <v>-8.4325000000000122E-2</v>
      </c>
      <c r="E78" s="14">
        <f t="shared" si="30"/>
        <v>9.1154166666666665</v>
      </c>
      <c r="H78" s="12" t="s">
        <v>6</v>
      </c>
      <c r="I78" s="13">
        <f t="shared" si="31"/>
        <v>6.5833333333333022E-4</v>
      </c>
      <c r="J78" s="13">
        <f t="shared" si="32"/>
        <v>-4.8374999999999752E-2</v>
      </c>
      <c r="K78" s="14">
        <f t="shared" si="33"/>
        <v>7.7429166666666625</v>
      </c>
    </row>
    <row r="79" spans="2:11" x14ac:dyDescent="0.3">
      <c r="B79" s="12" t="s">
        <v>7</v>
      </c>
      <c r="C79" s="13">
        <f t="shared" si="28"/>
        <v>8.3750000000000144E-4</v>
      </c>
      <c r="D79" s="13">
        <f t="shared" si="29"/>
        <v>-8.5312500000000124E-2</v>
      </c>
      <c r="E79" s="14">
        <f t="shared" si="30"/>
        <v>9.4368750000000006</v>
      </c>
      <c r="H79" s="12" t="s">
        <v>7</v>
      </c>
      <c r="I79" s="13">
        <f t="shared" si="31"/>
        <v>6.5583333333333119E-4</v>
      </c>
      <c r="J79" s="13">
        <f t="shared" si="32"/>
        <v>-4.9287499999999818E-2</v>
      </c>
      <c r="K79" s="14">
        <f t="shared" si="33"/>
        <v>8.0897916666666632</v>
      </c>
    </row>
    <row r="80" spans="2:11" ht="15" thickBot="1" x14ac:dyDescent="0.35">
      <c r="B80" s="15" t="s">
        <v>8</v>
      </c>
      <c r="C80" s="16">
        <f t="shared" si="28"/>
        <v>1.1499999999999991E-3</v>
      </c>
      <c r="D80" s="16">
        <f t="shared" si="29"/>
        <v>-0.10925000000000007</v>
      </c>
      <c r="E80" s="17">
        <f t="shared" si="30"/>
        <v>10.0275</v>
      </c>
      <c r="H80" s="15" t="s">
        <v>8</v>
      </c>
      <c r="I80" s="16">
        <f t="shared" si="31"/>
        <v>9.7666666666666475E-4</v>
      </c>
      <c r="J80" s="16">
        <f t="shared" si="32"/>
        <v>-7.3849999999999971E-2</v>
      </c>
      <c r="K80" s="17">
        <f t="shared" si="33"/>
        <v>8.6908333333333303</v>
      </c>
    </row>
    <row r="83" spans="2:22" x14ac:dyDescent="0.3">
      <c r="B83" s="103" t="s">
        <v>28</v>
      </c>
      <c r="C83" s="104"/>
      <c r="D83" s="105"/>
      <c r="H83" s="103" t="s">
        <v>29</v>
      </c>
      <c r="I83" s="104"/>
      <c r="J83" s="105"/>
    </row>
    <row r="86" spans="2:22" ht="15" thickBot="1" x14ac:dyDescent="0.35"/>
    <row r="87" spans="2:22" x14ac:dyDescent="0.3">
      <c r="B87" s="2"/>
      <c r="C87" s="98" t="s">
        <v>56</v>
      </c>
      <c r="D87" s="98"/>
      <c r="E87" s="98"/>
      <c r="F87" s="98"/>
      <c r="G87" s="98"/>
      <c r="H87" s="98"/>
      <c r="I87" s="98"/>
      <c r="J87" s="98"/>
      <c r="K87" s="99"/>
      <c r="M87" s="2"/>
      <c r="N87" s="98" t="s">
        <v>57</v>
      </c>
      <c r="O87" s="98"/>
      <c r="P87" s="98"/>
      <c r="Q87" s="98"/>
      <c r="R87" s="98"/>
      <c r="S87" s="98"/>
      <c r="T87" s="98"/>
      <c r="U87" s="98"/>
      <c r="V87" s="99"/>
    </row>
    <row r="88" spans="2:22" x14ac:dyDescent="0.3">
      <c r="B88" s="3"/>
      <c r="C88" s="28" t="s">
        <v>47</v>
      </c>
      <c r="D88" s="28" t="s">
        <v>48</v>
      </c>
      <c r="E88" s="28" t="s">
        <v>49</v>
      </c>
      <c r="F88" s="28" t="s">
        <v>51</v>
      </c>
      <c r="G88" s="28" t="s">
        <v>50</v>
      </c>
      <c r="H88" s="28" t="s">
        <v>52</v>
      </c>
      <c r="I88" s="28" t="s">
        <v>54</v>
      </c>
      <c r="J88" s="28" t="s">
        <v>53</v>
      </c>
      <c r="K88" s="29" t="s">
        <v>55</v>
      </c>
      <c r="M88" s="3"/>
      <c r="N88" s="28" t="s">
        <v>47</v>
      </c>
      <c r="O88" s="28" t="s">
        <v>48</v>
      </c>
      <c r="P88" s="28" t="s">
        <v>49</v>
      </c>
      <c r="Q88" s="28" t="s">
        <v>51</v>
      </c>
      <c r="R88" s="28" t="s">
        <v>50</v>
      </c>
      <c r="S88" s="28" t="s">
        <v>52</v>
      </c>
      <c r="T88" s="28" t="s">
        <v>54</v>
      </c>
      <c r="U88" s="28" t="s">
        <v>53</v>
      </c>
      <c r="V88" s="29" t="s">
        <v>55</v>
      </c>
    </row>
    <row r="89" spans="2:22" x14ac:dyDescent="0.3">
      <c r="B89" s="30">
        <v>0</v>
      </c>
      <c r="C89">
        <f>$C$72*B89*B89+$D$72*B89+$E$72</f>
        <v>6.1095833333333358</v>
      </c>
      <c r="D89">
        <f>$C$73*B89*B89+$D$73*B89+$E$73</f>
        <v>6.821666666666669</v>
      </c>
      <c r="E89">
        <f>$C$74*B89*B89+$D$74*B89+$E$74</f>
        <v>7.069166666666665</v>
      </c>
      <c r="F89">
        <f>$C$75*B89*B89+$D$75*B89+$E$75</f>
        <v>7.3937499999999998</v>
      </c>
      <c r="G89">
        <f>$C$76*B89*B89+$D$76*B89+$E$76</f>
        <v>8.2900000000000009</v>
      </c>
      <c r="H89">
        <f>$C$77*B89*B89+$D$77*B89+$E$77</f>
        <v>8.730104166666667</v>
      </c>
      <c r="I89">
        <f>$C$78*B89*B89+$D$78*B89+$E$78</f>
        <v>9.1154166666666665</v>
      </c>
      <c r="J89">
        <f>$C$79*B89*B89+$D$79*B89+$E$79</f>
        <v>9.4368750000000006</v>
      </c>
      <c r="K89" s="4">
        <f>$C$80*B89*B89+$D$80*B89+$E$80</f>
        <v>10.0275</v>
      </c>
      <c r="M89" s="30">
        <v>0</v>
      </c>
      <c r="N89">
        <f>$I$72*M89*M89+$J$72*M89+$K$72</f>
        <v>5.5254166666666658</v>
      </c>
      <c r="O89">
        <f>$I$73*M89*M89+$J$73*M89+$K$73</f>
        <v>6.0904166666666644</v>
      </c>
      <c r="P89">
        <f>$I$74*M89*M89+$J$74*M89+$K$74</f>
        <v>6.1858333333333322</v>
      </c>
      <c r="Q89">
        <f>$I$75*M89*M89+$J$75*M89+$K$75</f>
        <v>6.3404166666666688</v>
      </c>
      <c r="R89">
        <f>$I$76*M89*M89+$J$76*M89+$K$76</f>
        <v>7.0666666666666664</v>
      </c>
      <c r="S89">
        <f>$I$77*M89*M89+$J$77*M89+$K$77</f>
        <v>7.4373958333333299</v>
      </c>
      <c r="T89">
        <f>$I$78*M89*M89+$J$78*M89+$K$78</f>
        <v>7.7429166666666625</v>
      </c>
      <c r="U89">
        <f>$I$79*M89*M89+$J$79*M89+$K$79</f>
        <v>8.0897916666666632</v>
      </c>
      <c r="V89" s="4">
        <f>$I$80*M89*M89+$J$80*M89+$K$80</f>
        <v>8.6908333333333303</v>
      </c>
    </row>
    <row r="90" spans="2:22" x14ac:dyDescent="0.3">
      <c r="B90" s="30">
        <v>1</v>
      </c>
      <c r="C90">
        <f t="shared" ref="C90:C153" si="34">$C$72*B90*B90+$D$72*B90+$E$72</f>
        <v>6.0859000000000023</v>
      </c>
      <c r="D90">
        <f t="shared" ref="D90:D153" si="35">$C$73*B90*B90+$D$73*B90+$E$73</f>
        <v>6.7924000000000024</v>
      </c>
      <c r="E90">
        <f t="shared" ref="E90:E153" si="36">$C$74*B90*B90+$D$74*B90+$E$74</f>
        <v>7.0330199999999987</v>
      </c>
      <c r="F90">
        <f t="shared" ref="F90:F153" si="37">$C$75*B90*B90+$D$75*B90+$E$75</f>
        <v>7.35168</v>
      </c>
      <c r="G90">
        <f t="shared" ref="G90:G153" si="38">$C$76*B90*B90+$D$76*B90+$E$76</f>
        <v>8.2282800000000016</v>
      </c>
      <c r="H90">
        <f t="shared" ref="H90:H153" si="39">$C$77*B90*B90+$D$77*B90+$E$77</f>
        <v>8.6568100000000001</v>
      </c>
      <c r="I90">
        <f t="shared" ref="I90:I153" si="40">$C$78*B90*B90+$D$78*B90+$E$78</f>
        <v>9.0319199999999995</v>
      </c>
      <c r="J90">
        <f t="shared" ref="J90:J153" si="41">$C$79*B90*B90+$D$79*B90+$E$79</f>
        <v>9.3524000000000012</v>
      </c>
      <c r="K90" s="4">
        <f t="shared" ref="K90:K153" si="42">$C$80*B90*B90+$D$80*B90+$E$80</f>
        <v>9.9193999999999996</v>
      </c>
      <c r="M90" s="30">
        <v>1</v>
      </c>
      <c r="N90">
        <f t="shared" ref="N90:N153" si="43">$I$72*M90*M90+$J$72*M90+$K$72</f>
        <v>5.5155399999999988</v>
      </c>
      <c r="O90">
        <f t="shared" ref="O90:O153" si="44">$I$73*M90*M90+$J$73*M90+$K$73</f>
        <v>6.0769999999999982</v>
      </c>
      <c r="P90">
        <f t="shared" ref="P90:P153" si="45">$I$74*M90*M90+$J$74*M90+$K$74</f>
        <v>6.1706199999999987</v>
      </c>
      <c r="Q90">
        <f t="shared" ref="Q90:Q153" si="46">$I$75*M90*M90+$J$75*M90+$K$75</f>
        <v>6.3246400000000023</v>
      </c>
      <c r="R90">
        <f t="shared" ref="R90:R153" si="47">$I$76*M90*M90+$J$76*M90+$K$76</f>
        <v>7.0366</v>
      </c>
      <c r="S90">
        <f t="shared" ref="S90:S153" si="48">$I$77*M90*M90+$J$77*M90+$K$77</f>
        <v>7.3975099999999969</v>
      </c>
      <c r="T90">
        <f t="shared" ref="T90:T153" si="49">$I$78*M90*M90+$J$78*M90+$K$78</f>
        <v>7.6951999999999963</v>
      </c>
      <c r="U90">
        <f t="shared" ref="U90:U153" si="50">$I$79*M90*M90+$J$79*M90+$K$79</f>
        <v>8.0411599999999961</v>
      </c>
      <c r="V90" s="4">
        <f t="shared" ref="V90:V153" si="51">$I$80*M90*M90+$J$80*M90+$K$80</f>
        <v>8.6179599999999965</v>
      </c>
    </row>
    <row r="91" spans="2:22" x14ac:dyDescent="0.3">
      <c r="B91" s="30">
        <v>2</v>
      </c>
      <c r="C91">
        <f t="shared" si="34"/>
        <v>6.0626000000000024</v>
      </c>
      <c r="D91">
        <f t="shared" si="35"/>
        <v>6.7636000000000021</v>
      </c>
      <c r="E91">
        <f t="shared" si="36"/>
        <v>6.9974799999999986</v>
      </c>
      <c r="F91">
        <f t="shared" si="37"/>
        <v>7.3103199999999999</v>
      </c>
      <c r="G91">
        <f t="shared" si="38"/>
        <v>8.167720000000001</v>
      </c>
      <c r="H91">
        <f t="shared" si="39"/>
        <v>8.5849399999999996</v>
      </c>
      <c r="I91">
        <f t="shared" si="40"/>
        <v>8.9500799999999998</v>
      </c>
      <c r="J91">
        <f t="shared" si="41"/>
        <v>9.2696000000000005</v>
      </c>
      <c r="K91" s="4">
        <f t="shared" si="42"/>
        <v>9.8135999999999992</v>
      </c>
      <c r="M91" s="30">
        <v>2</v>
      </c>
      <c r="N91">
        <f t="shared" si="43"/>
        <v>5.5059599999999991</v>
      </c>
      <c r="O91">
        <f t="shared" si="44"/>
        <v>6.0639999999999983</v>
      </c>
      <c r="P91">
        <f t="shared" si="45"/>
        <v>6.1558799999999989</v>
      </c>
      <c r="Q91">
        <f t="shared" si="46"/>
        <v>6.3093600000000016</v>
      </c>
      <c r="R91">
        <f t="shared" si="47"/>
        <v>7.0073999999999996</v>
      </c>
      <c r="S91">
        <f t="shared" si="48"/>
        <v>7.3587399999999965</v>
      </c>
      <c r="T91">
        <f t="shared" si="49"/>
        <v>7.648799999999996</v>
      </c>
      <c r="U91">
        <f t="shared" si="50"/>
        <v>7.9938399999999969</v>
      </c>
      <c r="V91" s="4">
        <f t="shared" si="51"/>
        <v>8.5470399999999973</v>
      </c>
    </row>
    <row r="92" spans="2:22" x14ac:dyDescent="0.3">
      <c r="B92" s="30">
        <v>3</v>
      </c>
      <c r="C92">
        <f t="shared" si="34"/>
        <v>6.0396833333333353</v>
      </c>
      <c r="D92">
        <f t="shared" si="35"/>
        <v>6.7352666666666687</v>
      </c>
      <c r="E92">
        <f t="shared" si="36"/>
        <v>6.9625466666666656</v>
      </c>
      <c r="F92">
        <f t="shared" si="37"/>
        <v>7.2696699999999996</v>
      </c>
      <c r="G92">
        <f t="shared" si="38"/>
        <v>8.1083200000000009</v>
      </c>
      <c r="H92">
        <f t="shared" si="39"/>
        <v>8.5144941666666671</v>
      </c>
      <c r="I92">
        <f t="shared" si="40"/>
        <v>8.8698966666666657</v>
      </c>
      <c r="J92">
        <f t="shared" si="41"/>
        <v>9.1884750000000004</v>
      </c>
      <c r="K92" s="4">
        <f t="shared" si="42"/>
        <v>9.7100999999999988</v>
      </c>
      <c r="M92" s="30">
        <v>3</v>
      </c>
      <c r="N92">
        <f t="shared" si="43"/>
        <v>5.4966766666666658</v>
      </c>
      <c r="O92">
        <f t="shared" si="44"/>
        <v>6.0514166666666647</v>
      </c>
      <c r="P92">
        <f t="shared" si="45"/>
        <v>6.141613333333332</v>
      </c>
      <c r="Q92">
        <f t="shared" si="46"/>
        <v>6.2945766666666687</v>
      </c>
      <c r="R92">
        <f t="shared" si="47"/>
        <v>6.9790666666666663</v>
      </c>
      <c r="S92">
        <f t="shared" si="48"/>
        <v>7.3210858333333304</v>
      </c>
      <c r="T92">
        <f t="shared" si="49"/>
        <v>7.6037166666666636</v>
      </c>
      <c r="U92">
        <f t="shared" si="50"/>
        <v>7.947831666666664</v>
      </c>
      <c r="V92" s="4">
        <f t="shared" si="51"/>
        <v>8.4780733333333309</v>
      </c>
    </row>
    <row r="93" spans="2:22" x14ac:dyDescent="0.3">
      <c r="B93" s="30">
        <v>4</v>
      </c>
      <c r="C93">
        <f t="shared" si="34"/>
        <v>6.0171500000000027</v>
      </c>
      <c r="D93">
        <f t="shared" si="35"/>
        <v>6.7074000000000025</v>
      </c>
      <c r="E93">
        <f t="shared" si="36"/>
        <v>6.9282199999999987</v>
      </c>
      <c r="F93">
        <f t="shared" si="37"/>
        <v>7.22973</v>
      </c>
      <c r="G93">
        <f t="shared" si="38"/>
        <v>8.0500800000000012</v>
      </c>
      <c r="H93">
        <f t="shared" si="39"/>
        <v>8.445472500000001</v>
      </c>
      <c r="I93">
        <f t="shared" si="40"/>
        <v>8.7913699999999988</v>
      </c>
      <c r="J93">
        <f t="shared" si="41"/>
        <v>9.1090250000000008</v>
      </c>
      <c r="K93" s="4">
        <f t="shared" si="42"/>
        <v>9.6089000000000002</v>
      </c>
      <c r="M93" s="30">
        <v>4</v>
      </c>
      <c r="N93">
        <f t="shared" si="43"/>
        <v>5.4876899999999988</v>
      </c>
      <c r="O93">
        <f t="shared" si="44"/>
        <v>6.0392499999999982</v>
      </c>
      <c r="P93">
        <f t="shared" si="45"/>
        <v>6.1278199999999989</v>
      </c>
      <c r="Q93">
        <f t="shared" si="46"/>
        <v>6.2802900000000017</v>
      </c>
      <c r="R93">
        <f t="shared" si="47"/>
        <v>6.9516</v>
      </c>
      <c r="S93">
        <f t="shared" si="48"/>
        <v>7.2845474999999968</v>
      </c>
      <c r="T93">
        <f t="shared" si="49"/>
        <v>7.5599499999999971</v>
      </c>
      <c r="U93">
        <f t="shared" si="50"/>
        <v>7.9031349999999971</v>
      </c>
      <c r="V93" s="4">
        <f t="shared" si="51"/>
        <v>8.4110599999999973</v>
      </c>
    </row>
    <row r="94" spans="2:22" x14ac:dyDescent="0.3">
      <c r="B94" s="30">
        <v>5</v>
      </c>
      <c r="C94">
        <f t="shared" si="34"/>
        <v>5.9950000000000019</v>
      </c>
      <c r="D94">
        <f t="shared" si="35"/>
        <v>6.6800000000000024</v>
      </c>
      <c r="E94">
        <f t="shared" si="36"/>
        <v>6.894499999999999</v>
      </c>
      <c r="F94">
        <f t="shared" si="37"/>
        <v>7.1904999999999992</v>
      </c>
      <c r="G94">
        <f t="shared" si="38"/>
        <v>7.9930000000000012</v>
      </c>
      <c r="H94">
        <f t="shared" si="39"/>
        <v>8.3778749999999995</v>
      </c>
      <c r="I94">
        <f t="shared" si="40"/>
        <v>8.7144999999999992</v>
      </c>
      <c r="J94">
        <f t="shared" si="41"/>
        <v>9.03125</v>
      </c>
      <c r="K94" s="4">
        <f t="shared" si="42"/>
        <v>9.51</v>
      </c>
      <c r="M94" s="30">
        <v>5</v>
      </c>
      <c r="N94">
        <f t="shared" si="43"/>
        <v>5.4789999999999992</v>
      </c>
      <c r="O94">
        <f t="shared" si="44"/>
        <v>6.027499999999999</v>
      </c>
      <c r="P94">
        <f t="shared" si="45"/>
        <v>6.1144999999999987</v>
      </c>
      <c r="Q94">
        <f t="shared" si="46"/>
        <v>6.2665000000000015</v>
      </c>
      <c r="R94">
        <f t="shared" si="47"/>
        <v>6.9249999999999998</v>
      </c>
      <c r="S94">
        <f t="shared" si="48"/>
        <v>7.2491249999999976</v>
      </c>
      <c r="T94">
        <f t="shared" si="49"/>
        <v>7.5174999999999965</v>
      </c>
      <c r="U94">
        <f t="shared" si="50"/>
        <v>7.8597499999999973</v>
      </c>
      <c r="V94" s="4">
        <f t="shared" si="51"/>
        <v>8.3459999999999965</v>
      </c>
    </row>
    <row r="95" spans="2:22" x14ac:dyDescent="0.3">
      <c r="B95" s="30">
        <v>6</v>
      </c>
      <c r="C95">
        <f t="shared" si="34"/>
        <v>5.9732333333333356</v>
      </c>
      <c r="D95">
        <f t="shared" si="35"/>
        <v>6.6530666666666685</v>
      </c>
      <c r="E95">
        <f t="shared" si="36"/>
        <v>6.8613866666666654</v>
      </c>
      <c r="F95">
        <f t="shared" si="37"/>
        <v>7.15198</v>
      </c>
      <c r="G95">
        <f t="shared" si="38"/>
        <v>7.9370800000000008</v>
      </c>
      <c r="H95">
        <f t="shared" si="39"/>
        <v>8.3117016666666679</v>
      </c>
      <c r="I95">
        <f t="shared" si="40"/>
        <v>8.6392866666666652</v>
      </c>
      <c r="J95">
        <f t="shared" si="41"/>
        <v>8.9551499999999997</v>
      </c>
      <c r="K95" s="4">
        <f t="shared" si="42"/>
        <v>9.4133999999999993</v>
      </c>
      <c r="M95" s="30">
        <v>6</v>
      </c>
      <c r="N95">
        <f t="shared" si="43"/>
        <v>5.470606666666666</v>
      </c>
      <c r="O95">
        <f t="shared" si="44"/>
        <v>6.016166666666666</v>
      </c>
      <c r="P95">
        <f t="shared" si="45"/>
        <v>6.1016533333333323</v>
      </c>
      <c r="Q95">
        <f t="shared" si="46"/>
        <v>6.2532066666666681</v>
      </c>
      <c r="R95">
        <f t="shared" si="47"/>
        <v>6.8992666666666667</v>
      </c>
      <c r="S95">
        <f t="shared" si="48"/>
        <v>7.2148183333333309</v>
      </c>
      <c r="T95">
        <f t="shared" si="49"/>
        <v>7.4763666666666637</v>
      </c>
      <c r="U95">
        <f t="shared" si="50"/>
        <v>7.8176766666666637</v>
      </c>
      <c r="V95" s="4">
        <f t="shared" si="51"/>
        <v>8.2828933333333303</v>
      </c>
    </row>
    <row r="96" spans="2:22" x14ac:dyDescent="0.3">
      <c r="B96" s="30">
        <v>7</v>
      </c>
      <c r="C96">
        <f t="shared" si="34"/>
        <v>5.9518500000000021</v>
      </c>
      <c r="D96">
        <f t="shared" si="35"/>
        <v>6.6266000000000016</v>
      </c>
      <c r="E96">
        <f t="shared" si="36"/>
        <v>6.828879999999999</v>
      </c>
      <c r="F96">
        <f t="shared" si="37"/>
        <v>7.1141699999999997</v>
      </c>
      <c r="G96">
        <f t="shared" si="38"/>
        <v>7.8823200000000009</v>
      </c>
      <c r="H96">
        <f t="shared" si="39"/>
        <v>8.2469525000000008</v>
      </c>
      <c r="I96">
        <f t="shared" si="40"/>
        <v>8.5657299999999985</v>
      </c>
      <c r="J96">
        <f t="shared" si="41"/>
        <v>8.880725</v>
      </c>
      <c r="K96" s="4">
        <f t="shared" si="42"/>
        <v>9.3190999999999988</v>
      </c>
      <c r="M96" s="30">
        <v>7</v>
      </c>
      <c r="N96">
        <f t="shared" si="43"/>
        <v>5.4625099999999991</v>
      </c>
      <c r="O96">
        <f t="shared" si="44"/>
        <v>6.0052499999999993</v>
      </c>
      <c r="P96">
        <f t="shared" si="45"/>
        <v>6.0892799999999987</v>
      </c>
      <c r="Q96">
        <f t="shared" si="46"/>
        <v>6.2404100000000007</v>
      </c>
      <c r="R96">
        <f t="shared" si="47"/>
        <v>6.8744000000000005</v>
      </c>
      <c r="S96">
        <f t="shared" si="48"/>
        <v>7.1816274999999976</v>
      </c>
      <c r="T96">
        <f t="shared" si="49"/>
        <v>7.4365499999999969</v>
      </c>
      <c r="U96">
        <f t="shared" si="50"/>
        <v>7.776914999999998</v>
      </c>
      <c r="V96" s="4">
        <f t="shared" si="51"/>
        <v>8.2217399999999969</v>
      </c>
    </row>
    <row r="97" spans="2:22" x14ac:dyDescent="0.3">
      <c r="B97" s="30">
        <v>8</v>
      </c>
      <c r="C97">
        <f t="shared" si="34"/>
        <v>5.9308500000000022</v>
      </c>
      <c r="D97">
        <f t="shared" si="35"/>
        <v>6.6006000000000018</v>
      </c>
      <c r="E97">
        <f t="shared" si="36"/>
        <v>6.7969799999999996</v>
      </c>
      <c r="F97">
        <f t="shared" si="37"/>
        <v>7.0770699999999991</v>
      </c>
      <c r="G97">
        <f t="shared" si="38"/>
        <v>7.8287200000000015</v>
      </c>
      <c r="H97">
        <f t="shared" si="39"/>
        <v>8.1836275000000001</v>
      </c>
      <c r="I97">
        <f t="shared" si="40"/>
        <v>8.4938299999999991</v>
      </c>
      <c r="J97">
        <f t="shared" si="41"/>
        <v>8.807974999999999</v>
      </c>
      <c r="K97" s="4">
        <f t="shared" si="42"/>
        <v>9.2271000000000001</v>
      </c>
      <c r="M97" s="30">
        <v>8</v>
      </c>
      <c r="N97">
        <f t="shared" si="43"/>
        <v>5.4547099999999986</v>
      </c>
      <c r="O97">
        <f t="shared" si="44"/>
        <v>5.9947499999999998</v>
      </c>
      <c r="P97">
        <f t="shared" si="45"/>
        <v>6.0773799999999989</v>
      </c>
      <c r="Q97">
        <f t="shared" si="46"/>
        <v>6.2281100000000009</v>
      </c>
      <c r="R97">
        <f t="shared" si="47"/>
        <v>6.8504000000000005</v>
      </c>
      <c r="S97">
        <f t="shared" si="48"/>
        <v>7.1495524999999978</v>
      </c>
      <c r="T97">
        <f t="shared" si="49"/>
        <v>7.3980499999999978</v>
      </c>
      <c r="U97">
        <f t="shared" si="50"/>
        <v>7.7374649999999976</v>
      </c>
      <c r="V97" s="4">
        <f t="shared" si="51"/>
        <v>8.1625399999999964</v>
      </c>
    </row>
    <row r="98" spans="2:22" x14ac:dyDescent="0.3">
      <c r="B98" s="30">
        <v>9</v>
      </c>
      <c r="C98">
        <f t="shared" si="34"/>
        <v>5.910233333333335</v>
      </c>
      <c r="D98">
        <f t="shared" si="35"/>
        <v>6.5750666666666682</v>
      </c>
      <c r="E98">
        <f t="shared" si="36"/>
        <v>6.7656866666666664</v>
      </c>
      <c r="F98">
        <f t="shared" si="37"/>
        <v>7.0406799999999992</v>
      </c>
      <c r="G98">
        <f t="shared" si="38"/>
        <v>7.7762800000000016</v>
      </c>
      <c r="H98">
        <f t="shared" si="39"/>
        <v>8.1217266666666674</v>
      </c>
      <c r="I98">
        <f t="shared" si="40"/>
        <v>8.4235866666666652</v>
      </c>
      <c r="J98">
        <f t="shared" si="41"/>
        <v>8.7369000000000003</v>
      </c>
      <c r="K98" s="4">
        <f t="shared" si="42"/>
        <v>9.1373999999999995</v>
      </c>
      <c r="M98" s="30">
        <v>9</v>
      </c>
      <c r="N98">
        <f t="shared" si="43"/>
        <v>5.4472066666666654</v>
      </c>
      <c r="O98">
        <f t="shared" si="44"/>
        <v>5.9846666666666666</v>
      </c>
      <c r="P98">
        <f t="shared" si="45"/>
        <v>6.0659533333333329</v>
      </c>
      <c r="Q98">
        <f t="shared" si="46"/>
        <v>6.2163066666666671</v>
      </c>
      <c r="R98">
        <f t="shared" si="47"/>
        <v>6.8272666666666666</v>
      </c>
      <c r="S98">
        <f t="shared" si="48"/>
        <v>7.1185933333333313</v>
      </c>
      <c r="T98">
        <f t="shared" si="49"/>
        <v>7.3608666666666647</v>
      </c>
      <c r="U98">
        <f t="shared" si="50"/>
        <v>7.6993266666666642</v>
      </c>
      <c r="V98" s="4">
        <f t="shared" si="51"/>
        <v>8.1052933333333304</v>
      </c>
    </row>
    <row r="99" spans="2:22" x14ac:dyDescent="0.3">
      <c r="B99" s="30">
        <v>10</v>
      </c>
      <c r="C99">
        <f t="shared" si="34"/>
        <v>5.8900000000000023</v>
      </c>
      <c r="D99">
        <f t="shared" si="35"/>
        <v>6.5500000000000016</v>
      </c>
      <c r="E99">
        <f t="shared" si="36"/>
        <v>6.7349999999999994</v>
      </c>
      <c r="F99">
        <f t="shared" si="37"/>
        <v>7.004999999999999</v>
      </c>
      <c r="G99">
        <f t="shared" si="38"/>
        <v>7.7250000000000014</v>
      </c>
      <c r="H99">
        <f t="shared" si="39"/>
        <v>8.0612500000000011</v>
      </c>
      <c r="I99">
        <f t="shared" si="40"/>
        <v>8.3549999999999986</v>
      </c>
      <c r="J99">
        <f t="shared" si="41"/>
        <v>8.6674999999999986</v>
      </c>
      <c r="K99" s="4">
        <f t="shared" si="42"/>
        <v>9.0499999999999989</v>
      </c>
      <c r="M99" s="30">
        <v>10</v>
      </c>
      <c r="N99">
        <f t="shared" si="43"/>
        <v>5.4399999999999986</v>
      </c>
      <c r="O99">
        <f t="shared" si="44"/>
        <v>5.9749999999999996</v>
      </c>
      <c r="P99">
        <f t="shared" si="45"/>
        <v>6.0549999999999988</v>
      </c>
      <c r="Q99">
        <f t="shared" si="46"/>
        <v>6.205000000000001</v>
      </c>
      <c r="R99">
        <f t="shared" si="47"/>
        <v>6.8050000000000006</v>
      </c>
      <c r="S99">
        <f t="shared" si="48"/>
        <v>7.0887499999999974</v>
      </c>
      <c r="T99">
        <f t="shared" si="49"/>
        <v>7.3249999999999975</v>
      </c>
      <c r="U99">
        <f t="shared" si="50"/>
        <v>7.6624999999999979</v>
      </c>
      <c r="V99" s="4">
        <f t="shared" si="51"/>
        <v>8.0499999999999972</v>
      </c>
    </row>
    <row r="100" spans="2:22" x14ac:dyDescent="0.3">
      <c r="B100" s="30">
        <v>11</v>
      </c>
      <c r="C100">
        <f t="shared" si="34"/>
        <v>5.8701500000000015</v>
      </c>
      <c r="D100">
        <f t="shared" si="35"/>
        <v>6.5254000000000021</v>
      </c>
      <c r="E100">
        <f t="shared" si="36"/>
        <v>6.7049199999999995</v>
      </c>
      <c r="F100">
        <f t="shared" si="37"/>
        <v>6.9700299999999995</v>
      </c>
      <c r="G100">
        <f t="shared" si="38"/>
        <v>7.6748800000000017</v>
      </c>
      <c r="H100">
        <f t="shared" si="39"/>
        <v>8.0021975000000012</v>
      </c>
      <c r="I100">
        <f t="shared" si="40"/>
        <v>8.2880699999999976</v>
      </c>
      <c r="J100">
        <f t="shared" si="41"/>
        <v>8.5997749999999993</v>
      </c>
      <c r="K100" s="4">
        <f t="shared" si="42"/>
        <v>8.9648999999999983</v>
      </c>
      <c r="M100" s="30">
        <v>11</v>
      </c>
      <c r="N100">
        <f t="shared" si="43"/>
        <v>5.4330899999999982</v>
      </c>
      <c r="O100">
        <f t="shared" si="44"/>
        <v>5.9657499999999999</v>
      </c>
      <c r="P100">
        <f t="shared" si="45"/>
        <v>6.0445199999999994</v>
      </c>
      <c r="Q100">
        <f t="shared" si="46"/>
        <v>6.1941900000000008</v>
      </c>
      <c r="R100">
        <f t="shared" si="47"/>
        <v>6.7836000000000007</v>
      </c>
      <c r="S100">
        <f t="shared" si="48"/>
        <v>7.0600224999999979</v>
      </c>
      <c r="T100">
        <f t="shared" si="49"/>
        <v>7.2904499999999981</v>
      </c>
      <c r="U100">
        <f t="shared" si="50"/>
        <v>7.6269849999999986</v>
      </c>
      <c r="V100" s="4">
        <f t="shared" si="51"/>
        <v>7.9966599999999968</v>
      </c>
    </row>
    <row r="101" spans="2:22" x14ac:dyDescent="0.3">
      <c r="B101" s="30">
        <v>12</v>
      </c>
      <c r="C101">
        <f t="shared" si="34"/>
        <v>5.8506833333333352</v>
      </c>
      <c r="D101">
        <f t="shared" si="35"/>
        <v>6.5012666666666687</v>
      </c>
      <c r="E101">
        <f t="shared" si="36"/>
        <v>6.6754466666666668</v>
      </c>
      <c r="F101">
        <f t="shared" si="37"/>
        <v>6.9357699999999998</v>
      </c>
      <c r="G101">
        <f t="shared" si="38"/>
        <v>7.6259200000000016</v>
      </c>
      <c r="H101">
        <f t="shared" si="39"/>
        <v>7.9445691666666667</v>
      </c>
      <c r="I101">
        <f t="shared" si="40"/>
        <v>8.2227966666666656</v>
      </c>
      <c r="J101">
        <f t="shared" si="41"/>
        <v>8.5337249999999987</v>
      </c>
      <c r="K101" s="4">
        <f t="shared" si="42"/>
        <v>8.8820999999999994</v>
      </c>
      <c r="M101" s="30">
        <v>12</v>
      </c>
      <c r="N101">
        <f t="shared" si="43"/>
        <v>5.4264766666666651</v>
      </c>
      <c r="O101">
        <f t="shared" si="44"/>
        <v>5.9569166666666664</v>
      </c>
      <c r="P101">
        <f t="shared" si="45"/>
        <v>6.034513333333333</v>
      </c>
      <c r="Q101">
        <f t="shared" si="46"/>
        <v>6.1838766666666674</v>
      </c>
      <c r="R101">
        <f t="shared" si="47"/>
        <v>6.763066666666667</v>
      </c>
      <c r="S101">
        <f t="shared" si="48"/>
        <v>7.0324108333333317</v>
      </c>
      <c r="T101">
        <f t="shared" si="49"/>
        <v>7.2572166666666647</v>
      </c>
      <c r="U101">
        <f t="shared" si="50"/>
        <v>7.5927816666666654</v>
      </c>
      <c r="V101" s="4">
        <f t="shared" si="51"/>
        <v>7.9452733333333301</v>
      </c>
    </row>
    <row r="102" spans="2:22" x14ac:dyDescent="0.3">
      <c r="B102" s="30">
        <v>13</v>
      </c>
      <c r="C102">
        <f t="shared" si="34"/>
        <v>5.8316000000000017</v>
      </c>
      <c r="D102">
        <f t="shared" si="35"/>
        <v>6.4776000000000016</v>
      </c>
      <c r="E102">
        <f t="shared" si="36"/>
        <v>6.6465800000000002</v>
      </c>
      <c r="F102">
        <f t="shared" si="37"/>
        <v>6.9022199999999998</v>
      </c>
      <c r="G102">
        <f t="shared" si="38"/>
        <v>7.5781200000000011</v>
      </c>
      <c r="H102">
        <f t="shared" si="39"/>
        <v>7.8883650000000003</v>
      </c>
      <c r="I102">
        <f t="shared" si="40"/>
        <v>8.1591799999999992</v>
      </c>
      <c r="J102">
        <f t="shared" si="41"/>
        <v>8.4693499999999986</v>
      </c>
      <c r="K102" s="4">
        <f t="shared" si="42"/>
        <v>8.8015999999999988</v>
      </c>
      <c r="M102" s="30">
        <v>13</v>
      </c>
      <c r="N102">
        <f t="shared" si="43"/>
        <v>5.4201599999999983</v>
      </c>
      <c r="O102">
        <f t="shared" si="44"/>
        <v>5.9485000000000001</v>
      </c>
      <c r="P102">
        <f t="shared" si="45"/>
        <v>6.0249799999999993</v>
      </c>
      <c r="Q102">
        <f t="shared" si="46"/>
        <v>6.1740600000000008</v>
      </c>
      <c r="R102">
        <f t="shared" si="47"/>
        <v>6.7434000000000003</v>
      </c>
      <c r="S102">
        <f t="shared" si="48"/>
        <v>7.0059149999999981</v>
      </c>
      <c r="T102">
        <f t="shared" si="49"/>
        <v>7.2252999999999989</v>
      </c>
      <c r="U102">
        <f t="shared" si="50"/>
        <v>7.5598899999999984</v>
      </c>
      <c r="V102" s="4">
        <f t="shared" si="51"/>
        <v>7.8958399999999971</v>
      </c>
    </row>
    <row r="103" spans="2:22" x14ac:dyDescent="0.3">
      <c r="B103" s="30">
        <v>14</v>
      </c>
      <c r="C103">
        <f t="shared" si="34"/>
        <v>5.8129000000000017</v>
      </c>
      <c r="D103">
        <f t="shared" si="35"/>
        <v>6.4544000000000015</v>
      </c>
      <c r="E103">
        <f t="shared" si="36"/>
        <v>6.6183199999999998</v>
      </c>
      <c r="F103">
        <f t="shared" si="37"/>
        <v>6.8693799999999996</v>
      </c>
      <c r="G103">
        <f t="shared" si="38"/>
        <v>7.5314800000000011</v>
      </c>
      <c r="H103">
        <f t="shared" si="39"/>
        <v>7.8335850000000002</v>
      </c>
      <c r="I103">
        <f t="shared" si="40"/>
        <v>8.0972199999999983</v>
      </c>
      <c r="J103">
        <f t="shared" si="41"/>
        <v>8.4066499999999991</v>
      </c>
      <c r="K103" s="4">
        <f t="shared" si="42"/>
        <v>8.723399999999998</v>
      </c>
      <c r="M103" s="30">
        <v>14</v>
      </c>
      <c r="N103">
        <f t="shared" si="43"/>
        <v>5.4141399999999988</v>
      </c>
      <c r="O103">
        <f t="shared" si="44"/>
        <v>5.9405000000000001</v>
      </c>
      <c r="P103">
        <f t="shared" si="45"/>
        <v>6.0159199999999995</v>
      </c>
      <c r="Q103">
        <f t="shared" si="46"/>
        <v>6.1647400000000001</v>
      </c>
      <c r="R103">
        <f t="shared" si="47"/>
        <v>6.7246000000000006</v>
      </c>
      <c r="S103">
        <f t="shared" si="48"/>
        <v>6.9805349999999979</v>
      </c>
      <c r="T103">
        <f t="shared" si="49"/>
        <v>7.1946999999999983</v>
      </c>
      <c r="U103">
        <f t="shared" si="50"/>
        <v>7.5283099999999985</v>
      </c>
      <c r="V103" s="4">
        <f t="shared" si="51"/>
        <v>7.8483599999999969</v>
      </c>
    </row>
    <row r="104" spans="2:22" x14ac:dyDescent="0.3">
      <c r="B104" s="30">
        <v>15</v>
      </c>
      <c r="C104">
        <f t="shared" si="34"/>
        <v>5.7945833333333354</v>
      </c>
      <c r="D104">
        <f t="shared" si="35"/>
        <v>6.4316666666666684</v>
      </c>
      <c r="E104">
        <f t="shared" si="36"/>
        <v>6.5906666666666665</v>
      </c>
      <c r="F104">
        <f t="shared" si="37"/>
        <v>6.8372499999999992</v>
      </c>
      <c r="G104">
        <f t="shared" si="38"/>
        <v>7.4860000000000015</v>
      </c>
      <c r="H104">
        <f t="shared" si="39"/>
        <v>7.7802291666666665</v>
      </c>
      <c r="I104">
        <f t="shared" si="40"/>
        <v>8.0369166666666647</v>
      </c>
      <c r="J104">
        <f t="shared" si="41"/>
        <v>8.3456249999999983</v>
      </c>
      <c r="K104" s="4">
        <f t="shared" si="42"/>
        <v>8.6474999999999991</v>
      </c>
      <c r="M104" s="30">
        <v>15</v>
      </c>
      <c r="N104">
        <f t="shared" si="43"/>
        <v>5.4084166666666649</v>
      </c>
      <c r="O104">
        <f t="shared" si="44"/>
        <v>5.9329166666666673</v>
      </c>
      <c r="P104">
        <f t="shared" si="45"/>
        <v>6.0073333333333325</v>
      </c>
      <c r="Q104">
        <f t="shared" si="46"/>
        <v>6.1559166666666671</v>
      </c>
      <c r="R104">
        <f t="shared" si="47"/>
        <v>6.706666666666667</v>
      </c>
      <c r="S104">
        <f t="shared" si="48"/>
        <v>6.9562708333333312</v>
      </c>
      <c r="T104">
        <f t="shared" si="49"/>
        <v>7.1654166666666654</v>
      </c>
      <c r="U104">
        <f t="shared" si="50"/>
        <v>7.4980416666666656</v>
      </c>
      <c r="V104" s="4">
        <f t="shared" si="51"/>
        <v>7.8028333333333304</v>
      </c>
    </row>
    <row r="105" spans="2:22" x14ac:dyDescent="0.3">
      <c r="B105" s="30">
        <v>16</v>
      </c>
      <c r="C105">
        <f t="shared" si="34"/>
        <v>5.7766500000000018</v>
      </c>
      <c r="D105">
        <f t="shared" si="35"/>
        <v>6.4094000000000015</v>
      </c>
      <c r="E105">
        <f t="shared" si="36"/>
        <v>6.5636200000000002</v>
      </c>
      <c r="F105">
        <f t="shared" si="37"/>
        <v>6.8058299999999994</v>
      </c>
      <c r="G105">
        <f t="shared" si="38"/>
        <v>7.4416800000000016</v>
      </c>
      <c r="H105">
        <f t="shared" si="39"/>
        <v>7.7282975</v>
      </c>
      <c r="I105">
        <f t="shared" si="40"/>
        <v>7.9782699999999984</v>
      </c>
      <c r="J105">
        <f t="shared" si="41"/>
        <v>8.2862749999999998</v>
      </c>
      <c r="K105" s="4">
        <f t="shared" si="42"/>
        <v>8.5738999999999983</v>
      </c>
      <c r="M105" s="30">
        <v>16</v>
      </c>
      <c r="N105">
        <f t="shared" si="43"/>
        <v>5.4029899999999982</v>
      </c>
      <c r="O105">
        <f t="shared" si="44"/>
        <v>5.9257500000000007</v>
      </c>
      <c r="P105">
        <f t="shared" si="45"/>
        <v>5.9992199999999993</v>
      </c>
      <c r="Q105">
        <f t="shared" si="46"/>
        <v>6.1475900000000001</v>
      </c>
      <c r="R105">
        <f t="shared" si="47"/>
        <v>6.6896000000000004</v>
      </c>
      <c r="S105">
        <f t="shared" si="48"/>
        <v>6.9331224999999979</v>
      </c>
      <c r="T105">
        <f t="shared" si="49"/>
        <v>7.1374499999999994</v>
      </c>
      <c r="U105">
        <f t="shared" si="50"/>
        <v>7.4690849999999989</v>
      </c>
      <c r="V105" s="4">
        <f t="shared" si="51"/>
        <v>7.7592599999999967</v>
      </c>
    </row>
    <row r="106" spans="2:22" x14ac:dyDescent="0.3">
      <c r="B106" s="30">
        <v>17</v>
      </c>
      <c r="C106">
        <f t="shared" si="34"/>
        <v>5.7591000000000019</v>
      </c>
      <c r="D106">
        <f t="shared" si="35"/>
        <v>6.3876000000000017</v>
      </c>
      <c r="E106">
        <f t="shared" si="36"/>
        <v>6.5371800000000002</v>
      </c>
      <c r="F106">
        <f t="shared" si="37"/>
        <v>6.7751199999999994</v>
      </c>
      <c r="G106">
        <f t="shared" si="38"/>
        <v>7.3985200000000013</v>
      </c>
      <c r="H106">
        <f t="shared" si="39"/>
        <v>7.6777899999999999</v>
      </c>
      <c r="I106">
        <f t="shared" si="40"/>
        <v>7.9212799999999977</v>
      </c>
      <c r="J106">
        <f t="shared" si="41"/>
        <v>8.2285999999999984</v>
      </c>
      <c r="K106" s="4">
        <f t="shared" si="42"/>
        <v>8.5025999999999975</v>
      </c>
      <c r="M106" s="30">
        <v>17</v>
      </c>
      <c r="N106">
        <f t="shared" si="43"/>
        <v>5.3978599999999988</v>
      </c>
      <c r="O106">
        <f t="shared" si="44"/>
        <v>5.9190000000000005</v>
      </c>
      <c r="P106">
        <f t="shared" si="45"/>
        <v>5.991579999999999</v>
      </c>
      <c r="Q106">
        <f t="shared" si="46"/>
        <v>6.1397599999999999</v>
      </c>
      <c r="R106">
        <f t="shared" si="47"/>
        <v>6.6734000000000009</v>
      </c>
      <c r="S106">
        <f t="shared" si="48"/>
        <v>6.911089999999998</v>
      </c>
      <c r="T106">
        <f t="shared" si="49"/>
        <v>7.1107999999999993</v>
      </c>
      <c r="U106">
        <f t="shared" si="50"/>
        <v>7.4414399999999992</v>
      </c>
      <c r="V106" s="4">
        <f t="shared" si="51"/>
        <v>7.7176399999999967</v>
      </c>
    </row>
    <row r="107" spans="2:22" x14ac:dyDescent="0.3">
      <c r="B107" s="30">
        <v>18</v>
      </c>
      <c r="C107">
        <f t="shared" si="34"/>
        <v>5.7419333333333347</v>
      </c>
      <c r="D107">
        <f t="shared" si="35"/>
        <v>6.3662666666666681</v>
      </c>
      <c r="E107">
        <f t="shared" si="36"/>
        <v>6.5113466666666673</v>
      </c>
      <c r="F107">
        <f t="shared" si="37"/>
        <v>6.7451199999999991</v>
      </c>
      <c r="G107">
        <f t="shared" si="38"/>
        <v>7.3565200000000015</v>
      </c>
      <c r="H107">
        <f t="shared" si="39"/>
        <v>7.6287066666666661</v>
      </c>
      <c r="I107">
        <f t="shared" si="40"/>
        <v>7.8659466666666642</v>
      </c>
      <c r="J107">
        <f t="shared" si="41"/>
        <v>8.1725999999999992</v>
      </c>
      <c r="K107" s="4">
        <f t="shared" si="42"/>
        <v>8.4335999999999984</v>
      </c>
      <c r="M107" s="30">
        <v>18</v>
      </c>
      <c r="N107">
        <f t="shared" si="43"/>
        <v>5.3930266666666649</v>
      </c>
      <c r="O107">
        <f t="shared" si="44"/>
        <v>5.9126666666666674</v>
      </c>
      <c r="P107">
        <f t="shared" si="45"/>
        <v>5.9844133333333325</v>
      </c>
      <c r="Q107">
        <f t="shared" si="46"/>
        <v>6.1324266666666665</v>
      </c>
      <c r="R107">
        <f t="shared" si="47"/>
        <v>6.6580666666666675</v>
      </c>
      <c r="S107">
        <f t="shared" si="48"/>
        <v>6.8901733333333315</v>
      </c>
      <c r="T107">
        <f t="shared" si="49"/>
        <v>7.0854666666666661</v>
      </c>
      <c r="U107">
        <f t="shared" si="50"/>
        <v>7.4151066666666656</v>
      </c>
      <c r="V107" s="4">
        <f t="shared" si="51"/>
        <v>7.6779733333333304</v>
      </c>
    </row>
    <row r="108" spans="2:22" x14ac:dyDescent="0.3">
      <c r="B108" s="30">
        <v>19</v>
      </c>
      <c r="C108">
        <f t="shared" si="34"/>
        <v>5.7251500000000011</v>
      </c>
      <c r="D108">
        <f t="shared" si="35"/>
        <v>6.3454000000000015</v>
      </c>
      <c r="E108">
        <f t="shared" si="36"/>
        <v>6.4861200000000006</v>
      </c>
      <c r="F108">
        <f t="shared" si="37"/>
        <v>6.7158299999999995</v>
      </c>
      <c r="G108">
        <f t="shared" si="38"/>
        <v>7.3156800000000013</v>
      </c>
      <c r="H108">
        <f t="shared" si="39"/>
        <v>7.5810475000000004</v>
      </c>
      <c r="I108">
        <f t="shared" si="40"/>
        <v>7.812269999999998</v>
      </c>
      <c r="J108">
        <f t="shared" si="41"/>
        <v>8.1182749999999988</v>
      </c>
      <c r="K108" s="4">
        <f t="shared" si="42"/>
        <v>8.3668999999999976</v>
      </c>
      <c r="M108" s="30">
        <v>19</v>
      </c>
      <c r="N108">
        <f t="shared" si="43"/>
        <v>5.3884899999999982</v>
      </c>
      <c r="O108">
        <f t="shared" si="44"/>
        <v>5.9067500000000015</v>
      </c>
      <c r="P108">
        <f t="shared" si="45"/>
        <v>5.9777199999999997</v>
      </c>
      <c r="Q108">
        <f t="shared" si="46"/>
        <v>6.1255899999999999</v>
      </c>
      <c r="R108">
        <f t="shared" si="47"/>
        <v>6.6436000000000011</v>
      </c>
      <c r="S108">
        <f t="shared" si="48"/>
        <v>6.8703724999999984</v>
      </c>
      <c r="T108">
        <f t="shared" si="49"/>
        <v>7.0614499999999989</v>
      </c>
      <c r="U108">
        <f t="shared" si="50"/>
        <v>7.3900849999999991</v>
      </c>
      <c r="V108" s="4">
        <f t="shared" si="51"/>
        <v>7.6402599999999969</v>
      </c>
    </row>
    <row r="109" spans="2:22" x14ac:dyDescent="0.3">
      <c r="B109" s="30">
        <v>20</v>
      </c>
      <c r="C109">
        <f t="shared" si="34"/>
        <v>5.7087500000000011</v>
      </c>
      <c r="D109">
        <f t="shared" si="35"/>
        <v>6.3250000000000011</v>
      </c>
      <c r="E109">
        <f t="shared" si="36"/>
        <v>6.4615000000000009</v>
      </c>
      <c r="F109">
        <f t="shared" si="37"/>
        <v>6.6872499999999997</v>
      </c>
      <c r="G109">
        <f t="shared" si="38"/>
        <v>7.2760000000000016</v>
      </c>
      <c r="H109">
        <f t="shared" si="39"/>
        <v>7.5348125000000001</v>
      </c>
      <c r="I109">
        <f t="shared" si="40"/>
        <v>7.7602499999999974</v>
      </c>
      <c r="J109">
        <f t="shared" si="41"/>
        <v>8.0656249999999989</v>
      </c>
      <c r="K109" s="4">
        <f t="shared" si="42"/>
        <v>8.3024999999999984</v>
      </c>
      <c r="M109" s="30">
        <v>20</v>
      </c>
      <c r="N109">
        <f t="shared" si="43"/>
        <v>5.384249999999998</v>
      </c>
      <c r="O109">
        <f t="shared" si="44"/>
        <v>5.901250000000001</v>
      </c>
      <c r="P109">
        <f t="shared" si="45"/>
        <v>5.9714999999999998</v>
      </c>
      <c r="Q109">
        <f t="shared" si="46"/>
        <v>6.1192500000000001</v>
      </c>
      <c r="R109">
        <f t="shared" si="47"/>
        <v>6.6300000000000008</v>
      </c>
      <c r="S109">
        <f t="shared" si="48"/>
        <v>6.8516874999999988</v>
      </c>
      <c r="T109">
        <f t="shared" si="49"/>
        <v>7.0387499999999994</v>
      </c>
      <c r="U109">
        <f t="shared" si="50"/>
        <v>7.3663749999999997</v>
      </c>
      <c r="V109" s="4">
        <f t="shared" si="51"/>
        <v>7.6044999999999963</v>
      </c>
    </row>
    <row r="110" spans="2:22" x14ac:dyDescent="0.3">
      <c r="B110" s="30">
        <v>21</v>
      </c>
      <c r="C110">
        <f t="shared" si="34"/>
        <v>5.6927333333333348</v>
      </c>
      <c r="D110">
        <f t="shared" si="35"/>
        <v>6.3050666666666677</v>
      </c>
      <c r="E110">
        <f t="shared" si="36"/>
        <v>6.4374866666666675</v>
      </c>
      <c r="F110">
        <f t="shared" si="37"/>
        <v>6.6593799999999996</v>
      </c>
      <c r="G110">
        <f t="shared" si="38"/>
        <v>7.2374800000000015</v>
      </c>
      <c r="H110">
        <f t="shared" si="39"/>
        <v>7.4900016666666662</v>
      </c>
      <c r="I110">
        <f t="shared" si="40"/>
        <v>7.7098866666666641</v>
      </c>
      <c r="J110">
        <f t="shared" si="41"/>
        <v>8.0146499999999996</v>
      </c>
      <c r="K110" s="4">
        <f t="shared" si="42"/>
        <v>8.2403999999999975</v>
      </c>
      <c r="M110" s="30">
        <v>21</v>
      </c>
      <c r="N110">
        <f t="shared" si="43"/>
        <v>5.380306666666665</v>
      </c>
      <c r="O110">
        <f t="shared" si="44"/>
        <v>5.8961666666666677</v>
      </c>
      <c r="P110">
        <f t="shared" si="45"/>
        <v>5.9657533333333328</v>
      </c>
      <c r="Q110">
        <f t="shared" si="46"/>
        <v>6.1134066666666662</v>
      </c>
      <c r="R110">
        <f t="shared" si="47"/>
        <v>6.6172666666666675</v>
      </c>
      <c r="S110">
        <f t="shared" si="48"/>
        <v>6.8341183333333317</v>
      </c>
      <c r="T110">
        <f t="shared" si="49"/>
        <v>7.0173666666666659</v>
      </c>
      <c r="U110">
        <f t="shared" si="50"/>
        <v>7.3439766666666664</v>
      </c>
      <c r="V110" s="4">
        <f t="shared" si="51"/>
        <v>7.5706933333333302</v>
      </c>
    </row>
    <row r="111" spans="2:22" x14ac:dyDescent="0.3">
      <c r="B111" s="30">
        <v>22</v>
      </c>
      <c r="C111">
        <f t="shared" si="34"/>
        <v>5.6771000000000011</v>
      </c>
      <c r="D111">
        <f t="shared" si="35"/>
        <v>6.2856000000000014</v>
      </c>
      <c r="E111">
        <f t="shared" si="36"/>
        <v>6.4140800000000011</v>
      </c>
      <c r="F111">
        <f t="shared" si="37"/>
        <v>6.6322199999999993</v>
      </c>
      <c r="G111">
        <f t="shared" si="38"/>
        <v>7.2001200000000019</v>
      </c>
      <c r="H111">
        <f t="shared" si="39"/>
        <v>7.4466149999999995</v>
      </c>
      <c r="I111">
        <f t="shared" si="40"/>
        <v>7.6611799999999972</v>
      </c>
      <c r="J111">
        <f t="shared" si="41"/>
        <v>7.965349999999999</v>
      </c>
      <c r="K111" s="4">
        <f t="shared" si="42"/>
        <v>8.1805999999999983</v>
      </c>
      <c r="M111" s="30">
        <v>22</v>
      </c>
      <c r="N111">
        <f t="shared" si="43"/>
        <v>5.3766599999999984</v>
      </c>
      <c r="O111">
        <f t="shared" si="44"/>
        <v>5.8915000000000015</v>
      </c>
      <c r="P111">
        <f t="shared" si="45"/>
        <v>5.9604799999999996</v>
      </c>
      <c r="Q111">
        <f t="shared" si="46"/>
        <v>6.10806</v>
      </c>
      <c r="R111">
        <f t="shared" si="47"/>
        <v>6.6054000000000004</v>
      </c>
      <c r="S111">
        <f t="shared" si="48"/>
        <v>6.8176649999999981</v>
      </c>
      <c r="T111">
        <f t="shared" si="49"/>
        <v>6.9972999999999992</v>
      </c>
      <c r="U111">
        <f t="shared" si="50"/>
        <v>7.3228899999999992</v>
      </c>
      <c r="V111" s="4">
        <f t="shared" si="51"/>
        <v>7.5388399999999969</v>
      </c>
    </row>
    <row r="112" spans="2:22" x14ac:dyDescent="0.3">
      <c r="B112" s="30">
        <v>23</v>
      </c>
      <c r="C112">
        <f t="shared" si="34"/>
        <v>5.6618500000000012</v>
      </c>
      <c r="D112">
        <f t="shared" si="35"/>
        <v>6.2666000000000013</v>
      </c>
      <c r="E112">
        <f t="shared" si="36"/>
        <v>6.391280000000001</v>
      </c>
      <c r="F112">
        <f t="shared" si="37"/>
        <v>6.6057699999999997</v>
      </c>
      <c r="G112">
        <f t="shared" si="38"/>
        <v>7.1639200000000018</v>
      </c>
      <c r="H112">
        <f t="shared" si="39"/>
        <v>7.4046524999999992</v>
      </c>
      <c r="I112">
        <f t="shared" si="40"/>
        <v>7.6141299999999976</v>
      </c>
      <c r="J112">
        <f t="shared" si="41"/>
        <v>7.917724999999999</v>
      </c>
      <c r="K112" s="4">
        <f t="shared" si="42"/>
        <v>8.1230999999999973</v>
      </c>
      <c r="M112" s="30">
        <v>23</v>
      </c>
      <c r="N112">
        <f t="shared" si="43"/>
        <v>5.3733099999999983</v>
      </c>
      <c r="O112">
        <f t="shared" si="44"/>
        <v>5.8872500000000016</v>
      </c>
      <c r="P112">
        <f t="shared" si="45"/>
        <v>5.9556799999999992</v>
      </c>
      <c r="Q112">
        <f t="shared" si="46"/>
        <v>6.1032099999999998</v>
      </c>
      <c r="R112">
        <f t="shared" si="47"/>
        <v>6.5944000000000011</v>
      </c>
      <c r="S112">
        <f t="shared" si="48"/>
        <v>6.8023274999999988</v>
      </c>
      <c r="T112">
        <f t="shared" si="49"/>
        <v>6.9785500000000003</v>
      </c>
      <c r="U112">
        <f t="shared" si="50"/>
        <v>7.3031149999999991</v>
      </c>
      <c r="V112" s="4">
        <f t="shared" si="51"/>
        <v>7.5089399999999964</v>
      </c>
    </row>
    <row r="113" spans="2:22" x14ac:dyDescent="0.3">
      <c r="B113" s="30">
        <v>24</v>
      </c>
      <c r="C113">
        <f t="shared" si="34"/>
        <v>5.6469833333333348</v>
      </c>
      <c r="D113">
        <f t="shared" si="35"/>
        <v>6.2480666666666682</v>
      </c>
      <c r="E113">
        <f t="shared" si="36"/>
        <v>6.3690866666666679</v>
      </c>
      <c r="F113">
        <f t="shared" si="37"/>
        <v>6.5800299999999989</v>
      </c>
      <c r="G113">
        <f t="shared" si="38"/>
        <v>7.1288800000000014</v>
      </c>
      <c r="H113">
        <f t="shared" si="39"/>
        <v>7.3641141666666661</v>
      </c>
      <c r="I113">
        <f t="shared" si="40"/>
        <v>7.5687366666666636</v>
      </c>
      <c r="J113">
        <f t="shared" si="41"/>
        <v>7.8717749999999986</v>
      </c>
      <c r="K113" s="4">
        <f t="shared" si="42"/>
        <v>8.0678999999999981</v>
      </c>
      <c r="M113" s="30">
        <v>24</v>
      </c>
      <c r="N113">
        <f t="shared" si="43"/>
        <v>5.3702566666666645</v>
      </c>
      <c r="O113">
        <f t="shared" si="44"/>
        <v>5.8834166666666681</v>
      </c>
      <c r="P113">
        <f t="shared" si="45"/>
        <v>5.9513533333333326</v>
      </c>
      <c r="Q113">
        <f t="shared" si="46"/>
        <v>6.0988566666666664</v>
      </c>
      <c r="R113">
        <f t="shared" si="47"/>
        <v>6.5842666666666672</v>
      </c>
      <c r="S113">
        <f t="shared" si="48"/>
        <v>6.788105833333332</v>
      </c>
      <c r="T113">
        <f t="shared" si="49"/>
        <v>6.9611166666666664</v>
      </c>
      <c r="U113">
        <f t="shared" si="50"/>
        <v>7.2846516666666661</v>
      </c>
      <c r="V113" s="4">
        <f t="shared" si="51"/>
        <v>7.4809933333333296</v>
      </c>
    </row>
    <row r="114" spans="2:22" x14ac:dyDescent="0.3">
      <c r="B114" s="30">
        <v>25</v>
      </c>
      <c r="C114">
        <f t="shared" si="34"/>
        <v>5.6325000000000012</v>
      </c>
      <c r="D114">
        <f t="shared" si="35"/>
        <v>6.2300000000000013</v>
      </c>
      <c r="E114">
        <f t="shared" si="36"/>
        <v>6.347500000000001</v>
      </c>
      <c r="F114">
        <f t="shared" si="37"/>
        <v>6.5549999999999997</v>
      </c>
      <c r="G114">
        <f t="shared" si="38"/>
        <v>7.0950000000000015</v>
      </c>
      <c r="H114">
        <f t="shared" si="39"/>
        <v>7.3249999999999993</v>
      </c>
      <c r="I114">
        <f t="shared" si="40"/>
        <v>7.5249999999999968</v>
      </c>
      <c r="J114">
        <f t="shared" si="41"/>
        <v>7.8274999999999988</v>
      </c>
      <c r="K114" s="4">
        <f t="shared" si="42"/>
        <v>8.014999999999997</v>
      </c>
      <c r="M114" s="30">
        <v>25</v>
      </c>
      <c r="N114">
        <f t="shared" si="43"/>
        <v>5.3674999999999979</v>
      </c>
      <c r="O114">
        <f t="shared" si="44"/>
        <v>5.8800000000000017</v>
      </c>
      <c r="P114">
        <f t="shared" si="45"/>
        <v>5.9474999999999998</v>
      </c>
      <c r="Q114">
        <f t="shared" si="46"/>
        <v>6.0949999999999998</v>
      </c>
      <c r="R114">
        <f t="shared" si="47"/>
        <v>6.5750000000000011</v>
      </c>
      <c r="S114">
        <f t="shared" si="48"/>
        <v>6.7749999999999986</v>
      </c>
      <c r="T114">
        <f t="shared" si="49"/>
        <v>6.9450000000000003</v>
      </c>
      <c r="U114">
        <f t="shared" si="50"/>
        <v>7.2675000000000001</v>
      </c>
      <c r="V114" s="4">
        <f t="shared" si="51"/>
        <v>7.4549999999999965</v>
      </c>
    </row>
    <row r="115" spans="2:22" x14ac:dyDescent="0.3">
      <c r="B115" s="30">
        <v>26</v>
      </c>
      <c r="C115">
        <f t="shared" si="34"/>
        <v>5.6184000000000012</v>
      </c>
      <c r="D115">
        <f t="shared" si="35"/>
        <v>6.2124000000000006</v>
      </c>
      <c r="E115">
        <f t="shared" si="36"/>
        <v>6.3265200000000013</v>
      </c>
      <c r="F115">
        <f t="shared" si="37"/>
        <v>6.5306799999999994</v>
      </c>
      <c r="G115">
        <f t="shared" si="38"/>
        <v>7.0622800000000012</v>
      </c>
      <c r="H115">
        <f t="shared" si="39"/>
        <v>7.2873099999999997</v>
      </c>
      <c r="I115">
        <f t="shared" si="40"/>
        <v>7.4829199999999965</v>
      </c>
      <c r="J115">
        <f t="shared" si="41"/>
        <v>7.7848999999999986</v>
      </c>
      <c r="K115" s="4">
        <f t="shared" si="42"/>
        <v>7.9643999999999977</v>
      </c>
      <c r="M115" s="30">
        <v>26</v>
      </c>
      <c r="N115">
        <f t="shared" si="43"/>
        <v>5.3650399999999978</v>
      </c>
      <c r="O115">
        <f t="shared" si="44"/>
        <v>5.8770000000000016</v>
      </c>
      <c r="P115">
        <f t="shared" si="45"/>
        <v>5.9441199999999998</v>
      </c>
      <c r="Q115">
        <f t="shared" si="46"/>
        <v>6.0916399999999999</v>
      </c>
      <c r="R115">
        <f t="shared" si="47"/>
        <v>6.5666000000000011</v>
      </c>
      <c r="S115">
        <f t="shared" si="48"/>
        <v>6.7630099999999986</v>
      </c>
      <c r="T115">
        <f t="shared" si="49"/>
        <v>6.9302000000000001</v>
      </c>
      <c r="U115">
        <f t="shared" si="50"/>
        <v>7.2516599999999993</v>
      </c>
      <c r="V115" s="4">
        <f t="shared" si="51"/>
        <v>7.4309599999999962</v>
      </c>
    </row>
    <row r="116" spans="2:22" x14ac:dyDescent="0.3">
      <c r="B116" s="30">
        <v>27</v>
      </c>
      <c r="C116">
        <f t="shared" si="34"/>
        <v>5.6046833333333348</v>
      </c>
      <c r="D116">
        <f t="shared" si="35"/>
        <v>6.1952666666666678</v>
      </c>
      <c r="E116">
        <f t="shared" si="36"/>
        <v>6.3061466666666677</v>
      </c>
      <c r="F116">
        <f t="shared" si="37"/>
        <v>6.5070699999999997</v>
      </c>
      <c r="G116">
        <f t="shared" si="38"/>
        <v>7.0307200000000014</v>
      </c>
      <c r="H116">
        <f t="shared" si="39"/>
        <v>7.2510441666666665</v>
      </c>
      <c r="I116">
        <f t="shared" si="40"/>
        <v>7.4424966666666634</v>
      </c>
      <c r="J116">
        <f t="shared" si="41"/>
        <v>7.7439749999999981</v>
      </c>
      <c r="K116" s="4">
        <f t="shared" si="42"/>
        <v>7.9160999999999975</v>
      </c>
      <c r="M116" s="30">
        <v>27</v>
      </c>
      <c r="N116">
        <f t="shared" si="43"/>
        <v>5.3628766666666641</v>
      </c>
      <c r="O116">
        <f t="shared" si="44"/>
        <v>5.8744166666666686</v>
      </c>
      <c r="P116">
        <f t="shared" si="45"/>
        <v>5.9412133333333328</v>
      </c>
      <c r="Q116">
        <f t="shared" si="46"/>
        <v>6.0887766666666661</v>
      </c>
      <c r="R116">
        <f t="shared" si="47"/>
        <v>6.5590666666666673</v>
      </c>
      <c r="S116">
        <f t="shared" si="48"/>
        <v>6.7521358333333321</v>
      </c>
      <c r="T116">
        <f t="shared" si="49"/>
        <v>6.9167166666666668</v>
      </c>
      <c r="U116">
        <f t="shared" si="50"/>
        <v>7.2371316666666665</v>
      </c>
      <c r="V116" s="4">
        <f t="shared" si="51"/>
        <v>7.4088733333333296</v>
      </c>
    </row>
    <row r="117" spans="2:22" x14ac:dyDescent="0.3">
      <c r="B117" s="30">
        <v>28</v>
      </c>
      <c r="C117">
        <f t="shared" si="34"/>
        <v>5.5913500000000012</v>
      </c>
      <c r="D117">
        <f t="shared" si="35"/>
        <v>6.1786000000000012</v>
      </c>
      <c r="E117">
        <f t="shared" si="36"/>
        <v>6.2863800000000012</v>
      </c>
      <c r="F117">
        <f t="shared" si="37"/>
        <v>6.4841699999999998</v>
      </c>
      <c r="G117">
        <f t="shared" si="38"/>
        <v>7.0003200000000021</v>
      </c>
      <c r="H117">
        <f t="shared" si="39"/>
        <v>7.2162024999999996</v>
      </c>
      <c r="I117">
        <f t="shared" si="40"/>
        <v>7.4037299999999968</v>
      </c>
      <c r="J117">
        <f t="shared" si="41"/>
        <v>7.704724999999998</v>
      </c>
      <c r="K117" s="4">
        <f t="shared" si="42"/>
        <v>7.8700999999999972</v>
      </c>
      <c r="M117" s="30">
        <v>28</v>
      </c>
      <c r="N117">
        <f t="shared" si="43"/>
        <v>5.3610099999999976</v>
      </c>
      <c r="O117">
        <f t="shared" si="44"/>
        <v>5.872250000000002</v>
      </c>
      <c r="P117">
        <f t="shared" si="45"/>
        <v>5.9387799999999995</v>
      </c>
      <c r="Q117">
        <f t="shared" si="46"/>
        <v>6.0864099999999999</v>
      </c>
      <c r="R117">
        <f t="shared" si="47"/>
        <v>6.5524000000000004</v>
      </c>
      <c r="S117">
        <f t="shared" si="48"/>
        <v>6.7423774999999981</v>
      </c>
      <c r="T117">
        <f t="shared" si="49"/>
        <v>6.9045500000000004</v>
      </c>
      <c r="U117">
        <f t="shared" si="50"/>
        <v>7.2239149999999999</v>
      </c>
      <c r="V117" s="4">
        <f t="shared" si="51"/>
        <v>7.3887399999999968</v>
      </c>
    </row>
    <row r="118" spans="2:22" x14ac:dyDescent="0.3">
      <c r="B118" s="30">
        <v>29</v>
      </c>
      <c r="C118">
        <f t="shared" si="34"/>
        <v>5.5784000000000011</v>
      </c>
      <c r="D118">
        <f t="shared" si="35"/>
        <v>6.1624000000000008</v>
      </c>
      <c r="E118">
        <f t="shared" si="36"/>
        <v>6.2672200000000018</v>
      </c>
      <c r="F118">
        <f t="shared" si="37"/>
        <v>6.4619799999999996</v>
      </c>
      <c r="G118">
        <f t="shared" si="38"/>
        <v>6.9710800000000015</v>
      </c>
      <c r="H118">
        <f t="shared" si="39"/>
        <v>7.1827849999999991</v>
      </c>
      <c r="I118">
        <f t="shared" si="40"/>
        <v>7.3666199999999966</v>
      </c>
      <c r="J118">
        <f t="shared" si="41"/>
        <v>7.6671499999999977</v>
      </c>
      <c r="K118" s="4">
        <f t="shared" si="42"/>
        <v>7.8263999999999969</v>
      </c>
      <c r="M118" s="30">
        <v>29</v>
      </c>
      <c r="N118">
        <f t="shared" si="43"/>
        <v>5.3594399999999975</v>
      </c>
      <c r="O118">
        <f t="shared" si="44"/>
        <v>5.8705000000000016</v>
      </c>
      <c r="P118">
        <f t="shared" si="45"/>
        <v>5.93682</v>
      </c>
      <c r="Q118">
        <f t="shared" si="46"/>
        <v>6.0845399999999996</v>
      </c>
      <c r="R118">
        <f t="shared" si="47"/>
        <v>6.5466000000000006</v>
      </c>
      <c r="S118">
        <f t="shared" si="48"/>
        <v>6.7337349999999985</v>
      </c>
      <c r="T118">
        <f t="shared" si="49"/>
        <v>6.8937000000000008</v>
      </c>
      <c r="U118">
        <f t="shared" si="50"/>
        <v>7.2120100000000003</v>
      </c>
      <c r="V118" s="4">
        <f t="shared" si="51"/>
        <v>7.3705599999999958</v>
      </c>
    </row>
    <row r="119" spans="2:22" x14ac:dyDescent="0.3">
      <c r="B119" s="30">
        <v>30</v>
      </c>
      <c r="C119">
        <f t="shared" si="34"/>
        <v>5.5658333333333347</v>
      </c>
      <c r="D119">
        <f t="shared" si="35"/>
        <v>6.1466666666666674</v>
      </c>
      <c r="E119">
        <f t="shared" si="36"/>
        <v>6.2486666666666686</v>
      </c>
      <c r="F119">
        <f t="shared" si="37"/>
        <v>6.4404999999999992</v>
      </c>
      <c r="G119">
        <f t="shared" si="38"/>
        <v>6.9430000000000014</v>
      </c>
      <c r="H119">
        <f t="shared" si="39"/>
        <v>7.1507916666666658</v>
      </c>
      <c r="I119">
        <f t="shared" si="40"/>
        <v>7.3311666666666628</v>
      </c>
      <c r="J119">
        <f t="shared" si="41"/>
        <v>7.6312499999999979</v>
      </c>
      <c r="K119" s="4">
        <f t="shared" si="42"/>
        <v>7.7849999999999966</v>
      </c>
      <c r="M119" s="30">
        <v>30</v>
      </c>
      <c r="N119">
        <f t="shared" si="43"/>
        <v>5.3581666666666639</v>
      </c>
      <c r="O119">
        <f t="shared" si="44"/>
        <v>5.8691666666666684</v>
      </c>
      <c r="P119">
        <f t="shared" si="45"/>
        <v>5.9353333333333325</v>
      </c>
      <c r="Q119">
        <f t="shared" si="46"/>
        <v>6.0831666666666662</v>
      </c>
      <c r="R119">
        <f t="shared" si="47"/>
        <v>6.5416666666666679</v>
      </c>
      <c r="S119">
        <f t="shared" si="48"/>
        <v>6.7262083333333322</v>
      </c>
      <c r="T119">
        <f t="shared" si="49"/>
        <v>6.8841666666666672</v>
      </c>
      <c r="U119">
        <f t="shared" si="50"/>
        <v>7.2014166666666668</v>
      </c>
      <c r="V119" s="4">
        <f t="shared" si="51"/>
        <v>7.3543333333333294</v>
      </c>
    </row>
    <row r="120" spans="2:22" x14ac:dyDescent="0.3">
      <c r="B120" s="30">
        <v>31</v>
      </c>
      <c r="C120">
        <f t="shared" si="34"/>
        <v>5.5536500000000011</v>
      </c>
      <c r="D120">
        <f t="shared" si="35"/>
        <v>6.1314000000000011</v>
      </c>
      <c r="E120">
        <f t="shared" si="36"/>
        <v>6.2307200000000016</v>
      </c>
      <c r="F120">
        <f t="shared" si="37"/>
        <v>6.4197299999999995</v>
      </c>
      <c r="G120">
        <f t="shared" si="38"/>
        <v>6.9160800000000018</v>
      </c>
      <c r="H120">
        <f t="shared" si="39"/>
        <v>7.1202224999999988</v>
      </c>
      <c r="I120">
        <f t="shared" si="40"/>
        <v>7.2973699999999964</v>
      </c>
      <c r="J120">
        <f t="shared" si="41"/>
        <v>7.5970249999999986</v>
      </c>
      <c r="K120" s="4">
        <f t="shared" si="42"/>
        <v>7.7458999999999971</v>
      </c>
      <c r="M120" s="30">
        <v>31</v>
      </c>
      <c r="N120">
        <f t="shared" si="43"/>
        <v>5.3571899999999975</v>
      </c>
      <c r="O120">
        <f t="shared" si="44"/>
        <v>5.8682500000000015</v>
      </c>
      <c r="P120">
        <f t="shared" si="45"/>
        <v>5.9343199999999996</v>
      </c>
      <c r="Q120">
        <f t="shared" si="46"/>
        <v>6.0822899999999995</v>
      </c>
      <c r="R120">
        <f t="shared" si="47"/>
        <v>6.5376000000000012</v>
      </c>
      <c r="S120">
        <f t="shared" si="48"/>
        <v>6.7197974999999985</v>
      </c>
      <c r="T120">
        <f t="shared" si="49"/>
        <v>6.8759500000000005</v>
      </c>
      <c r="U120">
        <f t="shared" si="50"/>
        <v>7.1921350000000004</v>
      </c>
      <c r="V120" s="4">
        <f t="shared" si="51"/>
        <v>7.3400599999999958</v>
      </c>
    </row>
    <row r="121" spans="2:22" x14ac:dyDescent="0.3">
      <c r="B121" s="30">
        <v>32</v>
      </c>
      <c r="C121">
        <f t="shared" si="34"/>
        <v>5.5418500000000011</v>
      </c>
      <c r="D121">
        <f t="shared" si="35"/>
        <v>6.1166000000000009</v>
      </c>
      <c r="E121">
        <f t="shared" si="36"/>
        <v>6.2133800000000017</v>
      </c>
      <c r="F121">
        <f t="shared" si="37"/>
        <v>6.3996699999999995</v>
      </c>
      <c r="G121">
        <f t="shared" si="38"/>
        <v>6.8903200000000018</v>
      </c>
      <c r="H121">
        <f t="shared" si="39"/>
        <v>7.091077499999999</v>
      </c>
      <c r="I121">
        <f t="shared" si="40"/>
        <v>7.2652299999999963</v>
      </c>
      <c r="J121">
        <f t="shared" si="41"/>
        <v>7.5644749999999981</v>
      </c>
      <c r="K121" s="4">
        <f t="shared" si="42"/>
        <v>7.7090999999999967</v>
      </c>
      <c r="M121" s="30">
        <v>32</v>
      </c>
      <c r="N121">
        <f t="shared" si="43"/>
        <v>5.3565099999999974</v>
      </c>
      <c r="O121">
        <f t="shared" si="44"/>
        <v>5.8677500000000018</v>
      </c>
      <c r="P121">
        <f t="shared" si="45"/>
        <v>5.9337799999999996</v>
      </c>
      <c r="Q121">
        <f t="shared" si="46"/>
        <v>6.0819099999999997</v>
      </c>
      <c r="R121">
        <f t="shared" si="47"/>
        <v>6.5344000000000007</v>
      </c>
      <c r="S121">
        <f t="shared" si="48"/>
        <v>6.7145024999999983</v>
      </c>
      <c r="T121">
        <f t="shared" si="49"/>
        <v>6.8690500000000005</v>
      </c>
      <c r="U121">
        <f t="shared" si="50"/>
        <v>7.1841650000000001</v>
      </c>
      <c r="V121" s="4">
        <f t="shared" si="51"/>
        <v>7.3277399999999959</v>
      </c>
    </row>
    <row r="122" spans="2:22" x14ac:dyDescent="0.3">
      <c r="B122" s="30">
        <v>33</v>
      </c>
      <c r="C122">
        <f t="shared" si="34"/>
        <v>5.5304333333333346</v>
      </c>
      <c r="D122">
        <f t="shared" si="35"/>
        <v>6.1022666666666678</v>
      </c>
      <c r="E122">
        <f t="shared" si="36"/>
        <v>6.196646666666668</v>
      </c>
      <c r="F122">
        <f t="shared" si="37"/>
        <v>6.3803199999999993</v>
      </c>
      <c r="G122">
        <f t="shared" si="38"/>
        <v>6.8657200000000014</v>
      </c>
      <c r="H122">
        <f t="shared" si="39"/>
        <v>7.0633566666666656</v>
      </c>
      <c r="I122">
        <f t="shared" si="40"/>
        <v>7.2347466666666627</v>
      </c>
      <c r="J122">
        <f t="shared" si="41"/>
        <v>7.5335999999999981</v>
      </c>
      <c r="K122" s="4">
        <f t="shared" si="42"/>
        <v>7.6745999999999963</v>
      </c>
      <c r="M122" s="30">
        <v>33</v>
      </c>
      <c r="N122">
        <f t="shared" si="43"/>
        <v>5.3561266666666638</v>
      </c>
      <c r="O122">
        <f t="shared" si="44"/>
        <v>5.8676666666666684</v>
      </c>
      <c r="P122">
        <f t="shared" si="45"/>
        <v>5.9337133333333334</v>
      </c>
      <c r="Q122">
        <f t="shared" si="46"/>
        <v>6.0820266666666667</v>
      </c>
      <c r="R122">
        <f t="shared" si="47"/>
        <v>6.5320666666666671</v>
      </c>
      <c r="S122">
        <f t="shared" si="48"/>
        <v>6.7103233333333314</v>
      </c>
      <c r="T122">
        <f t="shared" si="49"/>
        <v>6.8634666666666675</v>
      </c>
      <c r="U122">
        <f t="shared" si="50"/>
        <v>7.1775066666666669</v>
      </c>
      <c r="V122" s="4">
        <f t="shared" si="51"/>
        <v>7.3173733333333288</v>
      </c>
    </row>
    <row r="123" spans="2:22" x14ac:dyDescent="0.3">
      <c r="B123" s="30">
        <v>34</v>
      </c>
      <c r="C123">
        <f t="shared" si="34"/>
        <v>5.519400000000001</v>
      </c>
      <c r="D123">
        <f t="shared" si="35"/>
        <v>6.0884000000000009</v>
      </c>
      <c r="E123">
        <f t="shared" si="36"/>
        <v>6.1805200000000013</v>
      </c>
      <c r="F123">
        <f t="shared" si="37"/>
        <v>6.3616799999999998</v>
      </c>
      <c r="G123">
        <f t="shared" si="38"/>
        <v>6.8422800000000024</v>
      </c>
      <c r="H123">
        <f t="shared" si="39"/>
        <v>7.0370599999999985</v>
      </c>
      <c r="I123">
        <f t="shared" si="40"/>
        <v>7.2059199999999954</v>
      </c>
      <c r="J123">
        <f t="shared" si="41"/>
        <v>7.5043999999999977</v>
      </c>
      <c r="K123" s="4">
        <f t="shared" si="42"/>
        <v>7.6423999999999968</v>
      </c>
      <c r="M123" s="30">
        <v>34</v>
      </c>
      <c r="N123">
        <f t="shared" si="43"/>
        <v>5.3560399999999975</v>
      </c>
      <c r="O123">
        <f t="shared" si="44"/>
        <v>5.8680000000000021</v>
      </c>
      <c r="P123">
        <f t="shared" si="45"/>
        <v>5.9341200000000001</v>
      </c>
      <c r="Q123">
        <f t="shared" si="46"/>
        <v>6.0826399999999996</v>
      </c>
      <c r="R123">
        <f t="shared" si="47"/>
        <v>6.5306000000000006</v>
      </c>
      <c r="S123">
        <f t="shared" si="48"/>
        <v>6.707259999999998</v>
      </c>
      <c r="T123">
        <f t="shared" si="49"/>
        <v>6.8592000000000004</v>
      </c>
      <c r="U123">
        <f t="shared" si="50"/>
        <v>7.1721599999999999</v>
      </c>
      <c r="V123" s="4">
        <f t="shared" si="51"/>
        <v>7.3089599999999955</v>
      </c>
    </row>
    <row r="124" spans="2:22" x14ac:dyDescent="0.3">
      <c r="B124" s="30">
        <v>35</v>
      </c>
      <c r="C124">
        <f t="shared" si="34"/>
        <v>5.5087500000000009</v>
      </c>
      <c r="D124">
        <f t="shared" si="35"/>
        <v>6.0750000000000011</v>
      </c>
      <c r="E124">
        <f t="shared" si="36"/>
        <v>6.1650000000000018</v>
      </c>
      <c r="F124">
        <f t="shared" si="37"/>
        <v>6.34375</v>
      </c>
      <c r="G124">
        <f t="shared" si="38"/>
        <v>6.8200000000000021</v>
      </c>
      <c r="H124">
        <f t="shared" si="39"/>
        <v>7.0121874999999987</v>
      </c>
      <c r="I124">
        <f t="shared" si="40"/>
        <v>7.1787499999999964</v>
      </c>
      <c r="J124">
        <f t="shared" si="41"/>
        <v>7.4768749999999979</v>
      </c>
      <c r="K124" s="4">
        <f t="shared" si="42"/>
        <v>7.6124999999999963</v>
      </c>
      <c r="M124" s="30">
        <v>35</v>
      </c>
      <c r="N124">
        <f t="shared" si="43"/>
        <v>5.3562499999999975</v>
      </c>
      <c r="O124">
        <f t="shared" si="44"/>
        <v>5.8687500000000021</v>
      </c>
      <c r="P124">
        <f t="shared" si="45"/>
        <v>5.9349999999999996</v>
      </c>
      <c r="Q124">
        <f t="shared" si="46"/>
        <v>6.0837500000000002</v>
      </c>
      <c r="R124">
        <f t="shared" si="47"/>
        <v>6.5300000000000011</v>
      </c>
      <c r="S124">
        <f t="shared" si="48"/>
        <v>6.705312499999998</v>
      </c>
      <c r="T124">
        <f t="shared" si="49"/>
        <v>6.8562500000000011</v>
      </c>
      <c r="U124">
        <f t="shared" si="50"/>
        <v>7.1681249999999999</v>
      </c>
      <c r="V124" s="4">
        <f t="shared" si="51"/>
        <v>7.3024999999999958</v>
      </c>
    </row>
    <row r="125" spans="2:22" x14ac:dyDescent="0.3">
      <c r="B125" s="30">
        <v>36</v>
      </c>
      <c r="C125">
        <f t="shared" si="34"/>
        <v>5.4984833333333345</v>
      </c>
      <c r="D125">
        <f t="shared" si="35"/>
        <v>6.0620666666666674</v>
      </c>
      <c r="E125">
        <f t="shared" si="36"/>
        <v>6.1500866666666685</v>
      </c>
      <c r="F125">
        <f t="shared" si="37"/>
        <v>6.32653</v>
      </c>
      <c r="G125">
        <f t="shared" si="38"/>
        <v>6.7988800000000014</v>
      </c>
      <c r="H125">
        <f t="shared" si="39"/>
        <v>6.9887391666666652</v>
      </c>
      <c r="I125">
        <f t="shared" si="40"/>
        <v>7.1532366666666629</v>
      </c>
      <c r="J125">
        <f t="shared" si="41"/>
        <v>7.4510249999999978</v>
      </c>
      <c r="K125" s="4">
        <f t="shared" si="42"/>
        <v>7.5848999999999958</v>
      </c>
      <c r="M125" s="30">
        <v>36</v>
      </c>
      <c r="N125">
        <f t="shared" si="43"/>
        <v>5.3567566666666639</v>
      </c>
      <c r="O125">
        <f t="shared" si="44"/>
        <v>5.8699166666666684</v>
      </c>
      <c r="P125">
        <f t="shared" si="45"/>
        <v>5.9363533333333329</v>
      </c>
      <c r="Q125">
        <f t="shared" si="46"/>
        <v>6.0853566666666667</v>
      </c>
      <c r="R125">
        <f t="shared" si="47"/>
        <v>6.5302666666666669</v>
      </c>
      <c r="S125">
        <f t="shared" si="48"/>
        <v>6.7044808333333314</v>
      </c>
      <c r="T125">
        <f t="shared" si="49"/>
        <v>6.8546166666666677</v>
      </c>
      <c r="U125">
        <f t="shared" si="50"/>
        <v>7.1654016666666669</v>
      </c>
      <c r="V125" s="4">
        <f t="shared" si="51"/>
        <v>7.2979933333333289</v>
      </c>
    </row>
    <row r="126" spans="2:22" x14ac:dyDescent="0.3">
      <c r="B126" s="30">
        <v>37</v>
      </c>
      <c r="C126">
        <f t="shared" si="34"/>
        <v>5.4886000000000008</v>
      </c>
      <c r="D126">
        <f t="shared" si="35"/>
        <v>6.0496000000000008</v>
      </c>
      <c r="E126">
        <f t="shared" si="36"/>
        <v>6.1357800000000022</v>
      </c>
      <c r="F126">
        <f t="shared" si="37"/>
        <v>6.3100199999999997</v>
      </c>
      <c r="G126">
        <f t="shared" si="38"/>
        <v>6.7789200000000021</v>
      </c>
      <c r="H126">
        <f t="shared" si="39"/>
        <v>6.9667149999999989</v>
      </c>
      <c r="I126">
        <f t="shared" si="40"/>
        <v>7.1293799999999958</v>
      </c>
      <c r="J126">
        <f t="shared" si="41"/>
        <v>7.4268499999999982</v>
      </c>
      <c r="K126" s="4">
        <f t="shared" si="42"/>
        <v>7.5595999999999961</v>
      </c>
      <c r="M126" s="30">
        <v>37</v>
      </c>
      <c r="N126">
        <f t="shared" si="43"/>
        <v>5.3575599999999968</v>
      </c>
      <c r="O126">
        <f t="shared" si="44"/>
        <v>5.8715000000000019</v>
      </c>
      <c r="P126">
        <f t="shared" si="45"/>
        <v>5.93818</v>
      </c>
      <c r="Q126">
        <f t="shared" si="46"/>
        <v>6.0874600000000001</v>
      </c>
      <c r="R126">
        <f t="shared" si="47"/>
        <v>6.5314000000000005</v>
      </c>
      <c r="S126">
        <f t="shared" si="48"/>
        <v>6.7047649999999983</v>
      </c>
      <c r="T126">
        <f t="shared" si="49"/>
        <v>6.8543000000000003</v>
      </c>
      <c r="U126">
        <f t="shared" si="50"/>
        <v>7.1639900000000001</v>
      </c>
      <c r="V126" s="4">
        <f t="shared" si="51"/>
        <v>7.2954399999999957</v>
      </c>
    </row>
    <row r="127" spans="2:22" x14ac:dyDescent="0.3">
      <c r="B127" s="30">
        <v>38</v>
      </c>
      <c r="C127">
        <f t="shared" si="34"/>
        <v>5.4791000000000007</v>
      </c>
      <c r="D127">
        <f t="shared" si="35"/>
        <v>6.0376000000000012</v>
      </c>
      <c r="E127">
        <f t="shared" si="36"/>
        <v>6.1220800000000022</v>
      </c>
      <c r="F127">
        <f t="shared" si="37"/>
        <v>6.2942199999999993</v>
      </c>
      <c r="G127">
        <f t="shared" si="38"/>
        <v>6.7601200000000023</v>
      </c>
      <c r="H127">
        <f t="shared" si="39"/>
        <v>6.9461149999999989</v>
      </c>
      <c r="I127">
        <f t="shared" si="40"/>
        <v>7.1071799999999961</v>
      </c>
      <c r="J127">
        <f t="shared" si="41"/>
        <v>7.4043499999999982</v>
      </c>
      <c r="K127" s="4">
        <f t="shared" si="42"/>
        <v>7.5365999999999964</v>
      </c>
      <c r="M127" s="30">
        <v>38</v>
      </c>
      <c r="N127">
        <f t="shared" si="43"/>
        <v>5.3586599999999969</v>
      </c>
      <c r="O127">
        <f t="shared" si="44"/>
        <v>5.8735000000000017</v>
      </c>
      <c r="P127">
        <f t="shared" si="45"/>
        <v>5.94048</v>
      </c>
      <c r="Q127">
        <f t="shared" si="46"/>
        <v>6.0900600000000003</v>
      </c>
      <c r="R127">
        <f t="shared" si="47"/>
        <v>6.5334000000000003</v>
      </c>
      <c r="S127">
        <f t="shared" si="48"/>
        <v>6.7061649999999977</v>
      </c>
      <c r="T127">
        <f t="shared" si="49"/>
        <v>6.8553000000000006</v>
      </c>
      <c r="U127">
        <f t="shared" si="50"/>
        <v>7.1638900000000003</v>
      </c>
      <c r="V127" s="4">
        <f t="shared" si="51"/>
        <v>7.2948399999999953</v>
      </c>
    </row>
    <row r="128" spans="2:22" x14ac:dyDescent="0.3">
      <c r="B128" s="30">
        <v>39</v>
      </c>
      <c r="C128">
        <f t="shared" si="34"/>
        <v>5.4699833333333343</v>
      </c>
      <c r="D128">
        <f t="shared" si="35"/>
        <v>6.0260666666666669</v>
      </c>
      <c r="E128">
        <f t="shared" si="36"/>
        <v>6.1089866666666683</v>
      </c>
      <c r="F128">
        <f t="shared" si="37"/>
        <v>6.2791300000000003</v>
      </c>
      <c r="G128">
        <f t="shared" si="38"/>
        <v>6.7424800000000022</v>
      </c>
      <c r="H128">
        <f t="shared" si="39"/>
        <v>6.9269391666666653</v>
      </c>
      <c r="I128">
        <f t="shared" si="40"/>
        <v>7.0866366666666618</v>
      </c>
      <c r="J128">
        <f t="shared" si="41"/>
        <v>7.3835249999999979</v>
      </c>
      <c r="K128" s="4">
        <f t="shared" si="42"/>
        <v>7.5158999999999958</v>
      </c>
      <c r="M128" s="30">
        <v>39</v>
      </c>
      <c r="N128">
        <f t="shared" si="43"/>
        <v>5.3600566666666634</v>
      </c>
      <c r="O128">
        <f t="shared" si="44"/>
        <v>5.8759166666666687</v>
      </c>
      <c r="P128">
        <f t="shared" si="45"/>
        <v>5.9432533333333328</v>
      </c>
      <c r="Q128">
        <f t="shared" si="46"/>
        <v>6.0931566666666663</v>
      </c>
      <c r="R128">
        <f t="shared" si="47"/>
        <v>6.5362666666666671</v>
      </c>
      <c r="S128">
        <f t="shared" si="48"/>
        <v>6.7086808333333305</v>
      </c>
      <c r="T128">
        <f t="shared" si="49"/>
        <v>6.8576166666666678</v>
      </c>
      <c r="U128">
        <f t="shared" si="50"/>
        <v>7.1651016666666667</v>
      </c>
      <c r="V128" s="4">
        <f t="shared" si="51"/>
        <v>7.2961933333333286</v>
      </c>
    </row>
    <row r="129" spans="2:22" x14ac:dyDescent="0.3">
      <c r="B129" s="30">
        <v>40</v>
      </c>
      <c r="C129">
        <f t="shared" si="34"/>
        <v>5.4612500000000006</v>
      </c>
      <c r="D129">
        <f t="shared" si="35"/>
        <v>6.0150000000000006</v>
      </c>
      <c r="E129">
        <f t="shared" si="36"/>
        <v>6.0965000000000025</v>
      </c>
      <c r="F129">
        <f t="shared" si="37"/>
        <v>6.2647499999999994</v>
      </c>
      <c r="G129">
        <f t="shared" si="38"/>
        <v>6.7260000000000018</v>
      </c>
      <c r="H129">
        <f t="shared" si="39"/>
        <v>6.909187499999998</v>
      </c>
      <c r="I129">
        <f t="shared" si="40"/>
        <v>7.0677499999999958</v>
      </c>
      <c r="J129">
        <f t="shared" si="41"/>
        <v>7.3643749999999981</v>
      </c>
      <c r="K129" s="4">
        <f t="shared" si="42"/>
        <v>7.4974999999999952</v>
      </c>
      <c r="M129" s="30">
        <v>40</v>
      </c>
      <c r="N129">
        <f t="shared" si="43"/>
        <v>5.3617499999999971</v>
      </c>
      <c r="O129">
        <f t="shared" si="44"/>
        <v>5.8787500000000019</v>
      </c>
      <c r="P129">
        <f t="shared" si="45"/>
        <v>5.9464999999999995</v>
      </c>
      <c r="Q129">
        <f t="shared" si="46"/>
        <v>6.0967500000000001</v>
      </c>
      <c r="R129">
        <f t="shared" si="47"/>
        <v>6.54</v>
      </c>
      <c r="S129">
        <f t="shared" si="48"/>
        <v>6.7123124999999977</v>
      </c>
      <c r="T129">
        <f t="shared" si="49"/>
        <v>6.861250000000001</v>
      </c>
      <c r="U129">
        <f t="shared" si="50"/>
        <v>7.1676250000000001</v>
      </c>
      <c r="V129" s="4">
        <f t="shared" si="51"/>
        <v>7.2994999999999948</v>
      </c>
    </row>
    <row r="130" spans="2:22" x14ac:dyDescent="0.3">
      <c r="B130" s="30">
        <v>41</v>
      </c>
      <c r="C130">
        <f t="shared" si="34"/>
        <v>5.4529000000000005</v>
      </c>
      <c r="D130">
        <f t="shared" si="35"/>
        <v>6.0044000000000004</v>
      </c>
      <c r="E130">
        <f t="shared" si="36"/>
        <v>6.0846200000000028</v>
      </c>
      <c r="F130">
        <f t="shared" si="37"/>
        <v>6.25108</v>
      </c>
      <c r="G130">
        <f t="shared" si="38"/>
        <v>6.7106800000000018</v>
      </c>
      <c r="H130">
        <f t="shared" si="39"/>
        <v>6.892859999999998</v>
      </c>
      <c r="I130">
        <f t="shared" si="40"/>
        <v>7.0505199999999952</v>
      </c>
      <c r="J130">
        <f t="shared" si="41"/>
        <v>7.346899999999998</v>
      </c>
      <c r="K130" s="4">
        <f t="shared" si="42"/>
        <v>7.4813999999999954</v>
      </c>
      <c r="M130" s="30">
        <v>41</v>
      </c>
      <c r="N130">
        <f t="shared" si="43"/>
        <v>5.3637399999999964</v>
      </c>
      <c r="O130">
        <f t="shared" si="44"/>
        <v>5.8820000000000014</v>
      </c>
      <c r="P130">
        <f t="shared" si="45"/>
        <v>5.9502199999999998</v>
      </c>
      <c r="Q130">
        <f t="shared" si="46"/>
        <v>6.1008399999999998</v>
      </c>
      <c r="R130">
        <f t="shared" si="47"/>
        <v>6.5446</v>
      </c>
      <c r="S130">
        <f t="shared" si="48"/>
        <v>6.7170599999999974</v>
      </c>
      <c r="T130">
        <f t="shared" si="49"/>
        <v>6.866200000000001</v>
      </c>
      <c r="U130">
        <f t="shared" si="50"/>
        <v>7.1714600000000006</v>
      </c>
      <c r="V130" s="4">
        <f t="shared" si="51"/>
        <v>7.3047599999999946</v>
      </c>
    </row>
    <row r="131" spans="2:22" x14ac:dyDescent="0.3">
      <c r="B131" s="30">
        <v>42</v>
      </c>
      <c r="C131">
        <f t="shared" si="34"/>
        <v>5.4449333333333341</v>
      </c>
      <c r="D131">
        <f t="shared" si="35"/>
        <v>5.9942666666666673</v>
      </c>
      <c r="E131">
        <f t="shared" si="36"/>
        <v>6.0733466666666693</v>
      </c>
      <c r="F131">
        <f t="shared" si="37"/>
        <v>6.2381200000000003</v>
      </c>
      <c r="G131">
        <f t="shared" si="38"/>
        <v>6.6965200000000014</v>
      </c>
      <c r="H131">
        <f t="shared" si="39"/>
        <v>6.8779566666666643</v>
      </c>
      <c r="I131">
        <f t="shared" si="40"/>
        <v>7.034946666666662</v>
      </c>
      <c r="J131">
        <f t="shared" si="41"/>
        <v>7.3310999999999975</v>
      </c>
      <c r="K131" s="4">
        <f t="shared" si="42"/>
        <v>7.4675999999999947</v>
      </c>
      <c r="M131" s="30">
        <v>42</v>
      </c>
      <c r="N131">
        <f t="shared" si="43"/>
        <v>5.3660266666666629</v>
      </c>
      <c r="O131">
        <f t="shared" si="44"/>
        <v>5.8856666666666682</v>
      </c>
      <c r="P131">
        <f t="shared" si="45"/>
        <v>5.9544133333333331</v>
      </c>
      <c r="Q131">
        <f t="shared" si="46"/>
        <v>6.1054266666666672</v>
      </c>
      <c r="R131">
        <f t="shared" si="47"/>
        <v>6.5500666666666669</v>
      </c>
      <c r="S131">
        <f t="shared" si="48"/>
        <v>6.7229233333333305</v>
      </c>
      <c r="T131">
        <f t="shared" si="49"/>
        <v>6.8724666666666678</v>
      </c>
      <c r="U131">
        <f t="shared" si="50"/>
        <v>7.1766066666666672</v>
      </c>
      <c r="V131" s="4">
        <f t="shared" si="51"/>
        <v>7.3119733333333281</v>
      </c>
    </row>
    <row r="132" spans="2:22" x14ac:dyDescent="0.3">
      <c r="B132" s="30">
        <v>43</v>
      </c>
      <c r="C132">
        <f t="shared" si="34"/>
        <v>5.4373500000000003</v>
      </c>
      <c r="D132">
        <f t="shared" si="35"/>
        <v>5.9846000000000004</v>
      </c>
      <c r="E132">
        <f t="shared" si="36"/>
        <v>6.0626800000000021</v>
      </c>
      <c r="F132">
        <f t="shared" si="37"/>
        <v>6.2258700000000005</v>
      </c>
      <c r="G132">
        <f t="shared" si="38"/>
        <v>6.6835200000000015</v>
      </c>
      <c r="H132">
        <f t="shared" si="39"/>
        <v>6.8644774999999978</v>
      </c>
      <c r="I132">
        <f t="shared" si="40"/>
        <v>7.0210299999999952</v>
      </c>
      <c r="J132">
        <f t="shared" si="41"/>
        <v>7.3169749999999976</v>
      </c>
      <c r="K132" s="4">
        <f t="shared" si="42"/>
        <v>7.4560999999999957</v>
      </c>
      <c r="M132" s="30">
        <v>43</v>
      </c>
      <c r="N132">
        <f t="shared" si="43"/>
        <v>5.3686099999999968</v>
      </c>
      <c r="O132">
        <f t="shared" si="44"/>
        <v>5.8897500000000012</v>
      </c>
      <c r="P132">
        <f t="shared" si="45"/>
        <v>5.9590800000000002</v>
      </c>
      <c r="Q132">
        <f t="shared" si="46"/>
        <v>6.1105100000000006</v>
      </c>
      <c r="R132">
        <f t="shared" si="47"/>
        <v>6.5564</v>
      </c>
      <c r="S132">
        <f t="shared" si="48"/>
        <v>6.729902499999997</v>
      </c>
      <c r="T132">
        <f t="shared" si="49"/>
        <v>6.8800500000000007</v>
      </c>
      <c r="U132">
        <f t="shared" si="50"/>
        <v>7.183065</v>
      </c>
      <c r="V132" s="4">
        <f t="shared" si="51"/>
        <v>7.3211399999999944</v>
      </c>
    </row>
    <row r="133" spans="2:22" x14ac:dyDescent="0.3">
      <c r="B133" s="30">
        <v>44</v>
      </c>
      <c r="C133">
        <f t="shared" si="34"/>
        <v>5.4301500000000011</v>
      </c>
      <c r="D133">
        <f t="shared" si="35"/>
        <v>5.9754000000000005</v>
      </c>
      <c r="E133">
        <f t="shared" si="36"/>
        <v>6.0526200000000028</v>
      </c>
      <c r="F133">
        <f t="shared" si="37"/>
        <v>6.2143300000000004</v>
      </c>
      <c r="G133">
        <f t="shared" si="38"/>
        <v>6.6716800000000021</v>
      </c>
      <c r="H133">
        <f t="shared" si="39"/>
        <v>6.8524224999999976</v>
      </c>
      <c r="I133">
        <f t="shared" si="40"/>
        <v>7.0087699999999948</v>
      </c>
      <c r="J133">
        <f t="shared" si="41"/>
        <v>7.3045249999999982</v>
      </c>
      <c r="K133" s="4">
        <f t="shared" si="42"/>
        <v>7.4468999999999959</v>
      </c>
      <c r="M133" s="30">
        <v>44</v>
      </c>
      <c r="N133">
        <f t="shared" si="43"/>
        <v>5.3714899999999961</v>
      </c>
      <c r="O133">
        <f t="shared" si="44"/>
        <v>5.8942500000000013</v>
      </c>
      <c r="P133">
        <f t="shared" si="45"/>
        <v>5.9642200000000001</v>
      </c>
      <c r="Q133">
        <f t="shared" si="46"/>
        <v>6.1160900000000007</v>
      </c>
      <c r="R133">
        <f t="shared" si="47"/>
        <v>6.5636000000000001</v>
      </c>
      <c r="S133">
        <f t="shared" si="48"/>
        <v>6.737997499999997</v>
      </c>
      <c r="T133">
        <f t="shared" si="49"/>
        <v>6.8889500000000004</v>
      </c>
      <c r="U133">
        <f t="shared" si="50"/>
        <v>7.1908349999999999</v>
      </c>
      <c r="V133" s="4">
        <f t="shared" si="51"/>
        <v>7.3322599999999944</v>
      </c>
    </row>
    <row r="134" spans="2:22" x14ac:dyDescent="0.3">
      <c r="B134" s="30">
        <v>45</v>
      </c>
      <c r="C134">
        <f t="shared" si="34"/>
        <v>5.4233333333333338</v>
      </c>
      <c r="D134">
        <f t="shared" si="35"/>
        <v>5.9666666666666668</v>
      </c>
      <c r="E134">
        <f t="shared" si="36"/>
        <v>6.0431666666666697</v>
      </c>
      <c r="F134">
        <f t="shared" si="37"/>
        <v>6.2035</v>
      </c>
      <c r="G134">
        <f t="shared" si="38"/>
        <v>6.6610000000000023</v>
      </c>
      <c r="H134">
        <f t="shared" si="39"/>
        <v>6.8417916666666647</v>
      </c>
      <c r="I134">
        <f t="shared" si="40"/>
        <v>6.9981666666666618</v>
      </c>
      <c r="J134">
        <f t="shared" si="41"/>
        <v>7.2937499999999975</v>
      </c>
      <c r="K134" s="4">
        <f t="shared" si="42"/>
        <v>7.4399999999999951</v>
      </c>
      <c r="M134" s="30">
        <v>45</v>
      </c>
      <c r="N134">
        <f t="shared" si="43"/>
        <v>5.3746666666666627</v>
      </c>
      <c r="O134">
        <f t="shared" si="44"/>
        <v>5.8991666666666678</v>
      </c>
      <c r="P134">
        <f t="shared" si="45"/>
        <v>5.9698333333333329</v>
      </c>
      <c r="Q134">
        <f t="shared" si="46"/>
        <v>6.1221666666666668</v>
      </c>
      <c r="R134">
        <f t="shared" si="47"/>
        <v>6.5716666666666663</v>
      </c>
      <c r="S134">
        <f t="shared" si="48"/>
        <v>6.7472083333333304</v>
      </c>
      <c r="T134">
        <f t="shared" si="49"/>
        <v>6.8991666666666678</v>
      </c>
      <c r="U134">
        <f t="shared" si="50"/>
        <v>7.1999166666666667</v>
      </c>
      <c r="V134" s="4">
        <f t="shared" si="51"/>
        <v>7.3453333333333273</v>
      </c>
    </row>
    <row r="135" spans="2:22" x14ac:dyDescent="0.3">
      <c r="B135" s="30">
        <v>46</v>
      </c>
      <c r="C135">
        <f t="shared" si="34"/>
        <v>5.4169000000000009</v>
      </c>
      <c r="D135">
        <f t="shared" si="35"/>
        <v>5.958400000000001</v>
      </c>
      <c r="E135">
        <f t="shared" si="36"/>
        <v>6.0343200000000028</v>
      </c>
      <c r="F135">
        <f t="shared" si="37"/>
        <v>6.1933800000000003</v>
      </c>
      <c r="G135">
        <f t="shared" si="38"/>
        <v>6.6514800000000021</v>
      </c>
      <c r="H135">
        <f t="shared" si="39"/>
        <v>6.8325849999999981</v>
      </c>
      <c r="I135">
        <f t="shared" si="40"/>
        <v>6.9892199999999951</v>
      </c>
      <c r="J135">
        <f t="shared" si="41"/>
        <v>7.2846499999999974</v>
      </c>
      <c r="K135" s="4">
        <f t="shared" si="42"/>
        <v>7.4353999999999951</v>
      </c>
      <c r="M135" s="30">
        <v>46</v>
      </c>
      <c r="N135">
        <f t="shared" si="43"/>
        <v>5.3781399999999966</v>
      </c>
      <c r="O135">
        <f t="shared" si="44"/>
        <v>5.9045000000000014</v>
      </c>
      <c r="P135">
        <f t="shared" si="45"/>
        <v>5.9759199999999995</v>
      </c>
      <c r="Q135">
        <f t="shared" si="46"/>
        <v>6.1287400000000005</v>
      </c>
      <c r="R135">
        <f t="shared" si="47"/>
        <v>6.5806000000000004</v>
      </c>
      <c r="S135">
        <f t="shared" si="48"/>
        <v>6.7575349999999972</v>
      </c>
      <c r="T135">
        <f t="shared" si="49"/>
        <v>6.9107000000000003</v>
      </c>
      <c r="U135">
        <f t="shared" si="50"/>
        <v>7.2103099999999998</v>
      </c>
      <c r="V135" s="4">
        <f t="shared" si="51"/>
        <v>7.3603599999999947</v>
      </c>
    </row>
    <row r="136" spans="2:22" x14ac:dyDescent="0.3">
      <c r="B136" s="30">
        <v>47</v>
      </c>
      <c r="C136">
        <f t="shared" si="34"/>
        <v>5.4108500000000008</v>
      </c>
      <c r="D136">
        <f t="shared" si="35"/>
        <v>5.9506000000000006</v>
      </c>
      <c r="E136">
        <f t="shared" si="36"/>
        <v>6.0260800000000021</v>
      </c>
      <c r="F136">
        <f t="shared" si="37"/>
        <v>6.1839700000000004</v>
      </c>
      <c r="G136">
        <f t="shared" si="38"/>
        <v>6.6431200000000024</v>
      </c>
      <c r="H136">
        <f t="shared" si="39"/>
        <v>6.824802499999997</v>
      </c>
      <c r="I136">
        <f t="shared" si="40"/>
        <v>6.9819299999999949</v>
      </c>
      <c r="J136">
        <f t="shared" si="41"/>
        <v>7.2772249999999978</v>
      </c>
      <c r="K136" s="4">
        <f t="shared" si="42"/>
        <v>7.4330999999999943</v>
      </c>
      <c r="M136" s="30">
        <v>47</v>
      </c>
      <c r="N136">
        <f t="shared" si="43"/>
        <v>5.381909999999996</v>
      </c>
      <c r="O136">
        <f t="shared" si="44"/>
        <v>5.9102500000000013</v>
      </c>
      <c r="P136">
        <f t="shared" si="45"/>
        <v>5.9824799999999998</v>
      </c>
      <c r="Q136">
        <f t="shared" si="46"/>
        <v>6.1358100000000011</v>
      </c>
      <c r="R136">
        <f t="shared" si="47"/>
        <v>6.5903999999999998</v>
      </c>
      <c r="S136">
        <f t="shared" si="48"/>
        <v>6.7689774999999965</v>
      </c>
      <c r="T136">
        <f t="shared" si="49"/>
        <v>6.9235500000000005</v>
      </c>
      <c r="U136">
        <f t="shared" si="50"/>
        <v>7.2220150000000007</v>
      </c>
      <c r="V136" s="4">
        <f t="shared" si="51"/>
        <v>7.377339999999994</v>
      </c>
    </row>
    <row r="137" spans="2:22" x14ac:dyDescent="0.3">
      <c r="B137" s="30">
        <v>48</v>
      </c>
      <c r="C137">
        <f t="shared" si="34"/>
        <v>5.4051833333333343</v>
      </c>
      <c r="D137">
        <f t="shared" si="35"/>
        <v>5.9432666666666671</v>
      </c>
      <c r="E137">
        <f t="shared" si="36"/>
        <v>6.0184466666666694</v>
      </c>
      <c r="F137">
        <f t="shared" si="37"/>
        <v>6.1752700000000003</v>
      </c>
      <c r="G137">
        <f t="shared" si="38"/>
        <v>6.6359200000000023</v>
      </c>
      <c r="H137">
        <f t="shared" si="39"/>
        <v>6.818444166666664</v>
      </c>
      <c r="I137">
        <f t="shared" si="40"/>
        <v>6.976296666666661</v>
      </c>
      <c r="J137">
        <f t="shared" si="41"/>
        <v>7.2714749999999979</v>
      </c>
      <c r="K137" s="4">
        <f t="shared" si="42"/>
        <v>7.4330999999999943</v>
      </c>
      <c r="M137" s="30">
        <v>48</v>
      </c>
      <c r="N137">
        <f t="shared" si="43"/>
        <v>5.3859766666666626</v>
      </c>
      <c r="O137">
        <f t="shared" si="44"/>
        <v>5.9164166666666675</v>
      </c>
      <c r="P137">
        <f t="shared" si="45"/>
        <v>5.989513333333333</v>
      </c>
      <c r="Q137">
        <f t="shared" si="46"/>
        <v>6.1433766666666676</v>
      </c>
      <c r="R137">
        <f t="shared" si="47"/>
        <v>6.6010666666666662</v>
      </c>
      <c r="S137">
        <f t="shared" si="48"/>
        <v>6.7815358333333293</v>
      </c>
      <c r="T137">
        <f t="shared" si="49"/>
        <v>6.9377166666666668</v>
      </c>
      <c r="U137">
        <f t="shared" si="50"/>
        <v>7.235031666666667</v>
      </c>
      <c r="V137" s="4">
        <f t="shared" si="51"/>
        <v>7.396273333333327</v>
      </c>
    </row>
    <row r="138" spans="2:22" x14ac:dyDescent="0.3">
      <c r="B138" s="30">
        <v>49</v>
      </c>
      <c r="C138">
        <f t="shared" si="34"/>
        <v>5.3999000000000006</v>
      </c>
      <c r="D138">
        <f t="shared" si="35"/>
        <v>5.9364000000000008</v>
      </c>
      <c r="E138">
        <f t="shared" si="36"/>
        <v>6.0114200000000029</v>
      </c>
      <c r="F138">
        <f t="shared" si="37"/>
        <v>6.1672799999999999</v>
      </c>
      <c r="G138">
        <f t="shared" si="38"/>
        <v>6.6298800000000018</v>
      </c>
      <c r="H138">
        <f t="shared" si="39"/>
        <v>6.8135099999999973</v>
      </c>
      <c r="I138">
        <f t="shared" si="40"/>
        <v>6.9723199999999945</v>
      </c>
      <c r="J138">
        <f t="shared" si="41"/>
        <v>7.2673999999999976</v>
      </c>
      <c r="K138" s="4">
        <f t="shared" si="42"/>
        <v>7.4353999999999942</v>
      </c>
      <c r="M138" s="30">
        <v>49</v>
      </c>
      <c r="N138">
        <f t="shared" si="43"/>
        <v>5.3903399999999957</v>
      </c>
      <c r="O138">
        <f t="shared" si="44"/>
        <v>5.9230000000000009</v>
      </c>
      <c r="P138">
        <f t="shared" si="45"/>
        <v>5.99702</v>
      </c>
      <c r="Q138">
        <f t="shared" si="46"/>
        <v>6.1514400000000009</v>
      </c>
      <c r="R138">
        <f t="shared" si="47"/>
        <v>6.6125999999999996</v>
      </c>
      <c r="S138">
        <f t="shared" si="48"/>
        <v>6.7952099999999964</v>
      </c>
      <c r="T138">
        <f t="shared" si="49"/>
        <v>6.9532000000000007</v>
      </c>
      <c r="U138">
        <f t="shared" si="50"/>
        <v>7.2493600000000002</v>
      </c>
      <c r="V138" s="4">
        <f t="shared" si="51"/>
        <v>7.4171599999999938</v>
      </c>
    </row>
    <row r="139" spans="2:22" x14ac:dyDescent="0.3">
      <c r="B139" s="30">
        <v>50</v>
      </c>
      <c r="C139">
        <f t="shared" si="34"/>
        <v>5.3950000000000005</v>
      </c>
      <c r="D139">
        <f t="shared" si="35"/>
        <v>5.9300000000000006</v>
      </c>
      <c r="E139">
        <f t="shared" si="36"/>
        <v>6.0050000000000026</v>
      </c>
      <c r="F139">
        <f t="shared" si="37"/>
        <v>6.16</v>
      </c>
      <c r="G139">
        <f t="shared" si="38"/>
        <v>6.6250000000000018</v>
      </c>
      <c r="H139">
        <f t="shared" si="39"/>
        <v>6.8099999999999969</v>
      </c>
      <c r="I139">
        <f t="shared" si="40"/>
        <v>6.9699999999999953</v>
      </c>
      <c r="J139">
        <f t="shared" si="41"/>
        <v>7.2649999999999979</v>
      </c>
      <c r="K139" s="4">
        <f t="shared" si="42"/>
        <v>7.4399999999999942</v>
      </c>
      <c r="M139" s="30">
        <v>50</v>
      </c>
      <c r="N139">
        <f t="shared" si="43"/>
        <v>5.394999999999996</v>
      </c>
      <c r="O139">
        <f t="shared" si="44"/>
        <v>5.9300000000000006</v>
      </c>
      <c r="P139">
        <f t="shared" si="45"/>
        <v>6.0049999999999999</v>
      </c>
      <c r="Q139">
        <f t="shared" si="46"/>
        <v>6.160000000000001</v>
      </c>
      <c r="R139">
        <f t="shared" si="47"/>
        <v>6.6249999999999991</v>
      </c>
      <c r="S139">
        <f t="shared" si="48"/>
        <v>6.8099999999999961</v>
      </c>
      <c r="T139">
        <f t="shared" si="49"/>
        <v>6.9700000000000006</v>
      </c>
      <c r="U139">
        <f t="shared" si="50"/>
        <v>7.2650000000000006</v>
      </c>
      <c r="V139" s="4">
        <f t="shared" si="51"/>
        <v>7.4399999999999942</v>
      </c>
    </row>
    <row r="140" spans="2:22" x14ac:dyDescent="0.3">
      <c r="B140" s="30">
        <v>51</v>
      </c>
      <c r="C140">
        <f t="shared" si="34"/>
        <v>5.390483333333334</v>
      </c>
      <c r="D140">
        <f t="shared" si="35"/>
        <v>5.9240666666666666</v>
      </c>
      <c r="E140">
        <f t="shared" si="36"/>
        <v>5.9991866666666693</v>
      </c>
      <c r="F140">
        <f t="shared" si="37"/>
        <v>6.1534300000000002</v>
      </c>
      <c r="G140">
        <f t="shared" si="38"/>
        <v>6.6212800000000023</v>
      </c>
      <c r="H140">
        <f t="shared" si="39"/>
        <v>6.8079141666666629</v>
      </c>
      <c r="I140">
        <f t="shared" si="40"/>
        <v>6.9693366666666616</v>
      </c>
      <c r="J140">
        <f t="shared" si="41"/>
        <v>7.2642749999999978</v>
      </c>
      <c r="K140" s="4">
        <f t="shared" si="42"/>
        <v>7.4468999999999941</v>
      </c>
      <c r="M140" s="30">
        <v>51</v>
      </c>
      <c r="N140">
        <f t="shared" si="43"/>
        <v>5.3999566666666627</v>
      </c>
      <c r="O140">
        <f t="shared" si="44"/>
        <v>5.9374166666666675</v>
      </c>
      <c r="P140">
        <f t="shared" si="45"/>
        <v>6.0134533333333327</v>
      </c>
      <c r="Q140">
        <f t="shared" si="46"/>
        <v>6.169056666666668</v>
      </c>
      <c r="R140">
        <f t="shared" si="47"/>
        <v>6.6382666666666665</v>
      </c>
      <c r="S140">
        <f t="shared" si="48"/>
        <v>6.8259058333333291</v>
      </c>
      <c r="T140">
        <f t="shared" si="49"/>
        <v>6.9881166666666665</v>
      </c>
      <c r="U140">
        <f t="shared" si="50"/>
        <v>7.281951666666667</v>
      </c>
      <c r="V140" s="4">
        <f t="shared" si="51"/>
        <v>7.4647933333333274</v>
      </c>
    </row>
    <row r="141" spans="2:22" x14ac:dyDescent="0.3">
      <c r="B141" s="30">
        <v>52</v>
      </c>
      <c r="C141">
        <f t="shared" si="34"/>
        <v>5.3863500000000002</v>
      </c>
      <c r="D141">
        <f t="shared" si="35"/>
        <v>5.9186000000000005</v>
      </c>
      <c r="E141">
        <f t="shared" si="36"/>
        <v>5.9939800000000032</v>
      </c>
      <c r="F141">
        <f t="shared" si="37"/>
        <v>6.14757</v>
      </c>
      <c r="G141">
        <f t="shared" si="38"/>
        <v>6.6187200000000015</v>
      </c>
      <c r="H141">
        <f t="shared" si="39"/>
        <v>6.807252499999997</v>
      </c>
      <c r="I141">
        <f t="shared" si="40"/>
        <v>6.9703299999999944</v>
      </c>
      <c r="J141">
        <f t="shared" si="41"/>
        <v>7.2652249999999974</v>
      </c>
      <c r="K141" s="4">
        <f t="shared" si="42"/>
        <v>7.456099999999994</v>
      </c>
      <c r="M141" s="30">
        <v>52</v>
      </c>
      <c r="N141">
        <f t="shared" si="43"/>
        <v>5.4052099999999959</v>
      </c>
      <c r="O141">
        <f t="shared" si="44"/>
        <v>5.9452500000000006</v>
      </c>
      <c r="P141">
        <f t="shared" si="45"/>
        <v>6.0223800000000001</v>
      </c>
      <c r="Q141">
        <f t="shared" si="46"/>
        <v>6.1786100000000017</v>
      </c>
      <c r="R141">
        <f t="shared" si="47"/>
        <v>6.6523999999999992</v>
      </c>
      <c r="S141">
        <f t="shared" si="48"/>
        <v>6.8429274999999956</v>
      </c>
      <c r="T141">
        <f t="shared" si="49"/>
        <v>7.0075500000000002</v>
      </c>
      <c r="U141">
        <f t="shared" si="50"/>
        <v>7.3002149999999997</v>
      </c>
      <c r="V141" s="4">
        <f t="shared" si="51"/>
        <v>7.4915399999999934</v>
      </c>
    </row>
    <row r="142" spans="2:22" x14ac:dyDescent="0.3">
      <c r="B142" s="30">
        <v>53</v>
      </c>
      <c r="C142">
        <f t="shared" si="34"/>
        <v>5.3826000000000009</v>
      </c>
      <c r="D142">
        <f t="shared" si="35"/>
        <v>5.9136000000000006</v>
      </c>
      <c r="E142">
        <f t="shared" si="36"/>
        <v>5.9893800000000024</v>
      </c>
      <c r="F142">
        <f t="shared" si="37"/>
        <v>6.1424200000000004</v>
      </c>
      <c r="G142">
        <f t="shared" si="38"/>
        <v>6.6173200000000021</v>
      </c>
      <c r="H142">
        <f t="shared" si="39"/>
        <v>6.8080149999999975</v>
      </c>
      <c r="I142">
        <f t="shared" si="40"/>
        <v>6.9729799999999944</v>
      </c>
      <c r="J142">
        <f t="shared" si="41"/>
        <v>7.2678499999999975</v>
      </c>
      <c r="K142" s="4">
        <f t="shared" si="42"/>
        <v>7.4675999999999938</v>
      </c>
      <c r="M142" s="30">
        <v>53</v>
      </c>
      <c r="N142">
        <f t="shared" si="43"/>
        <v>5.4107599999999954</v>
      </c>
      <c r="O142">
        <f t="shared" si="44"/>
        <v>5.9535</v>
      </c>
      <c r="P142">
        <f t="shared" si="45"/>
        <v>6.0317799999999995</v>
      </c>
      <c r="Q142">
        <f t="shared" si="46"/>
        <v>6.1886600000000014</v>
      </c>
      <c r="R142">
        <f t="shared" si="47"/>
        <v>6.6673999999999989</v>
      </c>
      <c r="S142">
        <f t="shared" si="48"/>
        <v>6.8610649999999955</v>
      </c>
      <c r="T142">
        <f t="shared" si="49"/>
        <v>7.0282999999999998</v>
      </c>
      <c r="U142">
        <f t="shared" si="50"/>
        <v>7.3197900000000002</v>
      </c>
      <c r="V142" s="4">
        <f t="shared" si="51"/>
        <v>7.5202399999999923</v>
      </c>
    </row>
    <row r="143" spans="2:22" x14ac:dyDescent="0.3">
      <c r="B143" s="30">
        <v>54</v>
      </c>
      <c r="C143">
        <f t="shared" si="34"/>
        <v>5.3792333333333344</v>
      </c>
      <c r="D143">
        <f t="shared" si="35"/>
        <v>5.9090666666666669</v>
      </c>
      <c r="E143">
        <f t="shared" si="36"/>
        <v>5.9853866666666695</v>
      </c>
      <c r="F143">
        <f t="shared" si="37"/>
        <v>6.1379800000000007</v>
      </c>
      <c r="G143">
        <f t="shared" si="38"/>
        <v>6.6170800000000023</v>
      </c>
      <c r="H143">
        <f t="shared" si="39"/>
        <v>6.8102016666666634</v>
      </c>
      <c r="I143">
        <f t="shared" si="40"/>
        <v>6.9772866666666609</v>
      </c>
      <c r="J143">
        <f t="shared" si="41"/>
        <v>7.2721499999999981</v>
      </c>
      <c r="K143" s="4">
        <f t="shared" si="42"/>
        <v>7.4813999999999936</v>
      </c>
      <c r="M143" s="30">
        <v>54</v>
      </c>
      <c r="N143">
        <f t="shared" si="43"/>
        <v>5.4166066666666621</v>
      </c>
      <c r="O143">
        <f t="shared" si="44"/>
        <v>5.9621666666666666</v>
      </c>
      <c r="P143">
        <f t="shared" si="45"/>
        <v>6.0416533333333327</v>
      </c>
      <c r="Q143">
        <f t="shared" si="46"/>
        <v>6.1992066666666688</v>
      </c>
      <c r="R143">
        <f t="shared" si="47"/>
        <v>6.6832666666666665</v>
      </c>
      <c r="S143">
        <f t="shared" si="48"/>
        <v>6.8803183333333289</v>
      </c>
      <c r="T143">
        <f t="shared" si="49"/>
        <v>7.0503666666666671</v>
      </c>
      <c r="U143">
        <f t="shared" si="50"/>
        <v>7.340676666666667</v>
      </c>
      <c r="V143" s="4">
        <f t="shared" si="51"/>
        <v>7.5508933333333257</v>
      </c>
    </row>
    <row r="144" spans="2:22" x14ac:dyDescent="0.3">
      <c r="B144" s="30">
        <v>55</v>
      </c>
      <c r="C144">
        <f t="shared" si="34"/>
        <v>5.3762500000000006</v>
      </c>
      <c r="D144">
        <f t="shared" si="35"/>
        <v>5.9050000000000002</v>
      </c>
      <c r="E144">
        <f t="shared" si="36"/>
        <v>5.9820000000000029</v>
      </c>
      <c r="F144">
        <f t="shared" si="37"/>
        <v>6.1342500000000006</v>
      </c>
      <c r="G144">
        <f t="shared" si="38"/>
        <v>6.6180000000000021</v>
      </c>
      <c r="H144">
        <f t="shared" si="39"/>
        <v>6.8138124999999956</v>
      </c>
      <c r="I144">
        <f t="shared" si="40"/>
        <v>6.9832499999999946</v>
      </c>
      <c r="J144">
        <f t="shared" si="41"/>
        <v>7.2781249999999984</v>
      </c>
      <c r="K144" s="4">
        <f t="shared" si="42"/>
        <v>7.4974999999999934</v>
      </c>
      <c r="M144" s="30">
        <v>55</v>
      </c>
      <c r="N144">
        <f t="shared" si="43"/>
        <v>5.4227499999999953</v>
      </c>
      <c r="O144">
        <f t="shared" si="44"/>
        <v>5.9712499999999995</v>
      </c>
      <c r="P144">
        <f t="shared" si="45"/>
        <v>6.0519999999999996</v>
      </c>
      <c r="Q144">
        <f t="shared" si="46"/>
        <v>6.210250000000002</v>
      </c>
      <c r="R144">
        <f t="shared" si="47"/>
        <v>6.6999999999999993</v>
      </c>
      <c r="S144">
        <f t="shared" si="48"/>
        <v>6.9006874999999948</v>
      </c>
      <c r="T144">
        <f t="shared" si="49"/>
        <v>7.0737500000000004</v>
      </c>
      <c r="U144">
        <f t="shared" si="50"/>
        <v>7.3628749999999998</v>
      </c>
      <c r="V144" s="4">
        <f t="shared" si="51"/>
        <v>7.5834999999999928</v>
      </c>
    </row>
    <row r="145" spans="2:22" x14ac:dyDescent="0.3">
      <c r="B145" s="30">
        <v>56</v>
      </c>
      <c r="C145">
        <f t="shared" si="34"/>
        <v>5.3736500000000005</v>
      </c>
      <c r="D145">
        <f t="shared" si="35"/>
        <v>5.9014000000000006</v>
      </c>
      <c r="E145">
        <f t="shared" si="36"/>
        <v>5.9792200000000033</v>
      </c>
      <c r="F145">
        <f t="shared" si="37"/>
        <v>6.1312300000000004</v>
      </c>
      <c r="G145">
        <f t="shared" si="38"/>
        <v>6.6200800000000024</v>
      </c>
      <c r="H145">
        <f t="shared" si="39"/>
        <v>6.8188474999999968</v>
      </c>
      <c r="I145">
        <f t="shared" si="40"/>
        <v>6.9908699999999939</v>
      </c>
      <c r="J145">
        <f t="shared" si="41"/>
        <v>7.2857749999999983</v>
      </c>
      <c r="K145" s="4">
        <f t="shared" si="42"/>
        <v>7.5158999999999931</v>
      </c>
      <c r="M145" s="30">
        <v>56</v>
      </c>
      <c r="N145">
        <f t="shared" si="43"/>
        <v>5.4291899999999957</v>
      </c>
      <c r="O145">
        <f t="shared" si="44"/>
        <v>5.9807499999999996</v>
      </c>
      <c r="P145">
        <f t="shared" si="45"/>
        <v>6.0628199999999994</v>
      </c>
      <c r="Q145">
        <f t="shared" si="46"/>
        <v>6.2217900000000022</v>
      </c>
      <c r="R145">
        <f t="shared" si="47"/>
        <v>6.7175999999999991</v>
      </c>
      <c r="S145">
        <f t="shared" si="48"/>
        <v>6.922172499999995</v>
      </c>
      <c r="T145">
        <f t="shared" si="49"/>
        <v>7.0984499999999997</v>
      </c>
      <c r="U145">
        <f t="shared" si="50"/>
        <v>7.3863849999999998</v>
      </c>
      <c r="V145" s="4">
        <f t="shared" si="51"/>
        <v>7.6180599999999927</v>
      </c>
    </row>
    <row r="146" spans="2:22" x14ac:dyDescent="0.3">
      <c r="B146" s="30">
        <v>57</v>
      </c>
      <c r="C146">
        <f t="shared" si="34"/>
        <v>5.3714333333333339</v>
      </c>
      <c r="D146">
        <f t="shared" si="35"/>
        <v>5.8982666666666672</v>
      </c>
      <c r="E146">
        <f t="shared" si="36"/>
        <v>5.9770466666666699</v>
      </c>
      <c r="F146">
        <f t="shared" si="37"/>
        <v>6.1289200000000008</v>
      </c>
      <c r="G146">
        <f t="shared" si="38"/>
        <v>6.6233200000000014</v>
      </c>
      <c r="H146">
        <f t="shared" si="39"/>
        <v>6.8253066666666626</v>
      </c>
      <c r="I146">
        <f t="shared" si="40"/>
        <v>7.0001466666666605</v>
      </c>
      <c r="J146">
        <f t="shared" si="41"/>
        <v>7.2950999999999979</v>
      </c>
      <c r="K146" s="4">
        <f t="shared" si="42"/>
        <v>7.5365999999999929</v>
      </c>
      <c r="M146" s="30">
        <v>57</v>
      </c>
      <c r="N146">
        <f t="shared" si="43"/>
        <v>5.4359266666666617</v>
      </c>
      <c r="O146">
        <f t="shared" si="44"/>
        <v>5.9906666666666659</v>
      </c>
      <c r="P146">
        <f t="shared" si="45"/>
        <v>6.074113333333333</v>
      </c>
      <c r="Q146">
        <f t="shared" si="46"/>
        <v>6.2338266666666691</v>
      </c>
      <c r="R146">
        <f t="shared" si="47"/>
        <v>6.7360666666666651</v>
      </c>
      <c r="S146">
        <f t="shared" si="48"/>
        <v>6.9447733333333286</v>
      </c>
      <c r="T146">
        <f t="shared" si="49"/>
        <v>7.1244666666666667</v>
      </c>
      <c r="U146">
        <f t="shared" si="50"/>
        <v>7.4112066666666667</v>
      </c>
      <c r="V146" s="4">
        <f t="shared" si="51"/>
        <v>7.6545733333333255</v>
      </c>
    </row>
    <row r="147" spans="2:22" x14ac:dyDescent="0.3">
      <c r="B147" s="30">
        <v>58</v>
      </c>
      <c r="C147">
        <f t="shared" si="34"/>
        <v>5.369600000000001</v>
      </c>
      <c r="D147">
        <f t="shared" si="35"/>
        <v>5.8956</v>
      </c>
      <c r="E147">
        <f t="shared" si="36"/>
        <v>5.9754800000000028</v>
      </c>
      <c r="F147">
        <f t="shared" si="37"/>
        <v>6.127320000000001</v>
      </c>
      <c r="G147">
        <f t="shared" si="38"/>
        <v>6.6277200000000018</v>
      </c>
      <c r="H147">
        <f t="shared" si="39"/>
        <v>6.8331899999999965</v>
      </c>
      <c r="I147">
        <f t="shared" si="40"/>
        <v>7.0110799999999935</v>
      </c>
      <c r="J147">
        <f t="shared" si="41"/>
        <v>7.306099999999998</v>
      </c>
      <c r="K147" s="4">
        <f t="shared" si="42"/>
        <v>7.5595999999999925</v>
      </c>
      <c r="M147" s="30">
        <v>58</v>
      </c>
      <c r="N147">
        <f t="shared" si="43"/>
        <v>5.4429599999999949</v>
      </c>
      <c r="O147">
        <f t="shared" si="44"/>
        <v>6.0009999999999994</v>
      </c>
      <c r="P147">
        <f t="shared" si="45"/>
        <v>6.0858799999999995</v>
      </c>
      <c r="Q147">
        <f t="shared" si="46"/>
        <v>6.2463600000000028</v>
      </c>
      <c r="R147">
        <f t="shared" si="47"/>
        <v>6.7553999999999981</v>
      </c>
      <c r="S147">
        <f t="shared" si="48"/>
        <v>6.9684899999999947</v>
      </c>
      <c r="T147">
        <f t="shared" si="49"/>
        <v>7.1517999999999997</v>
      </c>
      <c r="U147">
        <f t="shared" si="50"/>
        <v>7.4373400000000007</v>
      </c>
      <c r="V147" s="4">
        <f t="shared" si="51"/>
        <v>7.693039999999991</v>
      </c>
    </row>
    <row r="148" spans="2:22" x14ac:dyDescent="0.3">
      <c r="B148" s="30">
        <v>59</v>
      </c>
      <c r="C148">
        <f t="shared" si="34"/>
        <v>5.3681500000000009</v>
      </c>
      <c r="D148">
        <f t="shared" si="35"/>
        <v>5.8933999999999997</v>
      </c>
      <c r="E148">
        <f t="shared" si="36"/>
        <v>5.9745200000000036</v>
      </c>
      <c r="F148">
        <f t="shared" si="37"/>
        <v>6.1264300000000009</v>
      </c>
      <c r="G148">
        <f t="shared" si="38"/>
        <v>6.6332800000000018</v>
      </c>
      <c r="H148">
        <f t="shared" si="39"/>
        <v>6.8424974999999959</v>
      </c>
      <c r="I148">
        <f t="shared" si="40"/>
        <v>7.0236699999999939</v>
      </c>
      <c r="J148">
        <f t="shared" si="41"/>
        <v>7.3187749999999987</v>
      </c>
      <c r="K148" s="4">
        <f t="shared" si="42"/>
        <v>7.5848999999999931</v>
      </c>
      <c r="M148" s="30">
        <v>59</v>
      </c>
      <c r="N148">
        <f t="shared" si="43"/>
        <v>5.4502899999999954</v>
      </c>
      <c r="O148">
        <f t="shared" si="44"/>
        <v>6.0117499999999993</v>
      </c>
      <c r="P148">
        <f t="shared" si="45"/>
        <v>6.0981199999999998</v>
      </c>
      <c r="Q148">
        <f t="shared" si="46"/>
        <v>6.2593900000000025</v>
      </c>
      <c r="R148">
        <f t="shared" si="47"/>
        <v>6.775599999999999</v>
      </c>
      <c r="S148">
        <f t="shared" si="48"/>
        <v>6.9933224999999943</v>
      </c>
      <c r="T148">
        <f t="shared" si="49"/>
        <v>7.1804500000000004</v>
      </c>
      <c r="U148">
        <f t="shared" si="50"/>
        <v>7.464785</v>
      </c>
      <c r="V148" s="4">
        <f t="shared" si="51"/>
        <v>7.733459999999992</v>
      </c>
    </row>
    <row r="149" spans="2:22" x14ac:dyDescent="0.3">
      <c r="B149" s="30">
        <v>60</v>
      </c>
      <c r="C149">
        <f t="shared" si="34"/>
        <v>5.3670833333333343</v>
      </c>
      <c r="D149">
        <f t="shared" si="35"/>
        <v>5.8916666666666675</v>
      </c>
      <c r="E149">
        <f t="shared" si="36"/>
        <v>5.9741666666666697</v>
      </c>
      <c r="F149">
        <f t="shared" si="37"/>
        <v>6.1262500000000006</v>
      </c>
      <c r="G149">
        <f t="shared" si="38"/>
        <v>6.6400000000000023</v>
      </c>
      <c r="H149">
        <f t="shared" si="39"/>
        <v>6.8532291666666625</v>
      </c>
      <c r="I149">
        <f t="shared" si="40"/>
        <v>7.0379166666666606</v>
      </c>
      <c r="J149">
        <f t="shared" si="41"/>
        <v>7.3331249999999981</v>
      </c>
      <c r="K149" s="4">
        <f t="shared" si="42"/>
        <v>7.6124999999999927</v>
      </c>
      <c r="M149" s="30">
        <v>60</v>
      </c>
      <c r="N149">
        <f t="shared" si="43"/>
        <v>5.4579166666666614</v>
      </c>
      <c r="O149">
        <f t="shared" si="44"/>
        <v>6.0229166666666654</v>
      </c>
      <c r="P149">
        <f t="shared" si="45"/>
        <v>6.1108333333333329</v>
      </c>
      <c r="Q149">
        <f t="shared" si="46"/>
        <v>6.2729166666666698</v>
      </c>
      <c r="R149">
        <f t="shared" si="47"/>
        <v>6.7966666666666651</v>
      </c>
      <c r="S149">
        <f t="shared" si="48"/>
        <v>7.0192708333333274</v>
      </c>
      <c r="T149">
        <f t="shared" si="49"/>
        <v>7.2104166666666654</v>
      </c>
      <c r="U149">
        <f t="shared" si="50"/>
        <v>7.4935416666666663</v>
      </c>
      <c r="V149" s="4">
        <f t="shared" si="51"/>
        <v>7.7758333333333258</v>
      </c>
    </row>
    <row r="150" spans="2:22" x14ac:dyDescent="0.3">
      <c r="B150" s="30">
        <v>61</v>
      </c>
      <c r="C150">
        <f t="shared" si="34"/>
        <v>5.3664000000000005</v>
      </c>
      <c r="D150">
        <f t="shared" si="35"/>
        <v>5.8904000000000005</v>
      </c>
      <c r="E150">
        <f t="shared" si="36"/>
        <v>5.974420000000003</v>
      </c>
      <c r="F150">
        <f t="shared" si="37"/>
        <v>6.126780000000001</v>
      </c>
      <c r="G150">
        <f t="shared" si="38"/>
        <v>6.6478800000000025</v>
      </c>
      <c r="H150">
        <f t="shared" si="39"/>
        <v>6.8653849999999963</v>
      </c>
      <c r="I150">
        <f t="shared" si="40"/>
        <v>7.0538199999999938</v>
      </c>
      <c r="J150">
        <f t="shared" si="41"/>
        <v>7.3491499999999981</v>
      </c>
      <c r="K150" s="4">
        <f t="shared" si="42"/>
        <v>7.6423999999999923</v>
      </c>
      <c r="M150" s="30">
        <v>61</v>
      </c>
      <c r="N150">
        <f t="shared" si="43"/>
        <v>5.4658399999999947</v>
      </c>
      <c r="O150">
        <f t="shared" si="44"/>
        <v>6.0344999999999986</v>
      </c>
      <c r="P150">
        <f t="shared" si="45"/>
        <v>6.1240199999999998</v>
      </c>
      <c r="Q150">
        <f t="shared" si="46"/>
        <v>6.2869400000000031</v>
      </c>
      <c r="R150">
        <f t="shared" si="47"/>
        <v>6.8185999999999982</v>
      </c>
      <c r="S150">
        <f t="shared" si="48"/>
        <v>7.0463349999999938</v>
      </c>
      <c r="T150">
        <f t="shared" si="49"/>
        <v>7.2416999999999998</v>
      </c>
      <c r="U150">
        <f t="shared" si="50"/>
        <v>7.5236099999999997</v>
      </c>
      <c r="V150" s="4">
        <f t="shared" si="51"/>
        <v>7.8201599999999907</v>
      </c>
    </row>
    <row r="151" spans="2:22" x14ac:dyDescent="0.3">
      <c r="B151" s="30">
        <v>62</v>
      </c>
      <c r="C151">
        <f t="shared" si="34"/>
        <v>5.3661000000000012</v>
      </c>
      <c r="D151">
        <f t="shared" si="35"/>
        <v>5.8896000000000006</v>
      </c>
      <c r="E151">
        <f t="shared" si="36"/>
        <v>5.9752800000000033</v>
      </c>
      <c r="F151">
        <f t="shared" si="37"/>
        <v>6.1280200000000011</v>
      </c>
      <c r="G151">
        <f t="shared" si="38"/>
        <v>6.6569200000000022</v>
      </c>
      <c r="H151">
        <f t="shared" si="39"/>
        <v>6.8789649999999956</v>
      </c>
      <c r="I151">
        <f t="shared" si="40"/>
        <v>7.0713799999999942</v>
      </c>
      <c r="J151">
        <f t="shared" si="41"/>
        <v>7.3668499999999986</v>
      </c>
      <c r="K151" s="4">
        <f t="shared" si="42"/>
        <v>7.6745999999999928</v>
      </c>
      <c r="M151" s="30">
        <v>62</v>
      </c>
      <c r="N151">
        <f t="shared" si="43"/>
        <v>5.4740599999999953</v>
      </c>
      <c r="O151">
        <f t="shared" si="44"/>
        <v>6.0464999999999982</v>
      </c>
      <c r="P151">
        <f t="shared" si="45"/>
        <v>6.1376799999999996</v>
      </c>
      <c r="Q151">
        <f t="shared" si="46"/>
        <v>6.3014600000000032</v>
      </c>
      <c r="R151">
        <f t="shared" si="47"/>
        <v>6.8413999999999984</v>
      </c>
      <c r="S151">
        <f t="shared" si="48"/>
        <v>7.0745149999999928</v>
      </c>
      <c r="T151">
        <f t="shared" si="49"/>
        <v>7.2742999999999993</v>
      </c>
      <c r="U151">
        <f t="shared" si="50"/>
        <v>7.5549899999999992</v>
      </c>
      <c r="V151" s="4">
        <f t="shared" si="51"/>
        <v>7.8664399999999919</v>
      </c>
    </row>
    <row r="152" spans="2:22" x14ac:dyDescent="0.3">
      <c r="B152" s="30">
        <v>63</v>
      </c>
      <c r="C152">
        <f t="shared" si="34"/>
        <v>5.3661833333333337</v>
      </c>
      <c r="D152">
        <f t="shared" si="35"/>
        <v>5.8892666666666669</v>
      </c>
      <c r="E152">
        <f t="shared" si="36"/>
        <v>5.9767466666666698</v>
      </c>
      <c r="F152">
        <f t="shared" si="37"/>
        <v>6.1299700000000019</v>
      </c>
      <c r="G152">
        <f t="shared" si="38"/>
        <v>6.6671200000000024</v>
      </c>
      <c r="H152">
        <f t="shared" si="39"/>
        <v>6.8939691666666612</v>
      </c>
      <c r="I152">
        <f t="shared" si="40"/>
        <v>7.0905966666666593</v>
      </c>
      <c r="J152">
        <f t="shared" si="41"/>
        <v>7.3862249999999987</v>
      </c>
      <c r="K152" s="4">
        <f t="shared" si="42"/>
        <v>7.7090999999999923</v>
      </c>
      <c r="M152" s="30">
        <v>63</v>
      </c>
      <c r="N152">
        <f t="shared" si="43"/>
        <v>5.4825766666666613</v>
      </c>
      <c r="O152">
        <f t="shared" si="44"/>
        <v>6.058916666666665</v>
      </c>
      <c r="P152">
        <f t="shared" si="45"/>
        <v>6.1518133333333331</v>
      </c>
      <c r="Q152">
        <f t="shared" si="46"/>
        <v>6.3164766666666701</v>
      </c>
      <c r="R152">
        <f t="shared" si="47"/>
        <v>6.8650666666666647</v>
      </c>
      <c r="S152">
        <f t="shared" si="48"/>
        <v>7.1038108333333261</v>
      </c>
      <c r="T152">
        <f t="shared" si="49"/>
        <v>7.3082166666666657</v>
      </c>
      <c r="U152">
        <f t="shared" si="50"/>
        <v>7.5876816666666667</v>
      </c>
      <c r="V152" s="4">
        <f t="shared" si="51"/>
        <v>7.9146733333333241</v>
      </c>
    </row>
    <row r="153" spans="2:22" x14ac:dyDescent="0.3">
      <c r="B153" s="30">
        <v>64</v>
      </c>
      <c r="C153">
        <f t="shared" si="34"/>
        <v>5.3666500000000008</v>
      </c>
      <c r="D153">
        <f t="shared" si="35"/>
        <v>5.8894000000000002</v>
      </c>
      <c r="E153">
        <f t="shared" si="36"/>
        <v>5.9788200000000034</v>
      </c>
      <c r="F153">
        <f t="shared" si="37"/>
        <v>6.1326300000000016</v>
      </c>
      <c r="G153">
        <f t="shared" si="38"/>
        <v>6.6784800000000022</v>
      </c>
      <c r="H153">
        <f t="shared" si="39"/>
        <v>6.9103974999999949</v>
      </c>
      <c r="I153">
        <f t="shared" si="40"/>
        <v>7.1114699999999935</v>
      </c>
      <c r="J153">
        <f t="shared" si="41"/>
        <v>7.4072749999999985</v>
      </c>
      <c r="K153" s="4">
        <f t="shared" si="42"/>
        <v>7.7458999999999918</v>
      </c>
      <c r="M153" s="30">
        <v>64</v>
      </c>
      <c r="N153">
        <f t="shared" si="43"/>
        <v>5.4913899999999947</v>
      </c>
      <c r="O153">
        <f t="shared" si="44"/>
        <v>6.071749999999998</v>
      </c>
      <c r="P153">
        <f t="shared" si="45"/>
        <v>6.1664199999999996</v>
      </c>
      <c r="Q153">
        <f t="shared" si="46"/>
        <v>6.3319900000000038</v>
      </c>
      <c r="R153">
        <f t="shared" si="47"/>
        <v>6.8895999999999979</v>
      </c>
      <c r="S153">
        <f t="shared" si="48"/>
        <v>7.1342224999999928</v>
      </c>
      <c r="T153">
        <f t="shared" si="49"/>
        <v>7.3434499999999989</v>
      </c>
      <c r="U153">
        <f t="shared" si="50"/>
        <v>7.6216849999999994</v>
      </c>
      <c r="V153" s="4">
        <f t="shared" si="51"/>
        <v>7.9648599999999909</v>
      </c>
    </row>
    <row r="154" spans="2:22" x14ac:dyDescent="0.3">
      <c r="B154" s="30">
        <v>65</v>
      </c>
      <c r="C154">
        <f t="shared" ref="C154:C189" si="52">$C$72*B154*B154+$D$72*B154+$E$72</f>
        <v>5.3675000000000006</v>
      </c>
      <c r="D154">
        <f t="shared" ref="D154:D189" si="53">$C$73*B154*B154+$D$73*B154+$E$73</f>
        <v>5.8900000000000006</v>
      </c>
      <c r="E154">
        <f t="shared" ref="E154:E189" si="54">$C$74*B154*B154+$D$74*B154+$E$74</f>
        <v>5.9815000000000031</v>
      </c>
      <c r="F154">
        <f t="shared" ref="F154:F189" si="55">$C$75*B154*B154+$D$75*B154+$E$75</f>
        <v>6.1360000000000019</v>
      </c>
      <c r="G154">
        <f t="shared" ref="G154:G189" si="56">$C$76*B154*B154+$D$76*B154+$E$76</f>
        <v>6.6910000000000025</v>
      </c>
      <c r="H154">
        <f t="shared" ref="H154:H189" si="57">$C$77*B154*B154+$D$77*B154+$E$77</f>
        <v>6.9282499999999949</v>
      </c>
      <c r="I154">
        <f t="shared" ref="I154:I189" si="58">$C$78*B154*B154+$D$78*B154+$E$78</f>
        <v>7.1339999999999932</v>
      </c>
      <c r="J154">
        <f t="shared" ref="J154:J189" si="59">$C$79*B154*B154+$D$79*B154+$E$79</f>
        <v>7.4299999999999979</v>
      </c>
      <c r="K154" s="4">
        <f t="shared" ref="K154:K189" si="60">$C$80*B154*B154+$D$80*B154+$E$80</f>
        <v>7.7849999999999913</v>
      </c>
      <c r="M154" s="30">
        <v>65</v>
      </c>
      <c r="N154">
        <f t="shared" ref="N154:N189" si="61">$I$72*M154*M154+$J$72*M154+$K$72</f>
        <v>5.5004999999999944</v>
      </c>
      <c r="O154">
        <f t="shared" ref="O154:O189" si="62">$I$73*M154*M154+$J$73*M154+$K$73</f>
        <v>6.0849999999999973</v>
      </c>
      <c r="P154">
        <f t="shared" ref="P154:P189" si="63">$I$74*M154*M154+$J$74*M154+$K$74</f>
        <v>6.1814999999999998</v>
      </c>
      <c r="Q154">
        <f t="shared" ref="Q154:Q189" si="64">$I$75*M154*M154+$J$75*M154+$K$75</f>
        <v>6.3480000000000043</v>
      </c>
      <c r="R154">
        <f t="shared" ref="R154:R189" si="65">$I$76*M154*M154+$J$76*M154+$K$76</f>
        <v>6.9149999999999974</v>
      </c>
      <c r="S154">
        <f t="shared" ref="S154:S189" si="66">$I$77*M154*M154+$J$77*M154+$K$77</f>
        <v>7.165749999999993</v>
      </c>
      <c r="T154">
        <f t="shared" ref="T154:T189" si="67">$I$78*M154*M154+$J$78*M154+$K$78</f>
        <v>7.379999999999999</v>
      </c>
      <c r="U154">
        <f t="shared" ref="U154:U189" si="68">$I$79*M154*M154+$J$79*M154+$K$79</f>
        <v>7.6569999999999991</v>
      </c>
      <c r="V154" s="4">
        <f t="shared" ref="V154:V189" si="69">$I$80*M154*M154+$J$80*M154+$K$80</f>
        <v>8.0169999999999906</v>
      </c>
    </row>
    <row r="155" spans="2:22" x14ac:dyDescent="0.3">
      <c r="B155" s="30">
        <v>66</v>
      </c>
      <c r="C155">
        <f t="shared" si="52"/>
        <v>5.368733333333334</v>
      </c>
      <c r="D155">
        <f t="shared" si="53"/>
        <v>5.8910666666666671</v>
      </c>
      <c r="E155">
        <f t="shared" si="54"/>
        <v>5.98478666666667</v>
      </c>
      <c r="F155">
        <f t="shared" si="55"/>
        <v>6.1400800000000011</v>
      </c>
      <c r="G155">
        <f t="shared" si="56"/>
        <v>6.7046800000000024</v>
      </c>
      <c r="H155">
        <f t="shared" si="57"/>
        <v>6.9475266666666613</v>
      </c>
      <c r="I155">
        <f t="shared" si="58"/>
        <v>7.1581866666666603</v>
      </c>
      <c r="J155">
        <f t="shared" si="59"/>
        <v>7.4543999999999988</v>
      </c>
      <c r="K155" s="4">
        <f t="shared" si="60"/>
        <v>7.8263999999999907</v>
      </c>
      <c r="M155" s="30">
        <v>66</v>
      </c>
      <c r="N155">
        <f t="shared" si="61"/>
        <v>5.5099066666666614</v>
      </c>
      <c r="O155">
        <f t="shared" si="62"/>
        <v>6.0986666666666638</v>
      </c>
      <c r="P155">
        <f t="shared" si="63"/>
        <v>6.1970533333333329</v>
      </c>
      <c r="Q155">
        <f t="shared" si="64"/>
        <v>6.3645066666666708</v>
      </c>
      <c r="R155">
        <f t="shared" si="65"/>
        <v>6.9412666666666638</v>
      </c>
      <c r="S155">
        <f t="shared" si="66"/>
        <v>7.1983933333333256</v>
      </c>
      <c r="T155">
        <f t="shared" si="67"/>
        <v>7.4178666666666651</v>
      </c>
      <c r="U155">
        <f t="shared" si="68"/>
        <v>7.6936266666666659</v>
      </c>
      <c r="V155" s="4">
        <f t="shared" si="69"/>
        <v>8.071093333333323</v>
      </c>
    </row>
    <row r="156" spans="2:22" x14ac:dyDescent="0.3">
      <c r="B156" s="30">
        <v>67</v>
      </c>
      <c r="C156">
        <f t="shared" si="52"/>
        <v>5.3703500000000011</v>
      </c>
      <c r="D156">
        <f t="shared" si="53"/>
        <v>5.8925999999999998</v>
      </c>
      <c r="E156">
        <f t="shared" si="54"/>
        <v>5.9886800000000031</v>
      </c>
      <c r="F156">
        <f t="shared" si="55"/>
        <v>6.1448700000000018</v>
      </c>
      <c r="G156">
        <f t="shared" si="56"/>
        <v>6.7195200000000028</v>
      </c>
      <c r="H156">
        <f t="shared" si="57"/>
        <v>6.968227499999994</v>
      </c>
      <c r="I156">
        <f t="shared" si="58"/>
        <v>7.1840299999999937</v>
      </c>
      <c r="J156">
        <f t="shared" si="59"/>
        <v>7.4804749999999984</v>
      </c>
      <c r="K156" s="4">
        <f t="shared" si="60"/>
        <v>7.870099999999991</v>
      </c>
      <c r="M156" s="30">
        <v>67</v>
      </c>
      <c r="N156">
        <f t="shared" si="61"/>
        <v>5.5196099999999948</v>
      </c>
      <c r="O156">
        <f t="shared" si="62"/>
        <v>6.1127499999999975</v>
      </c>
      <c r="P156">
        <f t="shared" si="63"/>
        <v>6.2130799999999997</v>
      </c>
      <c r="Q156">
        <f t="shared" si="64"/>
        <v>6.381510000000004</v>
      </c>
      <c r="R156">
        <f t="shared" si="65"/>
        <v>6.9683999999999973</v>
      </c>
      <c r="S156">
        <f t="shared" si="66"/>
        <v>7.2321524999999918</v>
      </c>
      <c r="T156">
        <f t="shared" si="67"/>
        <v>7.4570499999999988</v>
      </c>
      <c r="U156">
        <f t="shared" si="68"/>
        <v>7.7315649999999998</v>
      </c>
      <c r="V156" s="4">
        <f t="shared" si="69"/>
        <v>8.12713999999999</v>
      </c>
    </row>
    <row r="157" spans="2:22" x14ac:dyDescent="0.3">
      <c r="B157" s="30">
        <v>68</v>
      </c>
      <c r="C157">
        <f t="shared" si="52"/>
        <v>5.3723500000000008</v>
      </c>
      <c r="D157">
        <f t="shared" si="53"/>
        <v>5.8946000000000005</v>
      </c>
      <c r="E157">
        <f t="shared" si="54"/>
        <v>5.9931800000000033</v>
      </c>
      <c r="F157">
        <f t="shared" si="55"/>
        <v>6.1503700000000023</v>
      </c>
      <c r="G157">
        <f t="shared" si="56"/>
        <v>6.7355200000000028</v>
      </c>
      <c r="H157">
        <f t="shared" si="57"/>
        <v>6.990352499999994</v>
      </c>
      <c r="I157">
        <f t="shared" si="58"/>
        <v>7.2115299999999927</v>
      </c>
      <c r="J157">
        <f t="shared" si="59"/>
        <v>7.5082249999999986</v>
      </c>
      <c r="K157" s="4">
        <f t="shared" si="60"/>
        <v>7.9160999999999904</v>
      </c>
      <c r="M157" s="30">
        <v>68</v>
      </c>
      <c r="N157">
        <f t="shared" si="61"/>
        <v>5.5296099999999946</v>
      </c>
      <c r="O157">
        <f t="shared" si="62"/>
        <v>6.1272499999999965</v>
      </c>
      <c r="P157">
        <f t="shared" si="63"/>
        <v>6.2295799999999995</v>
      </c>
      <c r="Q157">
        <f t="shared" si="64"/>
        <v>6.399010000000005</v>
      </c>
      <c r="R157">
        <f t="shared" si="65"/>
        <v>6.9963999999999977</v>
      </c>
      <c r="S157">
        <f t="shared" si="66"/>
        <v>7.2670274999999913</v>
      </c>
      <c r="T157">
        <f t="shared" si="67"/>
        <v>7.4975499999999986</v>
      </c>
      <c r="U157">
        <f t="shared" si="68"/>
        <v>7.7708149999999989</v>
      </c>
      <c r="V157" s="4">
        <f t="shared" si="69"/>
        <v>8.1851399999999899</v>
      </c>
    </row>
    <row r="158" spans="2:22" x14ac:dyDescent="0.3">
      <c r="B158" s="30">
        <v>69</v>
      </c>
      <c r="C158">
        <f t="shared" si="52"/>
        <v>5.3747333333333343</v>
      </c>
      <c r="D158">
        <f t="shared" si="53"/>
        <v>5.8970666666666665</v>
      </c>
      <c r="E158">
        <f t="shared" si="54"/>
        <v>5.9982866666666705</v>
      </c>
      <c r="F158">
        <f t="shared" si="55"/>
        <v>6.1565800000000017</v>
      </c>
      <c r="G158">
        <f t="shared" si="56"/>
        <v>6.7526800000000025</v>
      </c>
      <c r="H158">
        <f t="shared" si="57"/>
        <v>7.0139016666666603</v>
      </c>
      <c r="I158">
        <f t="shared" si="58"/>
        <v>7.2406866666666598</v>
      </c>
      <c r="J158">
        <f t="shared" si="59"/>
        <v>7.5376499999999984</v>
      </c>
      <c r="K158" s="4">
        <f t="shared" si="60"/>
        <v>7.9643999999999906</v>
      </c>
      <c r="M158" s="30">
        <v>69</v>
      </c>
      <c r="N158">
        <f t="shared" si="61"/>
        <v>5.5399066666666608</v>
      </c>
      <c r="O158">
        <f t="shared" si="62"/>
        <v>6.1421666666666637</v>
      </c>
      <c r="P158">
        <f t="shared" si="63"/>
        <v>6.246553333333333</v>
      </c>
      <c r="Q158">
        <f t="shared" si="64"/>
        <v>6.4170066666666719</v>
      </c>
      <c r="R158">
        <f t="shared" si="65"/>
        <v>7.0252666666666634</v>
      </c>
      <c r="S158">
        <f t="shared" si="66"/>
        <v>7.3030183333333252</v>
      </c>
      <c r="T158">
        <f t="shared" si="67"/>
        <v>7.5393666666666643</v>
      </c>
      <c r="U158">
        <f t="shared" si="68"/>
        <v>7.811376666666666</v>
      </c>
      <c r="V158" s="4">
        <f t="shared" si="69"/>
        <v>8.2450933333333225</v>
      </c>
    </row>
    <row r="159" spans="2:22" x14ac:dyDescent="0.3">
      <c r="B159" s="30">
        <v>70</v>
      </c>
      <c r="C159">
        <f t="shared" si="52"/>
        <v>5.3775000000000013</v>
      </c>
      <c r="D159">
        <f t="shared" si="53"/>
        <v>5.9</v>
      </c>
      <c r="E159">
        <f t="shared" si="54"/>
        <v>6.0040000000000031</v>
      </c>
      <c r="F159">
        <f t="shared" si="55"/>
        <v>6.1635000000000026</v>
      </c>
      <c r="G159">
        <f t="shared" si="56"/>
        <v>6.7710000000000017</v>
      </c>
      <c r="H159">
        <f t="shared" si="57"/>
        <v>7.0388749999999938</v>
      </c>
      <c r="I159">
        <f t="shared" si="58"/>
        <v>7.2714999999999934</v>
      </c>
      <c r="J159">
        <f t="shared" si="59"/>
        <v>7.5687499999999988</v>
      </c>
      <c r="K159" s="4">
        <f t="shared" si="60"/>
        <v>8.0149999999999899</v>
      </c>
      <c r="M159" s="30">
        <v>70</v>
      </c>
      <c r="N159">
        <f t="shared" si="61"/>
        <v>5.5504999999999942</v>
      </c>
      <c r="O159">
        <f t="shared" si="62"/>
        <v>6.1574999999999962</v>
      </c>
      <c r="P159">
        <f t="shared" si="63"/>
        <v>6.2639999999999993</v>
      </c>
      <c r="Q159">
        <f t="shared" si="64"/>
        <v>6.4355000000000055</v>
      </c>
      <c r="R159">
        <f t="shared" si="65"/>
        <v>7.0549999999999979</v>
      </c>
      <c r="S159">
        <f t="shared" si="66"/>
        <v>7.3401249999999907</v>
      </c>
      <c r="T159">
        <f t="shared" si="67"/>
        <v>7.5824999999999978</v>
      </c>
      <c r="U159">
        <f t="shared" si="68"/>
        <v>7.8532499999999992</v>
      </c>
      <c r="V159" s="4">
        <f t="shared" si="69"/>
        <v>8.3069999999999897</v>
      </c>
    </row>
    <row r="160" spans="2:22" x14ac:dyDescent="0.3">
      <c r="B160" s="30">
        <v>71</v>
      </c>
      <c r="C160">
        <f t="shared" si="52"/>
        <v>5.380650000000001</v>
      </c>
      <c r="D160">
        <f t="shared" si="53"/>
        <v>5.9033999999999995</v>
      </c>
      <c r="E160">
        <f t="shared" si="54"/>
        <v>6.0103200000000037</v>
      </c>
      <c r="F160">
        <f t="shared" si="55"/>
        <v>6.1711300000000024</v>
      </c>
      <c r="G160">
        <f t="shared" si="56"/>
        <v>6.7904800000000023</v>
      </c>
      <c r="H160">
        <f t="shared" si="57"/>
        <v>7.0652724999999927</v>
      </c>
      <c r="I160">
        <f t="shared" si="58"/>
        <v>7.3039699999999925</v>
      </c>
      <c r="J160">
        <f t="shared" si="59"/>
        <v>7.6015249999999988</v>
      </c>
      <c r="K160" s="4">
        <f t="shared" si="60"/>
        <v>8.067899999999991</v>
      </c>
      <c r="M160" s="30">
        <v>71</v>
      </c>
      <c r="N160">
        <f t="shared" si="61"/>
        <v>5.5613899999999941</v>
      </c>
      <c r="O160">
        <f t="shared" si="62"/>
        <v>6.1732499999999959</v>
      </c>
      <c r="P160">
        <f t="shared" si="63"/>
        <v>6.2819199999999995</v>
      </c>
      <c r="Q160">
        <f t="shared" si="64"/>
        <v>6.4544900000000052</v>
      </c>
      <c r="R160">
        <f t="shared" si="65"/>
        <v>7.0855999999999968</v>
      </c>
      <c r="S160">
        <f t="shared" si="66"/>
        <v>7.3783474999999905</v>
      </c>
      <c r="T160">
        <f t="shared" si="67"/>
        <v>7.6269499999999972</v>
      </c>
      <c r="U160">
        <f t="shared" si="68"/>
        <v>7.8964349999999985</v>
      </c>
      <c r="V160" s="4">
        <f t="shared" si="69"/>
        <v>8.3708599999999898</v>
      </c>
    </row>
    <row r="161" spans="2:22" x14ac:dyDescent="0.3">
      <c r="B161" s="30">
        <v>72</v>
      </c>
      <c r="C161">
        <f t="shared" si="52"/>
        <v>5.3841833333333344</v>
      </c>
      <c r="D161">
        <f t="shared" si="53"/>
        <v>5.9072666666666667</v>
      </c>
      <c r="E161">
        <f t="shared" si="54"/>
        <v>6.0172466666666704</v>
      </c>
      <c r="F161">
        <f t="shared" si="55"/>
        <v>6.179470000000002</v>
      </c>
      <c r="G161">
        <f t="shared" si="56"/>
        <v>6.8111200000000016</v>
      </c>
      <c r="H161">
        <f t="shared" si="57"/>
        <v>7.0930941666666598</v>
      </c>
      <c r="I161">
        <f t="shared" si="58"/>
        <v>7.3380966666666598</v>
      </c>
      <c r="J161">
        <f t="shared" si="59"/>
        <v>7.6359749999999993</v>
      </c>
      <c r="K161" s="4">
        <f t="shared" si="60"/>
        <v>8.1230999999999902</v>
      </c>
      <c r="M161" s="30">
        <v>72</v>
      </c>
      <c r="N161">
        <f t="shared" si="61"/>
        <v>5.5725766666666603</v>
      </c>
      <c r="O161">
        <f t="shared" si="62"/>
        <v>6.1894166666666628</v>
      </c>
      <c r="P161">
        <f t="shared" si="63"/>
        <v>6.3003133333333325</v>
      </c>
      <c r="Q161">
        <f t="shared" si="64"/>
        <v>6.4739766666666725</v>
      </c>
      <c r="R161">
        <f t="shared" si="65"/>
        <v>7.1170666666666635</v>
      </c>
      <c r="S161">
        <f t="shared" si="66"/>
        <v>7.4176858333333238</v>
      </c>
      <c r="T161">
        <f t="shared" si="67"/>
        <v>7.6727166666666644</v>
      </c>
      <c r="U161">
        <f t="shared" si="68"/>
        <v>7.9409316666666649</v>
      </c>
      <c r="V161" s="4">
        <f t="shared" si="69"/>
        <v>8.4366733333333208</v>
      </c>
    </row>
    <row r="162" spans="2:22" x14ac:dyDescent="0.3">
      <c r="B162" s="30">
        <v>73</v>
      </c>
      <c r="C162">
        <f t="shared" si="52"/>
        <v>5.3881000000000006</v>
      </c>
      <c r="D162">
        <f t="shared" si="53"/>
        <v>5.9116</v>
      </c>
      <c r="E162">
        <f t="shared" si="54"/>
        <v>6.0247800000000034</v>
      </c>
      <c r="F162">
        <f t="shared" si="55"/>
        <v>6.1885200000000022</v>
      </c>
      <c r="G162">
        <f t="shared" si="56"/>
        <v>6.8329200000000014</v>
      </c>
      <c r="H162">
        <f t="shared" si="57"/>
        <v>7.1223399999999941</v>
      </c>
      <c r="I162">
        <f t="shared" si="58"/>
        <v>7.3738799999999927</v>
      </c>
      <c r="J162">
        <f t="shared" si="59"/>
        <v>7.6720999999999986</v>
      </c>
      <c r="K162" s="4">
        <f t="shared" si="60"/>
        <v>8.1805999999999912</v>
      </c>
      <c r="M162" s="30">
        <v>73</v>
      </c>
      <c r="N162">
        <f t="shared" si="61"/>
        <v>5.5840599999999938</v>
      </c>
      <c r="O162">
        <f t="shared" si="62"/>
        <v>6.205999999999996</v>
      </c>
      <c r="P162">
        <f t="shared" si="63"/>
        <v>6.3191799999999994</v>
      </c>
      <c r="Q162">
        <f t="shared" si="64"/>
        <v>6.4939600000000066</v>
      </c>
      <c r="R162">
        <f t="shared" si="65"/>
        <v>7.1493999999999964</v>
      </c>
      <c r="S162">
        <f t="shared" si="66"/>
        <v>7.4581399999999904</v>
      </c>
      <c r="T162">
        <f t="shared" si="67"/>
        <v>7.7197999999999976</v>
      </c>
      <c r="U162">
        <f t="shared" si="68"/>
        <v>7.9867399999999984</v>
      </c>
      <c r="V162" s="4">
        <f t="shared" si="69"/>
        <v>8.5044399999999882</v>
      </c>
    </row>
    <row r="163" spans="2:22" x14ac:dyDescent="0.3">
      <c r="B163" s="30">
        <v>74</v>
      </c>
      <c r="C163">
        <f t="shared" si="52"/>
        <v>5.3924000000000012</v>
      </c>
      <c r="D163">
        <f t="shared" si="53"/>
        <v>5.9164000000000003</v>
      </c>
      <c r="E163">
        <f t="shared" si="54"/>
        <v>6.0329200000000034</v>
      </c>
      <c r="F163">
        <f t="shared" si="55"/>
        <v>6.1982800000000022</v>
      </c>
      <c r="G163">
        <f t="shared" si="56"/>
        <v>6.8558800000000026</v>
      </c>
      <c r="H163">
        <f t="shared" si="57"/>
        <v>7.153009999999993</v>
      </c>
      <c r="I163">
        <f t="shared" si="58"/>
        <v>7.4113199999999928</v>
      </c>
      <c r="J163">
        <f t="shared" si="59"/>
        <v>7.7098999999999993</v>
      </c>
      <c r="K163" s="4">
        <f t="shared" si="60"/>
        <v>8.2403999999999904</v>
      </c>
      <c r="M163" s="30">
        <v>74</v>
      </c>
      <c r="N163">
        <f t="shared" si="61"/>
        <v>5.5958399999999937</v>
      </c>
      <c r="O163">
        <f t="shared" si="62"/>
        <v>6.2229999999999954</v>
      </c>
      <c r="P163">
        <f t="shared" si="63"/>
        <v>6.338519999999999</v>
      </c>
      <c r="Q163">
        <f t="shared" si="64"/>
        <v>6.5144400000000067</v>
      </c>
      <c r="R163">
        <f t="shared" si="65"/>
        <v>7.1825999999999963</v>
      </c>
      <c r="S163">
        <f t="shared" si="66"/>
        <v>7.4997099999999897</v>
      </c>
      <c r="T163">
        <f t="shared" si="67"/>
        <v>7.7681999999999967</v>
      </c>
      <c r="U163">
        <f t="shared" si="68"/>
        <v>8.0338599999999989</v>
      </c>
      <c r="V163" s="4">
        <f t="shared" si="69"/>
        <v>8.5741599999999885</v>
      </c>
    </row>
    <row r="164" spans="2:22" x14ac:dyDescent="0.3">
      <c r="B164" s="30">
        <v>75</v>
      </c>
      <c r="C164">
        <f t="shared" si="52"/>
        <v>5.3970833333333346</v>
      </c>
      <c r="D164">
        <f t="shared" si="53"/>
        <v>5.9216666666666669</v>
      </c>
      <c r="E164">
        <f t="shared" si="54"/>
        <v>6.0416666666666705</v>
      </c>
      <c r="F164">
        <f t="shared" si="55"/>
        <v>6.2087500000000029</v>
      </c>
      <c r="G164">
        <f t="shared" si="56"/>
        <v>6.8800000000000026</v>
      </c>
      <c r="H164">
        <f t="shared" si="57"/>
        <v>7.1851041666666591</v>
      </c>
      <c r="I164">
        <f t="shared" si="58"/>
        <v>7.4504166666666602</v>
      </c>
      <c r="J164">
        <f t="shared" si="59"/>
        <v>7.7493749999999997</v>
      </c>
      <c r="K164" s="4">
        <f t="shared" si="60"/>
        <v>8.3024999999999913</v>
      </c>
      <c r="M164" s="30">
        <v>75</v>
      </c>
      <c r="N164">
        <f t="shared" si="61"/>
        <v>5.60791666666666</v>
      </c>
      <c r="O164">
        <f t="shared" si="62"/>
        <v>6.2404166666666612</v>
      </c>
      <c r="P164">
        <f t="shared" si="63"/>
        <v>6.3583333333333325</v>
      </c>
      <c r="Q164">
        <f t="shared" si="64"/>
        <v>6.5354166666666735</v>
      </c>
      <c r="R164">
        <f t="shared" si="65"/>
        <v>7.2166666666666632</v>
      </c>
      <c r="S164">
        <f t="shared" si="66"/>
        <v>7.5423958333333223</v>
      </c>
      <c r="T164">
        <f t="shared" si="67"/>
        <v>7.8179166666666635</v>
      </c>
      <c r="U164">
        <f t="shared" si="68"/>
        <v>8.0822916666666647</v>
      </c>
      <c r="V164" s="4">
        <f t="shared" si="69"/>
        <v>8.6458333333333215</v>
      </c>
    </row>
    <row r="165" spans="2:22" x14ac:dyDescent="0.3">
      <c r="B165" s="30">
        <v>76</v>
      </c>
      <c r="C165">
        <f t="shared" si="52"/>
        <v>5.4021500000000007</v>
      </c>
      <c r="D165">
        <f t="shared" si="53"/>
        <v>5.9274000000000004</v>
      </c>
      <c r="E165">
        <f t="shared" si="54"/>
        <v>6.0510200000000038</v>
      </c>
      <c r="F165">
        <f t="shared" si="55"/>
        <v>6.2199300000000033</v>
      </c>
      <c r="G165">
        <f t="shared" si="56"/>
        <v>6.9052800000000021</v>
      </c>
      <c r="H165">
        <f t="shared" si="57"/>
        <v>7.2186224999999924</v>
      </c>
      <c r="I165">
        <f t="shared" si="58"/>
        <v>7.4911699999999923</v>
      </c>
      <c r="J165">
        <f t="shared" si="59"/>
        <v>7.7905249999999997</v>
      </c>
      <c r="K165" s="4">
        <f t="shared" si="60"/>
        <v>8.3668999999999905</v>
      </c>
      <c r="M165" s="30">
        <v>76</v>
      </c>
      <c r="N165">
        <f t="shared" si="61"/>
        <v>5.6202899999999936</v>
      </c>
      <c r="O165">
        <f t="shared" si="62"/>
        <v>6.258249999999995</v>
      </c>
      <c r="P165">
        <f t="shared" si="63"/>
        <v>6.3786199999999997</v>
      </c>
      <c r="Q165">
        <f t="shared" si="64"/>
        <v>6.5568900000000072</v>
      </c>
      <c r="R165">
        <f t="shared" si="65"/>
        <v>7.2515999999999963</v>
      </c>
      <c r="S165">
        <f t="shared" si="66"/>
        <v>7.5861974999999893</v>
      </c>
      <c r="T165">
        <f t="shared" si="67"/>
        <v>7.8689499999999963</v>
      </c>
      <c r="U165">
        <f t="shared" si="68"/>
        <v>8.1320349999999983</v>
      </c>
      <c r="V165" s="4">
        <f t="shared" si="69"/>
        <v>8.7194599999999873</v>
      </c>
    </row>
    <row r="166" spans="2:22" x14ac:dyDescent="0.3">
      <c r="B166" s="30">
        <v>77</v>
      </c>
      <c r="C166">
        <f t="shared" si="52"/>
        <v>5.4076000000000013</v>
      </c>
      <c r="D166">
        <f t="shared" si="53"/>
        <v>5.9336000000000002</v>
      </c>
      <c r="E166">
        <f t="shared" si="54"/>
        <v>6.0609800000000034</v>
      </c>
      <c r="F166">
        <f t="shared" si="55"/>
        <v>6.2318200000000026</v>
      </c>
      <c r="G166">
        <f t="shared" si="56"/>
        <v>6.9317200000000021</v>
      </c>
      <c r="H166">
        <f t="shared" si="57"/>
        <v>7.2535649999999929</v>
      </c>
      <c r="I166">
        <f t="shared" si="58"/>
        <v>7.5335799999999926</v>
      </c>
      <c r="J166">
        <f t="shared" si="59"/>
        <v>7.8333499999999994</v>
      </c>
      <c r="K166" s="4">
        <f t="shared" si="60"/>
        <v>8.4335999999999895</v>
      </c>
      <c r="M166" s="30">
        <v>77</v>
      </c>
      <c r="N166">
        <f t="shared" si="61"/>
        <v>5.6329599999999935</v>
      </c>
      <c r="O166">
        <f t="shared" si="62"/>
        <v>6.2764999999999942</v>
      </c>
      <c r="P166">
        <f t="shared" si="63"/>
        <v>6.399379999999999</v>
      </c>
      <c r="Q166">
        <f t="shared" si="64"/>
        <v>6.5788600000000077</v>
      </c>
      <c r="R166">
        <f t="shared" si="65"/>
        <v>7.2873999999999963</v>
      </c>
      <c r="S166">
        <f t="shared" si="66"/>
        <v>7.6311149999999888</v>
      </c>
      <c r="T166">
        <f t="shared" si="67"/>
        <v>7.9212999999999969</v>
      </c>
      <c r="U166">
        <f t="shared" si="68"/>
        <v>8.1830899999999982</v>
      </c>
      <c r="V166" s="4">
        <f t="shared" si="69"/>
        <v>8.7950399999999878</v>
      </c>
    </row>
    <row r="167" spans="2:22" x14ac:dyDescent="0.3">
      <c r="B167" s="30">
        <v>78</v>
      </c>
      <c r="C167">
        <f t="shared" si="52"/>
        <v>5.4134333333333347</v>
      </c>
      <c r="D167">
        <f t="shared" si="53"/>
        <v>5.940266666666667</v>
      </c>
      <c r="E167">
        <f t="shared" si="54"/>
        <v>6.07154666666667</v>
      </c>
      <c r="F167">
        <f t="shared" si="55"/>
        <v>6.2444200000000034</v>
      </c>
      <c r="G167">
        <f t="shared" si="56"/>
        <v>6.9593200000000017</v>
      </c>
      <c r="H167">
        <f t="shared" si="57"/>
        <v>7.2899316666666589</v>
      </c>
      <c r="I167">
        <f t="shared" si="58"/>
        <v>7.5776466666666593</v>
      </c>
      <c r="J167">
        <f t="shared" si="59"/>
        <v>7.8778499999999987</v>
      </c>
      <c r="K167" s="4">
        <f t="shared" si="60"/>
        <v>8.5025999999999904</v>
      </c>
      <c r="M167" s="30">
        <v>78</v>
      </c>
      <c r="N167">
        <f t="shared" si="61"/>
        <v>5.6459266666666599</v>
      </c>
      <c r="O167">
        <f t="shared" si="62"/>
        <v>6.2951666666666606</v>
      </c>
      <c r="P167">
        <f t="shared" si="63"/>
        <v>6.4206133333333328</v>
      </c>
      <c r="Q167">
        <f t="shared" si="64"/>
        <v>6.6013266666666741</v>
      </c>
      <c r="R167">
        <f t="shared" si="65"/>
        <v>7.3240666666666625</v>
      </c>
      <c r="S167">
        <f t="shared" si="66"/>
        <v>7.6771483333333208</v>
      </c>
      <c r="T167">
        <f t="shared" si="67"/>
        <v>7.9749666666666634</v>
      </c>
      <c r="U167">
        <f t="shared" si="68"/>
        <v>8.2354566666666642</v>
      </c>
      <c r="V167" s="4">
        <f t="shared" si="69"/>
        <v>8.872573333333321</v>
      </c>
    </row>
    <row r="168" spans="2:22" x14ac:dyDescent="0.3">
      <c r="B168" s="30">
        <v>79</v>
      </c>
      <c r="C168">
        <f t="shared" si="52"/>
        <v>5.4196500000000007</v>
      </c>
      <c r="D168">
        <f t="shared" si="53"/>
        <v>5.9474</v>
      </c>
      <c r="E168">
        <f t="shared" si="54"/>
        <v>6.0827200000000037</v>
      </c>
      <c r="F168">
        <f t="shared" si="55"/>
        <v>6.257730000000004</v>
      </c>
      <c r="G168">
        <f t="shared" si="56"/>
        <v>6.9880800000000018</v>
      </c>
      <c r="H168">
        <f t="shared" si="57"/>
        <v>7.3277224999999921</v>
      </c>
      <c r="I168">
        <f t="shared" si="58"/>
        <v>7.6233699999999924</v>
      </c>
      <c r="J168">
        <f t="shared" si="59"/>
        <v>7.9240250000000003</v>
      </c>
      <c r="K168" s="4">
        <f t="shared" si="60"/>
        <v>8.5738999999999876</v>
      </c>
      <c r="M168" s="30">
        <v>79</v>
      </c>
      <c r="N168">
        <f t="shared" si="61"/>
        <v>5.6591899999999926</v>
      </c>
      <c r="O168">
        <f t="shared" si="62"/>
        <v>6.3142499999999933</v>
      </c>
      <c r="P168">
        <f t="shared" si="63"/>
        <v>6.4423199999999996</v>
      </c>
      <c r="Q168">
        <f t="shared" si="64"/>
        <v>6.6242900000000082</v>
      </c>
      <c r="R168">
        <f t="shared" si="65"/>
        <v>7.3615999999999957</v>
      </c>
      <c r="S168">
        <f t="shared" si="66"/>
        <v>7.724297499999988</v>
      </c>
      <c r="T168">
        <f t="shared" si="67"/>
        <v>8.0299499999999959</v>
      </c>
      <c r="U168">
        <f t="shared" si="68"/>
        <v>8.2891349999999981</v>
      </c>
      <c r="V168" s="4">
        <f t="shared" si="69"/>
        <v>8.952059999999987</v>
      </c>
    </row>
    <row r="169" spans="2:22" x14ac:dyDescent="0.3">
      <c r="B169" s="30">
        <v>80</v>
      </c>
      <c r="C169">
        <f t="shared" si="52"/>
        <v>5.4262500000000014</v>
      </c>
      <c r="D169">
        <f t="shared" si="53"/>
        <v>5.9550000000000001</v>
      </c>
      <c r="E169">
        <f t="shared" si="54"/>
        <v>6.0945000000000036</v>
      </c>
      <c r="F169">
        <f t="shared" si="55"/>
        <v>6.2717500000000035</v>
      </c>
      <c r="G169">
        <f t="shared" si="56"/>
        <v>7.0180000000000025</v>
      </c>
      <c r="H169">
        <f t="shared" si="57"/>
        <v>7.3669374999999917</v>
      </c>
      <c r="I169">
        <f t="shared" si="58"/>
        <v>7.6707499999999929</v>
      </c>
      <c r="J169">
        <f t="shared" si="59"/>
        <v>7.9718749999999998</v>
      </c>
      <c r="K169" s="4">
        <f t="shared" si="60"/>
        <v>8.6474999999999884</v>
      </c>
      <c r="M169" s="30">
        <v>80</v>
      </c>
      <c r="N169">
        <f t="shared" si="61"/>
        <v>5.6727499999999926</v>
      </c>
      <c r="O169">
        <f t="shared" si="62"/>
        <v>6.3337499999999931</v>
      </c>
      <c r="P169">
        <f t="shared" si="63"/>
        <v>6.4644999999999992</v>
      </c>
      <c r="Q169">
        <f t="shared" si="64"/>
        <v>6.6477500000000083</v>
      </c>
      <c r="R169">
        <f t="shared" si="65"/>
        <v>7.399999999999995</v>
      </c>
      <c r="S169">
        <f t="shared" si="66"/>
        <v>7.7725624999999869</v>
      </c>
      <c r="T169">
        <f t="shared" si="67"/>
        <v>8.0862499999999962</v>
      </c>
      <c r="U169">
        <f t="shared" si="68"/>
        <v>8.3441249999999982</v>
      </c>
      <c r="V169" s="4">
        <f t="shared" si="69"/>
        <v>9.0334999999999859</v>
      </c>
    </row>
    <row r="170" spans="2:22" x14ac:dyDescent="0.3">
      <c r="B170" s="30">
        <v>81</v>
      </c>
      <c r="C170">
        <f t="shared" si="52"/>
        <v>5.4332333333333347</v>
      </c>
      <c r="D170">
        <f t="shared" si="53"/>
        <v>5.9630666666666663</v>
      </c>
      <c r="E170">
        <f t="shared" si="54"/>
        <v>6.1068866666666706</v>
      </c>
      <c r="F170">
        <f t="shared" si="55"/>
        <v>6.2864800000000036</v>
      </c>
      <c r="G170">
        <f t="shared" si="56"/>
        <v>7.0490800000000018</v>
      </c>
      <c r="H170">
        <f t="shared" si="57"/>
        <v>7.4075766666666585</v>
      </c>
      <c r="I170">
        <f t="shared" si="58"/>
        <v>7.7197866666666588</v>
      </c>
      <c r="J170">
        <f t="shared" si="59"/>
        <v>8.0213999999999999</v>
      </c>
      <c r="K170" s="4">
        <f t="shared" si="60"/>
        <v>8.7233999999999892</v>
      </c>
      <c r="M170" s="30">
        <v>81</v>
      </c>
      <c r="N170">
        <f t="shared" si="61"/>
        <v>5.686606666666659</v>
      </c>
      <c r="O170">
        <f t="shared" si="62"/>
        <v>6.3536666666666592</v>
      </c>
      <c r="P170">
        <f t="shared" si="63"/>
        <v>6.4871533333333327</v>
      </c>
      <c r="Q170">
        <f t="shared" si="64"/>
        <v>6.6717066666666751</v>
      </c>
      <c r="R170">
        <f t="shared" si="65"/>
        <v>7.4392666666666614</v>
      </c>
      <c r="S170">
        <f t="shared" si="66"/>
        <v>7.821943333333321</v>
      </c>
      <c r="T170">
        <f t="shared" si="67"/>
        <v>8.1438666666666624</v>
      </c>
      <c r="U170">
        <f t="shared" si="68"/>
        <v>8.4004266666666645</v>
      </c>
      <c r="V170" s="4">
        <f t="shared" si="69"/>
        <v>9.1168933333333193</v>
      </c>
    </row>
    <row r="171" spans="2:22" x14ac:dyDescent="0.3">
      <c r="B171" s="30">
        <v>82</v>
      </c>
      <c r="C171">
        <f t="shared" si="52"/>
        <v>5.4406000000000008</v>
      </c>
      <c r="D171">
        <f t="shared" si="53"/>
        <v>5.9716000000000005</v>
      </c>
      <c r="E171">
        <f t="shared" si="54"/>
        <v>6.1198800000000038</v>
      </c>
      <c r="F171">
        <f t="shared" si="55"/>
        <v>6.3019200000000035</v>
      </c>
      <c r="G171">
        <f t="shared" si="56"/>
        <v>7.0813200000000016</v>
      </c>
      <c r="H171">
        <f t="shared" si="57"/>
        <v>7.4496399999999907</v>
      </c>
      <c r="I171">
        <f t="shared" si="58"/>
        <v>7.7704799999999929</v>
      </c>
      <c r="J171">
        <f t="shared" si="59"/>
        <v>8.0726000000000013</v>
      </c>
      <c r="K171" s="4">
        <f t="shared" si="60"/>
        <v>8.8015999999999863</v>
      </c>
      <c r="M171" s="30">
        <v>82</v>
      </c>
      <c r="N171">
        <f t="shared" si="61"/>
        <v>5.7007599999999927</v>
      </c>
      <c r="O171">
        <f t="shared" si="62"/>
        <v>6.3739999999999926</v>
      </c>
      <c r="P171">
        <f t="shared" si="63"/>
        <v>6.510279999999999</v>
      </c>
      <c r="Q171">
        <f t="shared" si="64"/>
        <v>6.6961600000000088</v>
      </c>
      <c r="R171">
        <f t="shared" si="65"/>
        <v>7.4793999999999947</v>
      </c>
      <c r="S171">
        <f t="shared" si="66"/>
        <v>7.8724399999999868</v>
      </c>
      <c r="T171">
        <f t="shared" si="67"/>
        <v>8.2027999999999963</v>
      </c>
      <c r="U171">
        <f t="shared" si="68"/>
        <v>8.4580399999999969</v>
      </c>
      <c r="V171" s="4">
        <f t="shared" si="69"/>
        <v>9.2022399999999855</v>
      </c>
    </row>
    <row r="172" spans="2:22" x14ac:dyDescent="0.3">
      <c r="B172" s="30">
        <v>83</v>
      </c>
      <c r="C172">
        <f t="shared" si="52"/>
        <v>5.4483500000000014</v>
      </c>
      <c r="D172">
        <f t="shared" si="53"/>
        <v>5.9805999999999999</v>
      </c>
      <c r="E172">
        <f t="shared" si="54"/>
        <v>6.133480000000004</v>
      </c>
      <c r="F172">
        <f t="shared" si="55"/>
        <v>6.3180700000000041</v>
      </c>
      <c r="G172">
        <f t="shared" si="56"/>
        <v>7.1147200000000019</v>
      </c>
      <c r="H172">
        <f t="shared" si="57"/>
        <v>7.4931274999999902</v>
      </c>
      <c r="I172">
        <f t="shared" si="58"/>
        <v>7.8228299999999917</v>
      </c>
      <c r="J172">
        <f t="shared" si="59"/>
        <v>8.1254750000000016</v>
      </c>
      <c r="K172" s="4">
        <f t="shared" si="60"/>
        <v>8.882099999999987</v>
      </c>
      <c r="M172" s="30">
        <v>83</v>
      </c>
      <c r="N172">
        <f t="shared" si="61"/>
        <v>5.7152099999999919</v>
      </c>
      <c r="O172">
        <f t="shared" si="62"/>
        <v>6.3947499999999913</v>
      </c>
      <c r="P172">
        <f t="shared" si="63"/>
        <v>6.533879999999999</v>
      </c>
      <c r="Q172">
        <f t="shared" si="64"/>
        <v>6.7211100000000092</v>
      </c>
      <c r="R172">
        <f t="shared" si="65"/>
        <v>7.5203999999999951</v>
      </c>
      <c r="S172">
        <f t="shared" si="66"/>
        <v>7.924052499999986</v>
      </c>
      <c r="T172">
        <f t="shared" si="67"/>
        <v>8.2630499999999962</v>
      </c>
      <c r="U172">
        <f t="shared" si="68"/>
        <v>8.5169649999999972</v>
      </c>
      <c r="V172" s="4">
        <f t="shared" si="69"/>
        <v>9.2895399999999846</v>
      </c>
    </row>
    <row r="173" spans="2:22" x14ac:dyDescent="0.3">
      <c r="B173" s="30">
        <v>84</v>
      </c>
      <c r="C173">
        <f t="shared" si="52"/>
        <v>5.4564833333333347</v>
      </c>
      <c r="D173">
        <f t="shared" si="53"/>
        <v>5.9900666666666664</v>
      </c>
      <c r="E173">
        <f t="shared" si="54"/>
        <v>6.1476866666666705</v>
      </c>
      <c r="F173">
        <f t="shared" si="55"/>
        <v>6.3349300000000035</v>
      </c>
      <c r="G173">
        <f t="shared" si="56"/>
        <v>7.1492800000000019</v>
      </c>
      <c r="H173">
        <f t="shared" si="57"/>
        <v>7.5380391666666569</v>
      </c>
      <c r="I173">
        <f t="shared" si="58"/>
        <v>7.8768366666666587</v>
      </c>
      <c r="J173">
        <f t="shared" si="59"/>
        <v>8.1800250000000005</v>
      </c>
      <c r="K173" s="4">
        <f t="shared" si="60"/>
        <v>8.9648999999999859</v>
      </c>
      <c r="M173" s="30">
        <v>84</v>
      </c>
      <c r="N173">
        <f t="shared" si="61"/>
        <v>5.7299566666666593</v>
      </c>
      <c r="O173">
        <f t="shared" si="62"/>
        <v>6.4159166666666581</v>
      </c>
      <c r="P173">
        <f t="shared" si="63"/>
        <v>6.557953333333332</v>
      </c>
      <c r="Q173">
        <f t="shared" si="64"/>
        <v>6.7465566666666765</v>
      </c>
      <c r="R173">
        <f t="shared" si="65"/>
        <v>7.5622666666666607</v>
      </c>
      <c r="S173">
        <f t="shared" si="66"/>
        <v>7.9767808333333186</v>
      </c>
      <c r="T173">
        <f t="shared" si="67"/>
        <v>8.3246166666666603</v>
      </c>
      <c r="U173">
        <f t="shared" si="68"/>
        <v>8.5772016666666637</v>
      </c>
      <c r="V173" s="4">
        <f t="shared" si="69"/>
        <v>9.37879333333332</v>
      </c>
    </row>
    <row r="174" spans="2:22" x14ac:dyDescent="0.3">
      <c r="B174" s="30">
        <v>85</v>
      </c>
      <c r="C174">
        <f t="shared" si="52"/>
        <v>5.4650000000000016</v>
      </c>
      <c r="D174">
        <f t="shared" si="53"/>
        <v>6</v>
      </c>
      <c r="E174">
        <f t="shared" si="54"/>
        <v>6.1625000000000032</v>
      </c>
      <c r="F174">
        <f t="shared" si="55"/>
        <v>6.3525000000000045</v>
      </c>
      <c r="G174">
        <f t="shared" si="56"/>
        <v>7.1850000000000023</v>
      </c>
      <c r="H174">
        <f t="shared" si="57"/>
        <v>7.5843749999999908</v>
      </c>
      <c r="I174">
        <f t="shared" si="58"/>
        <v>7.9324999999999921</v>
      </c>
      <c r="J174">
        <f t="shared" si="59"/>
        <v>8.2362500000000001</v>
      </c>
      <c r="K174" s="4">
        <f t="shared" si="60"/>
        <v>9.0499999999999865</v>
      </c>
      <c r="M174" s="30">
        <v>85</v>
      </c>
      <c r="N174">
        <f t="shared" si="61"/>
        <v>5.7449999999999921</v>
      </c>
      <c r="O174">
        <f t="shared" si="62"/>
        <v>6.4374999999999911</v>
      </c>
      <c r="P174">
        <f t="shared" si="63"/>
        <v>6.5824999999999996</v>
      </c>
      <c r="Q174">
        <f t="shared" si="64"/>
        <v>6.7725000000000097</v>
      </c>
      <c r="R174">
        <f t="shared" si="65"/>
        <v>7.6049999999999942</v>
      </c>
      <c r="S174">
        <f t="shared" si="66"/>
        <v>8.0306249999999864</v>
      </c>
      <c r="T174">
        <f t="shared" si="67"/>
        <v>8.387499999999994</v>
      </c>
      <c r="U174">
        <f t="shared" si="68"/>
        <v>8.6387499999999964</v>
      </c>
      <c r="V174" s="4">
        <f t="shared" si="69"/>
        <v>9.4699999999999847</v>
      </c>
    </row>
    <row r="175" spans="2:22" x14ac:dyDescent="0.3">
      <c r="B175" s="30">
        <v>86</v>
      </c>
      <c r="C175">
        <f t="shared" si="52"/>
        <v>5.4739000000000013</v>
      </c>
      <c r="D175">
        <f t="shared" si="53"/>
        <v>6.0103999999999997</v>
      </c>
      <c r="E175">
        <f t="shared" si="54"/>
        <v>6.1779200000000039</v>
      </c>
      <c r="F175">
        <f t="shared" si="55"/>
        <v>6.3707800000000052</v>
      </c>
      <c r="G175">
        <f t="shared" si="56"/>
        <v>7.2218800000000014</v>
      </c>
      <c r="H175">
        <f t="shared" si="57"/>
        <v>7.6321349999999901</v>
      </c>
      <c r="I175">
        <f t="shared" si="58"/>
        <v>7.9898199999999919</v>
      </c>
      <c r="J175">
        <f t="shared" si="59"/>
        <v>8.2941500000000001</v>
      </c>
      <c r="K175" s="4">
        <f t="shared" si="60"/>
        <v>9.1373999999999871</v>
      </c>
      <c r="M175" s="30">
        <v>86</v>
      </c>
      <c r="N175">
        <f t="shared" si="61"/>
        <v>5.7603399999999922</v>
      </c>
      <c r="O175">
        <f t="shared" si="62"/>
        <v>6.4594999999999914</v>
      </c>
      <c r="P175">
        <f t="shared" si="63"/>
        <v>6.6075199999999992</v>
      </c>
      <c r="Q175">
        <f t="shared" si="64"/>
        <v>6.7989400000000106</v>
      </c>
      <c r="R175">
        <f t="shared" si="65"/>
        <v>7.6485999999999947</v>
      </c>
      <c r="S175">
        <f t="shared" si="66"/>
        <v>8.085584999999984</v>
      </c>
      <c r="T175">
        <f t="shared" si="67"/>
        <v>8.4516999999999953</v>
      </c>
      <c r="U175">
        <f t="shared" si="68"/>
        <v>8.7016099999999952</v>
      </c>
      <c r="V175" s="4">
        <f t="shared" si="69"/>
        <v>9.5631599999999857</v>
      </c>
    </row>
    <row r="176" spans="2:22" x14ac:dyDescent="0.3">
      <c r="B176" s="30">
        <v>87</v>
      </c>
      <c r="C176">
        <f t="shared" si="52"/>
        <v>5.4831833333333346</v>
      </c>
      <c r="D176">
        <f t="shared" si="53"/>
        <v>6.0212666666666665</v>
      </c>
      <c r="E176">
        <f t="shared" si="54"/>
        <v>6.1939466666666707</v>
      </c>
      <c r="F176">
        <f t="shared" si="55"/>
        <v>6.3897700000000048</v>
      </c>
      <c r="G176">
        <f t="shared" si="56"/>
        <v>7.2599200000000028</v>
      </c>
      <c r="H176">
        <f t="shared" si="57"/>
        <v>7.6813191666666558</v>
      </c>
      <c r="I176">
        <f t="shared" si="58"/>
        <v>8.048796666666659</v>
      </c>
      <c r="J176">
        <f t="shared" si="59"/>
        <v>8.3537250000000007</v>
      </c>
      <c r="K176" s="4">
        <f t="shared" si="60"/>
        <v>9.2270999999999859</v>
      </c>
      <c r="M176" s="30">
        <v>87</v>
      </c>
      <c r="N176">
        <f t="shared" si="61"/>
        <v>5.7759766666666588</v>
      </c>
      <c r="O176">
        <f t="shared" si="62"/>
        <v>6.481916666666657</v>
      </c>
      <c r="P176">
        <f t="shared" si="63"/>
        <v>6.6330133333333325</v>
      </c>
      <c r="Q176">
        <f t="shared" si="64"/>
        <v>6.8258766666666775</v>
      </c>
      <c r="R176">
        <f t="shared" si="65"/>
        <v>7.6930666666666596</v>
      </c>
      <c r="S176">
        <f t="shared" si="66"/>
        <v>8.1416608333333169</v>
      </c>
      <c r="T176">
        <f t="shared" si="67"/>
        <v>8.5172166666666609</v>
      </c>
      <c r="U176">
        <f t="shared" si="68"/>
        <v>8.7657816666666637</v>
      </c>
      <c r="V176" s="4">
        <f t="shared" si="69"/>
        <v>9.6582733333333195</v>
      </c>
    </row>
    <row r="177" spans="2:22" x14ac:dyDescent="0.3">
      <c r="B177" s="30">
        <v>88</v>
      </c>
      <c r="C177">
        <f t="shared" si="52"/>
        <v>5.4928500000000016</v>
      </c>
      <c r="D177">
        <f t="shared" si="53"/>
        <v>6.0326000000000004</v>
      </c>
      <c r="E177">
        <f t="shared" si="54"/>
        <v>6.2105800000000038</v>
      </c>
      <c r="F177">
        <f t="shared" si="55"/>
        <v>6.4094700000000042</v>
      </c>
      <c r="G177">
        <f t="shared" si="56"/>
        <v>7.2991200000000029</v>
      </c>
      <c r="H177">
        <f t="shared" si="57"/>
        <v>7.7319274999999905</v>
      </c>
      <c r="I177">
        <f t="shared" si="58"/>
        <v>8.1094299999999926</v>
      </c>
      <c r="J177">
        <f t="shared" si="59"/>
        <v>8.4149750000000019</v>
      </c>
      <c r="K177" s="4">
        <f t="shared" si="60"/>
        <v>9.3190999999999882</v>
      </c>
      <c r="M177" s="30">
        <v>88</v>
      </c>
      <c r="N177">
        <f t="shared" si="61"/>
        <v>5.7919099999999917</v>
      </c>
      <c r="O177">
        <f t="shared" si="62"/>
        <v>6.5047499999999898</v>
      </c>
      <c r="P177">
        <f t="shared" si="63"/>
        <v>6.6589799999999988</v>
      </c>
      <c r="Q177">
        <f t="shared" si="64"/>
        <v>6.8533100000000111</v>
      </c>
      <c r="R177">
        <f t="shared" si="65"/>
        <v>7.7383999999999933</v>
      </c>
      <c r="S177">
        <f t="shared" si="66"/>
        <v>8.1988524999999832</v>
      </c>
      <c r="T177">
        <f t="shared" si="67"/>
        <v>8.5840499999999942</v>
      </c>
      <c r="U177">
        <f t="shared" si="68"/>
        <v>8.8312649999999948</v>
      </c>
      <c r="V177" s="4">
        <f t="shared" si="69"/>
        <v>9.7553399999999861</v>
      </c>
    </row>
    <row r="178" spans="2:22" x14ac:dyDescent="0.3">
      <c r="B178" s="30">
        <v>89</v>
      </c>
      <c r="C178">
        <f t="shared" si="52"/>
        <v>5.5029000000000012</v>
      </c>
      <c r="D178">
        <f t="shared" si="53"/>
        <v>6.0444000000000004</v>
      </c>
      <c r="E178">
        <f t="shared" si="54"/>
        <v>6.227820000000003</v>
      </c>
      <c r="F178">
        <f t="shared" si="55"/>
        <v>6.4298800000000043</v>
      </c>
      <c r="G178">
        <f t="shared" si="56"/>
        <v>7.3394800000000018</v>
      </c>
      <c r="H178">
        <f t="shared" si="57"/>
        <v>7.7839599999999907</v>
      </c>
      <c r="I178">
        <f t="shared" si="58"/>
        <v>8.1717199999999917</v>
      </c>
      <c r="J178">
        <f t="shared" si="59"/>
        <v>8.4779000000000018</v>
      </c>
      <c r="K178" s="4">
        <f t="shared" si="60"/>
        <v>9.4133999999999887</v>
      </c>
      <c r="M178" s="30">
        <v>89</v>
      </c>
      <c r="N178">
        <f t="shared" si="61"/>
        <v>5.8081399999999919</v>
      </c>
      <c r="O178">
        <f t="shared" si="62"/>
        <v>6.5279999999999898</v>
      </c>
      <c r="P178">
        <f t="shared" si="63"/>
        <v>6.6854199999999988</v>
      </c>
      <c r="Q178">
        <f t="shared" si="64"/>
        <v>6.8812400000000116</v>
      </c>
      <c r="R178">
        <f t="shared" si="65"/>
        <v>7.784599999999994</v>
      </c>
      <c r="S178">
        <f t="shared" si="66"/>
        <v>8.2571599999999847</v>
      </c>
      <c r="T178">
        <f t="shared" si="67"/>
        <v>8.6521999999999935</v>
      </c>
      <c r="U178">
        <f t="shared" si="68"/>
        <v>8.8980599999999939</v>
      </c>
      <c r="V178" s="4">
        <f t="shared" si="69"/>
        <v>9.8543599999999838</v>
      </c>
    </row>
    <row r="179" spans="2:22" x14ac:dyDescent="0.3">
      <c r="B179" s="30">
        <v>90</v>
      </c>
      <c r="C179">
        <f t="shared" si="52"/>
        <v>5.5133333333333345</v>
      </c>
      <c r="D179">
        <f t="shared" si="53"/>
        <v>6.0566666666666666</v>
      </c>
      <c r="E179">
        <f t="shared" si="54"/>
        <v>6.2456666666666703</v>
      </c>
      <c r="F179">
        <f t="shared" si="55"/>
        <v>6.451000000000005</v>
      </c>
      <c r="G179">
        <f t="shared" si="56"/>
        <v>7.3810000000000029</v>
      </c>
      <c r="H179">
        <f t="shared" si="57"/>
        <v>7.8374166666666572</v>
      </c>
      <c r="I179">
        <f t="shared" si="58"/>
        <v>8.235666666666658</v>
      </c>
      <c r="J179">
        <f t="shared" si="59"/>
        <v>8.5425000000000004</v>
      </c>
      <c r="K179" s="4">
        <f t="shared" si="60"/>
        <v>9.5099999999999874</v>
      </c>
      <c r="M179" s="30">
        <v>90</v>
      </c>
      <c r="N179">
        <f t="shared" si="61"/>
        <v>5.8246666666666584</v>
      </c>
      <c r="O179">
        <f t="shared" si="62"/>
        <v>6.5516666666666552</v>
      </c>
      <c r="P179">
        <f t="shared" si="63"/>
        <v>6.7123333333333326</v>
      </c>
      <c r="Q179">
        <f t="shared" si="64"/>
        <v>6.9096666666666788</v>
      </c>
      <c r="R179">
        <f t="shared" si="65"/>
        <v>7.8316666666666599</v>
      </c>
      <c r="S179">
        <f t="shared" si="66"/>
        <v>8.3165833333333161</v>
      </c>
      <c r="T179">
        <f t="shared" si="67"/>
        <v>8.7216666666666605</v>
      </c>
      <c r="U179">
        <f t="shared" si="68"/>
        <v>8.9661666666666626</v>
      </c>
      <c r="V179" s="4">
        <f t="shared" si="69"/>
        <v>9.9553333333333178</v>
      </c>
    </row>
    <row r="180" spans="2:22" x14ac:dyDescent="0.3">
      <c r="B180" s="30">
        <v>91</v>
      </c>
      <c r="C180">
        <f t="shared" si="52"/>
        <v>5.5241500000000014</v>
      </c>
      <c r="D180">
        <f t="shared" si="53"/>
        <v>6.0693999999999999</v>
      </c>
      <c r="E180">
        <f t="shared" si="54"/>
        <v>6.2641200000000037</v>
      </c>
      <c r="F180">
        <f t="shared" si="55"/>
        <v>6.4728300000000054</v>
      </c>
      <c r="G180">
        <f t="shared" si="56"/>
        <v>7.4236800000000018</v>
      </c>
      <c r="H180">
        <f t="shared" si="57"/>
        <v>7.8922974999999891</v>
      </c>
      <c r="I180">
        <f t="shared" si="58"/>
        <v>8.3012699999999917</v>
      </c>
      <c r="J180">
        <f t="shared" si="59"/>
        <v>8.6087750000000014</v>
      </c>
      <c r="K180" s="4">
        <f t="shared" si="60"/>
        <v>9.608899999999986</v>
      </c>
      <c r="M180" s="30">
        <v>91</v>
      </c>
      <c r="N180">
        <f t="shared" si="61"/>
        <v>5.8414899999999914</v>
      </c>
      <c r="O180">
        <f t="shared" si="62"/>
        <v>6.5757499999999887</v>
      </c>
      <c r="P180">
        <f t="shared" si="63"/>
        <v>6.7397199999999984</v>
      </c>
      <c r="Q180">
        <f t="shared" si="64"/>
        <v>6.938590000000012</v>
      </c>
      <c r="R180">
        <f t="shared" si="65"/>
        <v>7.8795999999999928</v>
      </c>
      <c r="S180">
        <f t="shared" si="66"/>
        <v>8.3771224999999827</v>
      </c>
      <c r="T180">
        <f t="shared" si="67"/>
        <v>8.7924499999999917</v>
      </c>
      <c r="U180">
        <f t="shared" si="68"/>
        <v>9.0355849999999958</v>
      </c>
      <c r="V180" s="4">
        <f t="shared" si="69"/>
        <v>10.058259999999983</v>
      </c>
    </row>
    <row r="181" spans="2:22" x14ac:dyDescent="0.3">
      <c r="B181" s="30">
        <v>92</v>
      </c>
      <c r="C181">
        <f t="shared" si="52"/>
        <v>5.535350000000002</v>
      </c>
      <c r="D181">
        <f t="shared" si="53"/>
        <v>6.0826000000000002</v>
      </c>
      <c r="E181">
        <f t="shared" si="54"/>
        <v>6.2831800000000033</v>
      </c>
      <c r="F181">
        <f t="shared" si="55"/>
        <v>6.4953700000000048</v>
      </c>
      <c r="G181">
        <f t="shared" si="56"/>
        <v>7.4675200000000022</v>
      </c>
      <c r="H181">
        <f t="shared" si="57"/>
        <v>7.9486024999999891</v>
      </c>
      <c r="I181">
        <f t="shared" si="58"/>
        <v>8.3685299999999927</v>
      </c>
      <c r="J181">
        <f t="shared" si="59"/>
        <v>8.6767250000000011</v>
      </c>
      <c r="K181" s="4">
        <f t="shared" si="60"/>
        <v>9.7100999999999864</v>
      </c>
      <c r="M181" s="30">
        <v>92</v>
      </c>
      <c r="N181">
        <f t="shared" si="61"/>
        <v>5.8586099999999917</v>
      </c>
      <c r="O181">
        <f t="shared" si="62"/>
        <v>6.6002499999999884</v>
      </c>
      <c r="P181">
        <f t="shared" si="63"/>
        <v>6.7675799999999988</v>
      </c>
      <c r="Q181">
        <f t="shared" si="64"/>
        <v>6.9680100000000129</v>
      </c>
      <c r="R181">
        <f t="shared" si="65"/>
        <v>7.9283999999999928</v>
      </c>
      <c r="S181">
        <f t="shared" si="66"/>
        <v>8.4387774999999827</v>
      </c>
      <c r="T181">
        <f t="shared" si="67"/>
        <v>8.8645499999999924</v>
      </c>
      <c r="U181">
        <f t="shared" si="68"/>
        <v>9.1063149999999951</v>
      </c>
      <c r="V181" s="4">
        <f t="shared" si="69"/>
        <v>10.163139999999984</v>
      </c>
    </row>
    <row r="182" spans="2:22" x14ac:dyDescent="0.3">
      <c r="B182" s="30">
        <v>93</v>
      </c>
      <c r="C182">
        <f t="shared" si="52"/>
        <v>5.5469333333333353</v>
      </c>
      <c r="D182">
        <f t="shared" si="53"/>
        <v>6.0962666666666667</v>
      </c>
      <c r="E182">
        <f t="shared" si="54"/>
        <v>6.30284666666667</v>
      </c>
      <c r="F182">
        <f t="shared" si="55"/>
        <v>6.5186200000000056</v>
      </c>
      <c r="G182">
        <f t="shared" si="56"/>
        <v>7.5125200000000021</v>
      </c>
      <c r="H182">
        <f t="shared" si="57"/>
        <v>8.0063316666666555</v>
      </c>
      <c r="I182">
        <f t="shared" si="58"/>
        <v>8.4374466666666592</v>
      </c>
      <c r="J182">
        <f t="shared" si="59"/>
        <v>8.7463500000000014</v>
      </c>
      <c r="K182" s="4">
        <f t="shared" si="60"/>
        <v>9.813599999999985</v>
      </c>
      <c r="M182" s="30">
        <v>93</v>
      </c>
      <c r="N182">
        <f t="shared" si="61"/>
        <v>5.8760266666666574</v>
      </c>
      <c r="O182">
        <f t="shared" si="62"/>
        <v>6.6251666666666544</v>
      </c>
      <c r="P182">
        <f t="shared" si="63"/>
        <v>6.7959133333333321</v>
      </c>
      <c r="Q182">
        <f t="shared" si="64"/>
        <v>6.9979266666666797</v>
      </c>
      <c r="R182">
        <f t="shared" si="65"/>
        <v>7.9780666666666598</v>
      </c>
      <c r="S182">
        <f t="shared" si="66"/>
        <v>8.5015483333333144</v>
      </c>
      <c r="T182">
        <f t="shared" si="67"/>
        <v>8.9379666666666591</v>
      </c>
      <c r="U182">
        <f t="shared" si="68"/>
        <v>9.1783566666666623</v>
      </c>
      <c r="V182" s="4">
        <f t="shared" si="69"/>
        <v>10.269973333333315</v>
      </c>
    </row>
    <row r="183" spans="2:22" x14ac:dyDescent="0.3">
      <c r="B183" s="30">
        <v>94</v>
      </c>
      <c r="C183">
        <f t="shared" si="52"/>
        <v>5.5589000000000022</v>
      </c>
      <c r="D183">
        <f t="shared" si="53"/>
        <v>6.1104000000000003</v>
      </c>
      <c r="E183">
        <f t="shared" si="54"/>
        <v>6.323120000000003</v>
      </c>
      <c r="F183">
        <f t="shared" si="55"/>
        <v>6.5425800000000063</v>
      </c>
      <c r="G183">
        <f t="shared" si="56"/>
        <v>7.5586800000000025</v>
      </c>
      <c r="H183">
        <f t="shared" si="57"/>
        <v>8.0654849999999882</v>
      </c>
      <c r="I183">
        <f t="shared" si="58"/>
        <v>8.5080199999999913</v>
      </c>
      <c r="J183">
        <f t="shared" si="59"/>
        <v>8.8176500000000022</v>
      </c>
      <c r="K183" s="4">
        <f t="shared" si="60"/>
        <v>9.9193999999999853</v>
      </c>
      <c r="M183" s="30">
        <v>94</v>
      </c>
      <c r="N183">
        <f t="shared" si="61"/>
        <v>5.8937399999999913</v>
      </c>
      <c r="O183">
        <f t="shared" si="62"/>
        <v>6.6504999999999868</v>
      </c>
      <c r="P183">
        <f t="shared" si="63"/>
        <v>6.8247199999999992</v>
      </c>
      <c r="Q183">
        <f t="shared" si="64"/>
        <v>7.0283400000000134</v>
      </c>
      <c r="R183">
        <f t="shared" si="65"/>
        <v>8.028599999999992</v>
      </c>
      <c r="S183">
        <f t="shared" si="66"/>
        <v>8.5654349999999813</v>
      </c>
      <c r="T183">
        <f t="shared" si="67"/>
        <v>9.0126999999999917</v>
      </c>
      <c r="U183">
        <f t="shared" si="68"/>
        <v>9.2517099999999957</v>
      </c>
      <c r="V183" s="4">
        <f t="shared" si="69"/>
        <v>10.378759999999982</v>
      </c>
    </row>
    <row r="184" spans="2:22" x14ac:dyDescent="0.3">
      <c r="B184" s="30">
        <v>95</v>
      </c>
      <c r="C184">
        <f t="shared" si="52"/>
        <v>5.5712500000000018</v>
      </c>
      <c r="D184">
        <f t="shared" si="53"/>
        <v>6.125</v>
      </c>
      <c r="E184">
        <f t="shared" si="54"/>
        <v>6.344000000000003</v>
      </c>
      <c r="F184">
        <f t="shared" si="55"/>
        <v>6.5672500000000049</v>
      </c>
      <c r="G184">
        <f t="shared" si="56"/>
        <v>7.6060000000000016</v>
      </c>
      <c r="H184">
        <f t="shared" si="57"/>
        <v>8.1260624999999891</v>
      </c>
      <c r="I184">
        <f t="shared" si="58"/>
        <v>8.5802499999999924</v>
      </c>
      <c r="J184">
        <f t="shared" si="59"/>
        <v>8.8906250000000018</v>
      </c>
      <c r="K184" s="4">
        <f t="shared" si="60"/>
        <v>10.027499999999984</v>
      </c>
      <c r="M184" s="30">
        <v>95</v>
      </c>
      <c r="N184">
        <f t="shared" si="61"/>
        <v>5.9117499999999907</v>
      </c>
      <c r="O184">
        <f t="shared" si="62"/>
        <v>6.6762499999999871</v>
      </c>
      <c r="P184">
        <f t="shared" si="63"/>
        <v>6.8539999999999992</v>
      </c>
      <c r="Q184">
        <f t="shared" si="64"/>
        <v>7.0592500000000138</v>
      </c>
      <c r="R184">
        <f t="shared" si="65"/>
        <v>8.0799999999999912</v>
      </c>
      <c r="S184">
        <f t="shared" si="66"/>
        <v>8.6304374999999816</v>
      </c>
      <c r="T184">
        <f t="shared" si="67"/>
        <v>9.0887499999999903</v>
      </c>
      <c r="U184">
        <f t="shared" si="68"/>
        <v>9.3263749999999952</v>
      </c>
      <c r="V184" s="4">
        <f t="shared" si="69"/>
        <v>10.489499999999982</v>
      </c>
    </row>
    <row r="185" spans="2:22" x14ac:dyDescent="0.3">
      <c r="B185" s="30">
        <v>96</v>
      </c>
      <c r="C185">
        <f t="shared" si="52"/>
        <v>5.5839833333333351</v>
      </c>
      <c r="D185">
        <f t="shared" si="53"/>
        <v>6.1400666666666668</v>
      </c>
      <c r="E185">
        <f t="shared" si="54"/>
        <v>6.3654866666666701</v>
      </c>
      <c r="F185">
        <f t="shared" si="55"/>
        <v>6.592630000000006</v>
      </c>
      <c r="G185">
        <f t="shared" si="56"/>
        <v>7.6544800000000022</v>
      </c>
      <c r="H185">
        <f t="shared" si="57"/>
        <v>8.1880641666666545</v>
      </c>
      <c r="I185">
        <f t="shared" si="58"/>
        <v>8.6541366666666573</v>
      </c>
      <c r="J185">
        <f t="shared" si="59"/>
        <v>8.9652750000000019</v>
      </c>
      <c r="K185" s="4">
        <f t="shared" si="60"/>
        <v>10.137899999999984</v>
      </c>
      <c r="M185" s="30">
        <v>96</v>
      </c>
      <c r="N185">
        <f t="shared" si="61"/>
        <v>5.9300566666666574</v>
      </c>
      <c r="O185">
        <f t="shared" si="62"/>
        <v>6.7024166666666529</v>
      </c>
      <c r="P185">
        <f t="shared" si="63"/>
        <v>6.8837533333333321</v>
      </c>
      <c r="Q185">
        <f t="shared" si="64"/>
        <v>7.090656666666681</v>
      </c>
      <c r="R185">
        <f t="shared" si="65"/>
        <v>8.1322666666666592</v>
      </c>
      <c r="S185">
        <f t="shared" si="66"/>
        <v>8.6965558333333135</v>
      </c>
      <c r="T185">
        <f t="shared" si="67"/>
        <v>9.1661166666666567</v>
      </c>
      <c r="U185">
        <f t="shared" si="68"/>
        <v>9.4023516666666609</v>
      </c>
      <c r="V185" s="4">
        <f t="shared" si="69"/>
        <v>10.602193333333314</v>
      </c>
    </row>
    <row r="186" spans="2:22" x14ac:dyDescent="0.3">
      <c r="B186" s="30">
        <v>97</v>
      </c>
      <c r="C186">
        <f t="shared" si="52"/>
        <v>5.597100000000002</v>
      </c>
      <c r="D186">
        <f t="shared" si="53"/>
        <v>6.1555999999999997</v>
      </c>
      <c r="E186">
        <f t="shared" si="54"/>
        <v>6.3875800000000034</v>
      </c>
      <c r="F186">
        <f t="shared" si="55"/>
        <v>6.6187200000000068</v>
      </c>
      <c r="G186">
        <f t="shared" si="56"/>
        <v>7.7041200000000023</v>
      </c>
      <c r="H186">
        <f t="shared" si="57"/>
        <v>8.251489999999988</v>
      </c>
      <c r="I186">
        <f t="shared" si="58"/>
        <v>8.7296799999999912</v>
      </c>
      <c r="J186">
        <f t="shared" si="59"/>
        <v>9.0416000000000025</v>
      </c>
      <c r="K186" s="4">
        <f t="shared" si="60"/>
        <v>10.250599999999986</v>
      </c>
      <c r="M186" s="30">
        <v>97</v>
      </c>
      <c r="N186">
        <f t="shared" si="61"/>
        <v>5.9486599999999905</v>
      </c>
      <c r="O186">
        <f t="shared" si="62"/>
        <v>6.7289999999999859</v>
      </c>
      <c r="P186">
        <f t="shared" si="63"/>
        <v>6.9139799999999987</v>
      </c>
      <c r="Q186">
        <f t="shared" si="64"/>
        <v>7.1225600000000151</v>
      </c>
      <c r="R186">
        <f t="shared" si="65"/>
        <v>8.1853999999999907</v>
      </c>
      <c r="S186">
        <f t="shared" si="66"/>
        <v>8.7637899999999789</v>
      </c>
      <c r="T186">
        <f t="shared" si="67"/>
        <v>9.2447999999999908</v>
      </c>
      <c r="U186">
        <f t="shared" si="68"/>
        <v>9.4796399999999927</v>
      </c>
      <c r="V186" s="4">
        <f t="shared" si="69"/>
        <v>10.716839999999982</v>
      </c>
    </row>
    <row r="187" spans="2:22" x14ac:dyDescent="0.3">
      <c r="B187" s="30">
        <v>98</v>
      </c>
      <c r="C187">
        <f t="shared" si="52"/>
        <v>5.6106000000000016</v>
      </c>
      <c r="D187">
        <f t="shared" si="53"/>
        <v>6.1715999999999998</v>
      </c>
      <c r="E187">
        <f t="shared" si="54"/>
        <v>6.4102800000000038</v>
      </c>
      <c r="F187">
        <f t="shared" si="55"/>
        <v>6.6455200000000065</v>
      </c>
      <c r="G187">
        <f t="shared" si="56"/>
        <v>7.754920000000002</v>
      </c>
      <c r="H187">
        <f t="shared" si="57"/>
        <v>8.3163399999999879</v>
      </c>
      <c r="I187">
        <f t="shared" si="58"/>
        <v>8.8068799999999925</v>
      </c>
      <c r="J187">
        <f t="shared" si="59"/>
        <v>9.1196000000000019</v>
      </c>
      <c r="K187" s="4">
        <f t="shared" si="60"/>
        <v>10.365599999999985</v>
      </c>
      <c r="M187" s="30">
        <v>98</v>
      </c>
      <c r="N187">
        <f t="shared" si="61"/>
        <v>5.96755999999999</v>
      </c>
      <c r="O187">
        <f t="shared" si="62"/>
        <v>6.7559999999999851</v>
      </c>
      <c r="P187">
        <f t="shared" si="63"/>
        <v>6.9446799999999982</v>
      </c>
      <c r="Q187">
        <f t="shared" si="64"/>
        <v>7.1549600000000151</v>
      </c>
      <c r="R187">
        <f t="shared" si="65"/>
        <v>8.239399999999991</v>
      </c>
      <c r="S187">
        <f t="shared" si="66"/>
        <v>8.8321399999999795</v>
      </c>
      <c r="T187">
        <f t="shared" si="67"/>
        <v>9.3247999999999909</v>
      </c>
      <c r="U187">
        <f t="shared" si="68"/>
        <v>9.5582399999999943</v>
      </c>
      <c r="V187" s="4">
        <f t="shared" si="69"/>
        <v>10.833439999999982</v>
      </c>
    </row>
    <row r="188" spans="2:22" x14ac:dyDescent="0.3">
      <c r="B188" s="30">
        <v>99</v>
      </c>
      <c r="C188">
        <f t="shared" si="52"/>
        <v>5.6244833333333357</v>
      </c>
      <c r="D188">
        <f t="shared" si="53"/>
        <v>6.1880666666666659</v>
      </c>
      <c r="E188">
        <f t="shared" si="54"/>
        <v>6.4335866666666703</v>
      </c>
      <c r="F188">
        <f t="shared" si="55"/>
        <v>6.673030000000006</v>
      </c>
      <c r="G188">
        <f t="shared" si="56"/>
        <v>7.8068800000000023</v>
      </c>
      <c r="H188">
        <f t="shared" si="57"/>
        <v>8.3826141666666523</v>
      </c>
      <c r="I188">
        <f t="shared" si="58"/>
        <v>8.8857366666666575</v>
      </c>
      <c r="J188">
        <f t="shared" si="59"/>
        <v>9.1992750000000019</v>
      </c>
      <c r="K188" s="4">
        <f t="shared" si="60"/>
        <v>10.482899999999985</v>
      </c>
      <c r="M188" s="30">
        <v>99</v>
      </c>
      <c r="N188">
        <f t="shared" si="61"/>
        <v>5.9867566666666567</v>
      </c>
      <c r="O188">
        <f t="shared" si="62"/>
        <v>6.7834166666666516</v>
      </c>
      <c r="P188">
        <f t="shared" si="63"/>
        <v>6.9758533333333315</v>
      </c>
      <c r="Q188">
        <f t="shared" si="64"/>
        <v>7.1878566666666828</v>
      </c>
      <c r="R188">
        <f t="shared" si="65"/>
        <v>8.2942666666666582</v>
      </c>
      <c r="S188">
        <f t="shared" si="66"/>
        <v>8.9016058333333117</v>
      </c>
      <c r="T188">
        <f t="shared" si="67"/>
        <v>9.4061166666666569</v>
      </c>
      <c r="U188">
        <f t="shared" si="68"/>
        <v>9.6381516666666602</v>
      </c>
      <c r="V188" s="4">
        <f t="shared" si="69"/>
        <v>10.951993333333313</v>
      </c>
    </row>
    <row r="189" spans="2:22" ht="15" thickBot="1" x14ac:dyDescent="0.35">
      <c r="B189" s="31">
        <v>100</v>
      </c>
      <c r="C189" s="5">
        <f t="shared" si="52"/>
        <v>5.6387500000000017</v>
      </c>
      <c r="D189" s="5">
        <f t="shared" si="53"/>
        <v>6.2050000000000001</v>
      </c>
      <c r="E189" s="5">
        <f t="shared" si="54"/>
        <v>6.4575000000000031</v>
      </c>
      <c r="F189" s="5">
        <f t="shared" si="55"/>
        <v>6.7012500000000061</v>
      </c>
      <c r="G189" s="5">
        <f t="shared" si="56"/>
        <v>7.8600000000000021</v>
      </c>
      <c r="H189" s="5">
        <f t="shared" si="57"/>
        <v>8.4503124999999866</v>
      </c>
      <c r="I189" s="5">
        <f t="shared" si="58"/>
        <v>8.9662499999999916</v>
      </c>
      <c r="J189" s="5">
        <f t="shared" si="59"/>
        <v>9.2806250000000023</v>
      </c>
      <c r="K189" s="6">
        <f t="shared" si="60"/>
        <v>10.602499999999983</v>
      </c>
      <c r="M189" s="31">
        <v>100</v>
      </c>
      <c r="N189" s="5">
        <f t="shared" si="61"/>
        <v>6.0062499999999899</v>
      </c>
      <c r="O189" s="5">
        <f t="shared" si="62"/>
        <v>6.8112499999999843</v>
      </c>
      <c r="P189" s="5">
        <f t="shared" si="63"/>
        <v>7.0074999999999985</v>
      </c>
      <c r="Q189" s="5">
        <f t="shared" si="64"/>
        <v>7.2212500000000164</v>
      </c>
      <c r="R189" s="5">
        <f t="shared" si="65"/>
        <v>8.3499999999999908</v>
      </c>
      <c r="S189" s="5">
        <f t="shared" si="66"/>
        <v>8.9721874999999791</v>
      </c>
      <c r="T189" s="5">
        <f t="shared" si="67"/>
        <v>9.4887499999999889</v>
      </c>
      <c r="U189" s="5">
        <f t="shared" si="68"/>
        <v>9.7193749999999941</v>
      </c>
      <c r="V189" s="6">
        <f t="shared" si="69"/>
        <v>11.07249999999998</v>
      </c>
    </row>
    <row r="193" spans="2:22" ht="15" thickBot="1" x14ac:dyDescent="0.35"/>
    <row r="194" spans="2:22" x14ac:dyDescent="0.3">
      <c r="B194" s="2"/>
      <c r="C194" s="32" t="s">
        <v>112</v>
      </c>
      <c r="D194" s="32" t="s">
        <v>48</v>
      </c>
      <c r="E194" s="32" t="s">
        <v>49</v>
      </c>
      <c r="F194" s="32" t="s">
        <v>51</v>
      </c>
      <c r="G194" s="32" t="s">
        <v>50</v>
      </c>
      <c r="H194" s="32" t="s">
        <v>52</v>
      </c>
      <c r="I194" s="32" t="s">
        <v>111</v>
      </c>
      <c r="J194" s="32" t="s">
        <v>53</v>
      </c>
      <c r="K194" s="33" t="s">
        <v>113</v>
      </c>
      <c r="M194" s="2"/>
      <c r="N194" s="32" t="s">
        <v>112</v>
      </c>
      <c r="O194" s="32" t="s">
        <v>48</v>
      </c>
      <c r="P194" s="32" t="s">
        <v>49</v>
      </c>
      <c r="Q194" s="32" t="s">
        <v>51</v>
      </c>
      <c r="R194" s="32" t="s">
        <v>50</v>
      </c>
      <c r="S194" s="32" t="s">
        <v>52</v>
      </c>
      <c r="T194" s="32" t="s">
        <v>111</v>
      </c>
      <c r="U194" s="32" t="s">
        <v>53</v>
      </c>
      <c r="V194" s="33" t="s">
        <v>113</v>
      </c>
    </row>
    <row r="195" spans="2:22" x14ac:dyDescent="0.3">
      <c r="B195" s="30">
        <v>0</v>
      </c>
      <c r="C195">
        <v>6.1095833333333358</v>
      </c>
      <c r="D195">
        <v>6.821666666666669</v>
      </c>
      <c r="E195">
        <v>7.069166666666665</v>
      </c>
      <c r="F195">
        <v>7.427083333333333</v>
      </c>
      <c r="G195">
        <v>8.2900000000000009</v>
      </c>
      <c r="H195">
        <v>8.730104166666667</v>
      </c>
      <c r="I195">
        <v>9.1154166666666665</v>
      </c>
      <c r="J195">
        <v>9.4368750000000006</v>
      </c>
      <c r="K195" s="4">
        <v>10.0275</v>
      </c>
      <c r="M195" s="30">
        <v>0</v>
      </c>
      <c r="N195">
        <v>5.5254166666666658</v>
      </c>
      <c r="O195">
        <v>6.0904166666666644</v>
      </c>
      <c r="P195">
        <v>6.1858333333333322</v>
      </c>
      <c r="Q195">
        <v>6.3070833333333356</v>
      </c>
      <c r="R195">
        <v>7.0666666666666664</v>
      </c>
      <c r="S195">
        <v>7.4373958333333299</v>
      </c>
      <c r="T195">
        <v>7.7429166666666625</v>
      </c>
      <c r="U195">
        <v>8.0897916666666632</v>
      </c>
      <c r="V195" s="4">
        <v>8.6908333333333303</v>
      </c>
    </row>
    <row r="196" spans="2:22" x14ac:dyDescent="0.3">
      <c r="B196" s="30">
        <v>5</v>
      </c>
      <c r="C196">
        <v>5.9950000000000019</v>
      </c>
      <c r="D196">
        <v>6.6800000000000024</v>
      </c>
      <c r="E196">
        <v>6.894499999999999</v>
      </c>
      <c r="F196">
        <v>7.2054999999999998</v>
      </c>
      <c r="G196">
        <v>7.9930000000000012</v>
      </c>
      <c r="H196">
        <v>8.3778749999999995</v>
      </c>
      <c r="I196">
        <v>8.7144999999999992</v>
      </c>
      <c r="J196">
        <v>9.03125</v>
      </c>
      <c r="K196" s="4">
        <v>9.51</v>
      </c>
      <c r="M196" s="30">
        <v>5</v>
      </c>
      <c r="N196">
        <v>5.4789999999999992</v>
      </c>
      <c r="O196">
        <v>6.027499999999999</v>
      </c>
      <c r="P196">
        <v>6.1144999999999987</v>
      </c>
      <c r="Q196">
        <v>6.2515000000000018</v>
      </c>
      <c r="R196">
        <v>6.9249999999999998</v>
      </c>
      <c r="S196">
        <v>7.2491249999999976</v>
      </c>
      <c r="T196">
        <v>7.5174999999999965</v>
      </c>
      <c r="U196">
        <v>7.8597499999999973</v>
      </c>
      <c r="V196" s="4">
        <v>8.3459999999999965</v>
      </c>
    </row>
    <row r="197" spans="2:22" x14ac:dyDescent="0.3">
      <c r="B197" s="30">
        <v>10</v>
      </c>
      <c r="C197">
        <v>5.8900000000000023</v>
      </c>
      <c r="D197">
        <v>6.5500000000000016</v>
      </c>
      <c r="E197">
        <v>6.7349999999999994</v>
      </c>
      <c r="F197">
        <v>7.004999999999999</v>
      </c>
      <c r="G197">
        <v>7.7250000000000014</v>
      </c>
      <c r="H197">
        <v>8.0612500000000011</v>
      </c>
      <c r="I197">
        <v>8.3549999999999986</v>
      </c>
      <c r="J197">
        <v>8.6674999999999986</v>
      </c>
      <c r="K197" s="4">
        <v>9.0499999999999989</v>
      </c>
      <c r="M197" s="30">
        <v>10</v>
      </c>
      <c r="N197">
        <v>5.4399999999999986</v>
      </c>
      <c r="O197">
        <v>5.9749999999999996</v>
      </c>
      <c r="P197">
        <v>6.0549999999999988</v>
      </c>
      <c r="Q197">
        <v>6.205000000000001</v>
      </c>
      <c r="R197">
        <v>6.8050000000000006</v>
      </c>
      <c r="S197">
        <v>7.0887499999999974</v>
      </c>
      <c r="T197">
        <v>7.3249999999999975</v>
      </c>
      <c r="U197">
        <v>7.6624999999999979</v>
      </c>
      <c r="V197" s="4">
        <v>8.0499999999999972</v>
      </c>
    </row>
    <row r="198" spans="2:22" x14ac:dyDescent="0.3">
      <c r="B198" s="30">
        <v>15</v>
      </c>
      <c r="C198">
        <v>5.7945833333333354</v>
      </c>
      <c r="D198">
        <v>6.4316666666666684</v>
      </c>
      <c r="E198">
        <v>6.5906666666666665</v>
      </c>
      <c r="F198">
        <v>6.8255833333333324</v>
      </c>
      <c r="G198">
        <v>7.4860000000000015</v>
      </c>
      <c r="H198">
        <v>7.7802291666666665</v>
      </c>
      <c r="I198">
        <v>8.0369166666666647</v>
      </c>
      <c r="J198">
        <v>8.3456249999999983</v>
      </c>
      <c r="K198" s="4">
        <v>8.6474999999999991</v>
      </c>
      <c r="M198" s="30">
        <v>15</v>
      </c>
      <c r="N198">
        <v>5.4084166666666649</v>
      </c>
      <c r="O198">
        <v>5.9329166666666673</v>
      </c>
      <c r="P198">
        <v>6.0073333333333325</v>
      </c>
      <c r="Q198">
        <v>6.1675833333333339</v>
      </c>
      <c r="R198">
        <v>6.706666666666667</v>
      </c>
      <c r="S198">
        <v>6.9562708333333312</v>
      </c>
      <c r="T198">
        <v>7.1654166666666654</v>
      </c>
      <c r="U198">
        <v>7.4980416666666656</v>
      </c>
      <c r="V198" s="4">
        <v>7.8028333333333304</v>
      </c>
    </row>
    <row r="199" spans="2:22" x14ac:dyDescent="0.3">
      <c r="B199" s="30">
        <v>20</v>
      </c>
      <c r="C199">
        <v>5.7087500000000011</v>
      </c>
      <c r="D199">
        <v>6.3250000000000011</v>
      </c>
      <c r="E199">
        <v>6.4615000000000009</v>
      </c>
      <c r="F199">
        <v>6.6672499999999992</v>
      </c>
      <c r="G199">
        <v>7.2760000000000016</v>
      </c>
      <c r="H199">
        <v>7.5348125000000001</v>
      </c>
      <c r="I199">
        <v>7.7602499999999974</v>
      </c>
      <c r="J199">
        <v>8.0656249999999989</v>
      </c>
      <c r="K199" s="4">
        <v>8.3024999999999984</v>
      </c>
      <c r="M199" s="30">
        <v>20</v>
      </c>
      <c r="N199">
        <v>5.384249999999998</v>
      </c>
      <c r="O199">
        <v>5.901250000000001</v>
      </c>
      <c r="P199">
        <v>5.9714999999999998</v>
      </c>
      <c r="Q199">
        <v>6.1392500000000005</v>
      </c>
      <c r="R199">
        <v>6.6300000000000008</v>
      </c>
      <c r="S199">
        <v>6.8516874999999988</v>
      </c>
      <c r="T199">
        <v>7.0387499999999994</v>
      </c>
      <c r="U199">
        <v>7.3663749999999997</v>
      </c>
      <c r="V199" s="4">
        <v>7.6044999999999963</v>
      </c>
    </row>
    <row r="200" spans="2:22" x14ac:dyDescent="0.3">
      <c r="B200" s="30">
        <v>25</v>
      </c>
      <c r="C200">
        <v>5.6325000000000012</v>
      </c>
      <c r="D200">
        <v>6.2300000000000013</v>
      </c>
      <c r="E200">
        <v>6.347500000000001</v>
      </c>
      <c r="F200">
        <v>6.5299999999999985</v>
      </c>
      <c r="G200">
        <v>7.0950000000000015</v>
      </c>
      <c r="H200">
        <v>7.3249999999999993</v>
      </c>
      <c r="I200">
        <v>7.5249999999999968</v>
      </c>
      <c r="J200">
        <v>7.8274999999999988</v>
      </c>
      <c r="K200" s="4">
        <v>8.014999999999997</v>
      </c>
      <c r="M200" s="30">
        <v>25</v>
      </c>
      <c r="N200">
        <v>5.3674999999999979</v>
      </c>
      <c r="O200">
        <v>5.8800000000000017</v>
      </c>
      <c r="P200">
        <v>5.9474999999999998</v>
      </c>
      <c r="Q200">
        <v>6.12</v>
      </c>
      <c r="R200">
        <v>6.5750000000000011</v>
      </c>
      <c r="S200">
        <v>6.7749999999999986</v>
      </c>
      <c r="T200">
        <v>6.9450000000000003</v>
      </c>
      <c r="U200">
        <v>7.2675000000000001</v>
      </c>
      <c r="V200" s="4">
        <v>7.4549999999999965</v>
      </c>
    </row>
    <row r="201" spans="2:22" x14ac:dyDescent="0.3">
      <c r="B201" s="30">
        <v>30</v>
      </c>
      <c r="C201">
        <v>5.5658333333333347</v>
      </c>
      <c r="D201">
        <v>6.1466666666666674</v>
      </c>
      <c r="E201">
        <v>6.2486666666666686</v>
      </c>
      <c r="F201">
        <v>6.4138333333333319</v>
      </c>
      <c r="G201">
        <v>6.9430000000000014</v>
      </c>
      <c r="H201">
        <v>7.1507916666666658</v>
      </c>
      <c r="I201">
        <v>7.3311666666666628</v>
      </c>
      <c r="J201">
        <v>7.6312499999999979</v>
      </c>
      <c r="K201" s="4">
        <v>7.7849999999999966</v>
      </c>
      <c r="M201" s="30">
        <v>30</v>
      </c>
      <c r="N201">
        <v>5.3581666666666639</v>
      </c>
      <c r="O201">
        <v>5.8691666666666684</v>
      </c>
      <c r="P201">
        <v>5.9353333333333325</v>
      </c>
      <c r="Q201">
        <v>6.1098333333333334</v>
      </c>
      <c r="R201">
        <v>6.5416666666666679</v>
      </c>
      <c r="S201">
        <v>6.7262083333333322</v>
      </c>
      <c r="T201">
        <v>6.8841666666666672</v>
      </c>
      <c r="U201">
        <v>7.2014166666666668</v>
      </c>
      <c r="V201" s="4">
        <v>7.3543333333333294</v>
      </c>
    </row>
    <row r="202" spans="2:22" x14ac:dyDescent="0.3">
      <c r="B202" s="30">
        <v>35</v>
      </c>
      <c r="C202">
        <v>5.5087500000000009</v>
      </c>
      <c r="D202">
        <v>6.0750000000000011</v>
      </c>
      <c r="E202">
        <v>6.1650000000000018</v>
      </c>
      <c r="F202">
        <v>6.3187499999999988</v>
      </c>
      <c r="G202">
        <v>6.8200000000000021</v>
      </c>
      <c r="H202">
        <v>7.0121874999999987</v>
      </c>
      <c r="I202">
        <v>7.1787499999999964</v>
      </c>
      <c r="J202">
        <v>7.4768749999999979</v>
      </c>
      <c r="K202" s="4">
        <v>7.6124999999999963</v>
      </c>
      <c r="M202" s="30">
        <v>35</v>
      </c>
      <c r="N202">
        <v>5.3562499999999975</v>
      </c>
      <c r="O202">
        <v>5.8687500000000021</v>
      </c>
      <c r="P202">
        <v>5.9349999999999996</v>
      </c>
      <c r="Q202">
        <v>6.1087500000000006</v>
      </c>
      <c r="R202">
        <v>6.5300000000000011</v>
      </c>
      <c r="S202">
        <v>6.705312499999998</v>
      </c>
      <c r="T202">
        <v>6.8562500000000011</v>
      </c>
      <c r="U202">
        <v>7.1681249999999999</v>
      </c>
      <c r="V202" s="4">
        <v>7.3024999999999958</v>
      </c>
    </row>
    <row r="203" spans="2:22" x14ac:dyDescent="0.3">
      <c r="B203" s="30">
        <v>40</v>
      </c>
      <c r="C203">
        <v>5.4612500000000006</v>
      </c>
      <c r="D203">
        <v>6.0150000000000006</v>
      </c>
      <c r="E203">
        <v>6.0965000000000025</v>
      </c>
      <c r="F203">
        <v>6.2447499999999989</v>
      </c>
      <c r="G203">
        <v>6.7260000000000018</v>
      </c>
      <c r="H203">
        <v>6.909187499999998</v>
      </c>
      <c r="I203">
        <v>7.0677499999999958</v>
      </c>
      <c r="J203">
        <v>7.3643749999999981</v>
      </c>
      <c r="K203" s="4">
        <v>7.4974999999999952</v>
      </c>
      <c r="M203" s="30">
        <v>40</v>
      </c>
      <c r="N203">
        <v>5.3617499999999971</v>
      </c>
      <c r="O203">
        <v>5.8787500000000019</v>
      </c>
      <c r="P203">
        <v>5.9464999999999995</v>
      </c>
      <c r="Q203">
        <v>6.1167500000000015</v>
      </c>
      <c r="R203">
        <v>6.54</v>
      </c>
      <c r="S203">
        <v>6.7123124999999977</v>
      </c>
      <c r="T203">
        <v>6.861250000000001</v>
      </c>
      <c r="U203">
        <v>7.1676250000000001</v>
      </c>
      <c r="V203" s="4">
        <v>7.2994999999999948</v>
      </c>
    </row>
    <row r="204" spans="2:22" x14ac:dyDescent="0.3">
      <c r="B204" s="30">
        <v>45</v>
      </c>
      <c r="C204">
        <v>5.4233333333333338</v>
      </c>
      <c r="D204">
        <v>5.9666666666666668</v>
      </c>
      <c r="E204">
        <v>6.0431666666666697</v>
      </c>
      <c r="F204">
        <v>6.1918333333333324</v>
      </c>
      <c r="G204">
        <v>6.6610000000000023</v>
      </c>
      <c r="H204">
        <v>6.8417916666666647</v>
      </c>
      <c r="I204">
        <v>6.9981666666666618</v>
      </c>
      <c r="J204">
        <v>7.2937499999999975</v>
      </c>
      <c r="K204" s="4">
        <v>7.4399999999999951</v>
      </c>
      <c r="M204" s="30">
        <v>45</v>
      </c>
      <c r="N204">
        <v>5.3746666666666627</v>
      </c>
      <c r="O204">
        <v>5.8991666666666678</v>
      </c>
      <c r="P204">
        <v>5.9698333333333329</v>
      </c>
      <c r="Q204">
        <v>6.1338333333333352</v>
      </c>
      <c r="R204">
        <v>6.5716666666666663</v>
      </c>
      <c r="S204">
        <v>6.7472083333333304</v>
      </c>
      <c r="T204">
        <v>6.8991666666666678</v>
      </c>
      <c r="U204">
        <v>7.1999166666666667</v>
      </c>
      <c r="V204" s="4">
        <v>7.3453333333333273</v>
      </c>
    </row>
    <row r="205" spans="2:22" x14ac:dyDescent="0.3">
      <c r="B205" s="30">
        <v>50</v>
      </c>
      <c r="C205">
        <v>5.3950000000000005</v>
      </c>
      <c r="D205">
        <v>5.9300000000000006</v>
      </c>
      <c r="E205">
        <v>6.0050000000000026</v>
      </c>
      <c r="F205">
        <v>6.1599999999999984</v>
      </c>
      <c r="G205">
        <v>6.6250000000000018</v>
      </c>
      <c r="H205">
        <v>6.8099999999999969</v>
      </c>
      <c r="I205">
        <v>6.9699999999999953</v>
      </c>
      <c r="J205">
        <v>7.2649999999999979</v>
      </c>
      <c r="K205" s="4">
        <v>7.4399999999999942</v>
      </c>
      <c r="M205" s="30">
        <v>50</v>
      </c>
      <c r="N205">
        <v>5.394999999999996</v>
      </c>
      <c r="O205">
        <v>5.9300000000000006</v>
      </c>
      <c r="P205">
        <v>6.0049999999999999</v>
      </c>
      <c r="Q205">
        <v>6.1600000000000028</v>
      </c>
      <c r="R205">
        <v>6.6249999999999991</v>
      </c>
      <c r="S205">
        <v>6.8099999999999961</v>
      </c>
      <c r="T205">
        <v>6.9700000000000006</v>
      </c>
      <c r="U205">
        <v>7.2650000000000006</v>
      </c>
      <c r="V205" s="4">
        <v>7.4399999999999942</v>
      </c>
    </row>
    <row r="206" spans="2:22" x14ac:dyDescent="0.3">
      <c r="B206" s="30">
        <v>55</v>
      </c>
      <c r="C206">
        <v>5.3762500000000006</v>
      </c>
      <c r="D206">
        <v>5.9050000000000002</v>
      </c>
      <c r="E206">
        <v>5.9820000000000029</v>
      </c>
      <c r="F206">
        <v>6.1492499999999994</v>
      </c>
      <c r="G206">
        <v>6.6180000000000021</v>
      </c>
      <c r="H206">
        <v>6.8138124999999956</v>
      </c>
      <c r="I206">
        <v>6.9832499999999946</v>
      </c>
      <c r="J206">
        <v>7.2781249999999984</v>
      </c>
      <c r="K206" s="4">
        <v>7.4974999999999934</v>
      </c>
      <c r="M206" s="30">
        <v>55</v>
      </c>
      <c r="N206">
        <v>5.4227499999999953</v>
      </c>
      <c r="O206">
        <v>5.9712499999999995</v>
      </c>
      <c r="P206">
        <v>6.0519999999999996</v>
      </c>
      <c r="Q206">
        <v>6.1952500000000033</v>
      </c>
      <c r="R206">
        <v>6.6999999999999993</v>
      </c>
      <c r="S206">
        <v>6.9006874999999948</v>
      </c>
      <c r="T206">
        <v>7.0737500000000004</v>
      </c>
      <c r="U206">
        <v>7.3628749999999998</v>
      </c>
      <c r="V206" s="4">
        <v>7.5834999999999928</v>
      </c>
    </row>
    <row r="207" spans="2:22" x14ac:dyDescent="0.3">
      <c r="B207" s="30">
        <v>60</v>
      </c>
      <c r="C207">
        <v>5.3670833333333343</v>
      </c>
      <c r="D207">
        <v>5.8916666666666675</v>
      </c>
      <c r="E207">
        <v>5.9741666666666697</v>
      </c>
      <c r="F207">
        <v>6.159583333333333</v>
      </c>
      <c r="G207">
        <v>6.6400000000000023</v>
      </c>
      <c r="H207">
        <v>6.8532291666666625</v>
      </c>
      <c r="I207">
        <v>7.0379166666666606</v>
      </c>
      <c r="J207">
        <v>7.3331249999999981</v>
      </c>
      <c r="K207" s="4">
        <v>7.6124999999999927</v>
      </c>
      <c r="M207" s="30">
        <v>60</v>
      </c>
      <c r="N207">
        <v>5.4579166666666614</v>
      </c>
      <c r="O207">
        <v>6.0229166666666654</v>
      </c>
      <c r="P207">
        <v>6.1108333333333329</v>
      </c>
      <c r="Q207">
        <v>6.2395833333333384</v>
      </c>
      <c r="R207">
        <v>6.7966666666666651</v>
      </c>
      <c r="S207">
        <v>7.0192708333333274</v>
      </c>
      <c r="T207">
        <v>7.2104166666666654</v>
      </c>
      <c r="U207">
        <v>7.4935416666666663</v>
      </c>
      <c r="V207" s="4">
        <v>7.7758333333333258</v>
      </c>
    </row>
    <row r="208" spans="2:22" x14ac:dyDescent="0.3">
      <c r="B208" s="30">
        <v>65</v>
      </c>
      <c r="C208">
        <v>5.3675000000000006</v>
      </c>
      <c r="D208">
        <v>5.8900000000000006</v>
      </c>
      <c r="E208">
        <v>5.9815000000000031</v>
      </c>
      <c r="F208">
        <v>6.1909999999999998</v>
      </c>
      <c r="G208">
        <v>6.6910000000000025</v>
      </c>
      <c r="H208">
        <v>6.9282499999999949</v>
      </c>
      <c r="I208">
        <v>7.1339999999999932</v>
      </c>
      <c r="J208">
        <v>7.4299999999999979</v>
      </c>
      <c r="K208" s="4">
        <v>7.7849999999999913</v>
      </c>
      <c r="M208" s="30">
        <v>65</v>
      </c>
      <c r="N208">
        <v>5.5004999999999944</v>
      </c>
      <c r="O208">
        <v>6.0849999999999973</v>
      </c>
      <c r="P208">
        <v>6.1814999999999998</v>
      </c>
      <c r="Q208">
        <v>6.2930000000000064</v>
      </c>
      <c r="R208">
        <v>6.9149999999999974</v>
      </c>
      <c r="S208">
        <v>7.165749999999993</v>
      </c>
      <c r="T208">
        <v>7.379999999999999</v>
      </c>
      <c r="U208">
        <v>7.6569999999999991</v>
      </c>
      <c r="V208" s="4">
        <v>8.0169999999999906</v>
      </c>
    </row>
    <row r="209" spans="2:22" x14ac:dyDescent="0.3">
      <c r="B209" s="30">
        <v>70</v>
      </c>
      <c r="C209">
        <v>5.3775000000000013</v>
      </c>
      <c r="D209">
        <v>5.9</v>
      </c>
      <c r="E209">
        <v>6.0040000000000031</v>
      </c>
      <c r="F209">
        <v>6.2435</v>
      </c>
      <c r="G209">
        <v>6.7710000000000017</v>
      </c>
      <c r="H209">
        <v>7.0388749999999938</v>
      </c>
      <c r="I209">
        <v>7.2714999999999934</v>
      </c>
      <c r="J209">
        <v>7.5687499999999988</v>
      </c>
      <c r="K209" s="4">
        <v>8.0149999999999899</v>
      </c>
      <c r="M209" s="30">
        <v>70</v>
      </c>
      <c r="N209">
        <v>5.5504999999999942</v>
      </c>
      <c r="O209">
        <v>6.1574999999999962</v>
      </c>
      <c r="P209">
        <v>6.2639999999999993</v>
      </c>
      <c r="Q209">
        <v>6.3555000000000073</v>
      </c>
      <c r="R209">
        <v>7.0549999999999979</v>
      </c>
      <c r="S209">
        <v>7.3401249999999907</v>
      </c>
      <c r="T209">
        <v>7.5824999999999978</v>
      </c>
      <c r="U209">
        <v>7.8532499999999992</v>
      </c>
      <c r="V209" s="4">
        <v>8.3069999999999897</v>
      </c>
    </row>
    <row r="210" spans="2:22" x14ac:dyDescent="0.3">
      <c r="B210" s="30">
        <v>75</v>
      </c>
      <c r="C210">
        <v>5.3970833333333346</v>
      </c>
      <c r="D210">
        <v>5.9216666666666669</v>
      </c>
      <c r="E210">
        <v>6.0416666666666705</v>
      </c>
      <c r="F210">
        <v>6.3170833333333336</v>
      </c>
      <c r="G210">
        <v>6.8800000000000026</v>
      </c>
      <c r="H210">
        <v>7.1851041666666591</v>
      </c>
      <c r="I210">
        <v>7.4504166666666602</v>
      </c>
      <c r="J210">
        <v>7.7493749999999997</v>
      </c>
      <c r="K210" s="4">
        <v>8.3024999999999913</v>
      </c>
      <c r="M210" s="30">
        <v>75</v>
      </c>
      <c r="N210">
        <v>5.60791666666666</v>
      </c>
      <c r="O210">
        <v>6.2404166666666612</v>
      </c>
      <c r="P210">
        <v>6.3583333333333325</v>
      </c>
      <c r="Q210">
        <v>6.4270833333333428</v>
      </c>
      <c r="R210">
        <v>7.2166666666666632</v>
      </c>
      <c r="S210">
        <v>7.5423958333333223</v>
      </c>
      <c r="T210">
        <v>7.8179166666666635</v>
      </c>
      <c r="U210">
        <v>8.0822916666666647</v>
      </c>
      <c r="V210" s="4">
        <v>8.6458333333333215</v>
      </c>
    </row>
    <row r="211" spans="2:22" x14ac:dyDescent="0.3">
      <c r="B211" s="30">
        <v>80</v>
      </c>
      <c r="C211">
        <v>5.4262500000000014</v>
      </c>
      <c r="D211">
        <v>5.9550000000000001</v>
      </c>
      <c r="E211">
        <v>6.0945000000000036</v>
      </c>
      <c r="F211">
        <v>6.4117500000000005</v>
      </c>
      <c r="G211">
        <v>7.0180000000000025</v>
      </c>
      <c r="H211">
        <v>7.3669374999999917</v>
      </c>
      <c r="I211">
        <v>7.6707499999999929</v>
      </c>
      <c r="J211">
        <v>7.9718749999999998</v>
      </c>
      <c r="K211" s="4">
        <v>8.6474999999999884</v>
      </c>
      <c r="M211" s="30">
        <v>80</v>
      </c>
      <c r="N211">
        <v>5.6727499999999926</v>
      </c>
      <c r="O211">
        <v>6.3337499999999931</v>
      </c>
      <c r="P211">
        <v>6.4644999999999992</v>
      </c>
      <c r="Q211">
        <v>6.5077500000000112</v>
      </c>
      <c r="R211">
        <v>7.399999999999995</v>
      </c>
      <c r="S211">
        <v>7.7725624999999869</v>
      </c>
      <c r="T211">
        <v>8.0862499999999962</v>
      </c>
      <c r="U211">
        <v>8.3441249999999982</v>
      </c>
      <c r="V211" s="4">
        <v>9.0334999999999859</v>
      </c>
    </row>
    <row r="212" spans="2:22" x14ac:dyDescent="0.3">
      <c r="B212" s="30">
        <v>85</v>
      </c>
      <c r="C212">
        <v>5.4650000000000016</v>
      </c>
      <c r="D212">
        <v>6</v>
      </c>
      <c r="E212">
        <v>6.1625000000000032</v>
      </c>
      <c r="F212">
        <v>6.5275000000000007</v>
      </c>
      <c r="G212">
        <v>7.1850000000000023</v>
      </c>
      <c r="H212">
        <v>7.5843749999999908</v>
      </c>
      <c r="I212">
        <v>7.9324999999999921</v>
      </c>
      <c r="J212">
        <v>8.2362500000000001</v>
      </c>
      <c r="K212" s="4">
        <v>9.0499999999999865</v>
      </c>
      <c r="M212" s="30">
        <v>85</v>
      </c>
      <c r="N212">
        <v>5.7449999999999921</v>
      </c>
      <c r="O212">
        <v>6.4374999999999911</v>
      </c>
      <c r="P212">
        <v>6.5824999999999996</v>
      </c>
      <c r="Q212">
        <v>6.5975000000000135</v>
      </c>
      <c r="R212">
        <v>7.6049999999999942</v>
      </c>
      <c r="S212">
        <v>8.0306249999999864</v>
      </c>
      <c r="T212">
        <v>8.387499999999994</v>
      </c>
      <c r="U212">
        <v>8.6387499999999964</v>
      </c>
      <c r="V212" s="4">
        <v>9.4699999999999847</v>
      </c>
    </row>
    <row r="213" spans="2:22" x14ac:dyDescent="0.3">
      <c r="B213" s="30">
        <v>90</v>
      </c>
      <c r="C213">
        <v>5.5133333333333345</v>
      </c>
      <c r="D213">
        <v>6.0566666666666666</v>
      </c>
      <c r="E213">
        <v>6.2456666666666703</v>
      </c>
      <c r="F213">
        <v>6.6643333333333343</v>
      </c>
      <c r="G213">
        <v>7.3810000000000029</v>
      </c>
      <c r="H213">
        <v>7.8374166666666572</v>
      </c>
      <c r="I213">
        <v>8.235666666666658</v>
      </c>
      <c r="J213">
        <v>8.5425000000000004</v>
      </c>
      <c r="K213" s="4">
        <v>9.5099999999999874</v>
      </c>
      <c r="M213" s="30">
        <v>90</v>
      </c>
      <c r="N213">
        <v>5.8246666666666584</v>
      </c>
      <c r="O213">
        <v>6.5516666666666552</v>
      </c>
      <c r="P213">
        <v>6.7123333333333326</v>
      </c>
      <c r="Q213">
        <v>6.6963333333333495</v>
      </c>
      <c r="R213">
        <v>7.8316666666666599</v>
      </c>
      <c r="S213">
        <v>8.3165833333333161</v>
      </c>
      <c r="T213">
        <v>8.7216666666666605</v>
      </c>
      <c r="U213">
        <v>8.9661666666666626</v>
      </c>
      <c r="V213" s="4">
        <v>9.9553333333333178</v>
      </c>
    </row>
    <row r="214" spans="2:22" x14ac:dyDescent="0.3">
      <c r="B214" s="30">
        <v>95</v>
      </c>
      <c r="C214">
        <v>5.5712500000000018</v>
      </c>
      <c r="D214">
        <v>6.125</v>
      </c>
      <c r="E214">
        <v>6.344000000000003</v>
      </c>
      <c r="F214">
        <v>6.8222500000000021</v>
      </c>
      <c r="G214">
        <v>7.6060000000000016</v>
      </c>
      <c r="H214">
        <v>8.1260624999999891</v>
      </c>
      <c r="I214">
        <v>8.5802499999999924</v>
      </c>
      <c r="J214">
        <v>8.8906250000000018</v>
      </c>
      <c r="K214" s="4">
        <v>10.027499999999984</v>
      </c>
      <c r="M214" s="30">
        <v>95</v>
      </c>
      <c r="N214">
        <v>5.9117499999999907</v>
      </c>
      <c r="O214">
        <v>6.6762499999999871</v>
      </c>
      <c r="P214">
        <v>6.8539999999999992</v>
      </c>
      <c r="Q214">
        <v>6.8042500000000183</v>
      </c>
      <c r="R214">
        <v>8.0799999999999912</v>
      </c>
      <c r="S214">
        <v>8.6304374999999816</v>
      </c>
      <c r="T214">
        <v>9.0887499999999903</v>
      </c>
      <c r="U214">
        <v>9.3263749999999952</v>
      </c>
      <c r="V214" s="4">
        <v>10.489499999999982</v>
      </c>
    </row>
    <row r="215" spans="2:22" ht="15" thickBot="1" x14ac:dyDescent="0.35">
      <c r="B215" s="31">
        <v>100</v>
      </c>
      <c r="C215" s="5">
        <v>5.6387500000000017</v>
      </c>
      <c r="D215" s="5">
        <v>6.2050000000000001</v>
      </c>
      <c r="E215" s="5">
        <v>6.4575000000000031</v>
      </c>
      <c r="F215" s="5">
        <v>7.0012500000000015</v>
      </c>
      <c r="G215" s="5">
        <v>7.8600000000000021</v>
      </c>
      <c r="H215" s="5">
        <v>8.4503124999999866</v>
      </c>
      <c r="I215" s="5">
        <v>8.9662499999999916</v>
      </c>
      <c r="J215" s="5">
        <v>9.2806250000000023</v>
      </c>
      <c r="K215" s="6">
        <v>10.602499999999983</v>
      </c>
      <c r="M215" s="31">
        <v>100</v>
      </c>
      <c r="N215" s="5">
        <v>6.0062499999999899</v>
      </c>
      <c r="O215" s="5">
        <v>6.8112499999999843</v>
      </c>
      <c r="P215" s="5">
        <v>7.0074999999999985</v>
      </c>
      <c r="Q215" s="5">
        <v>6.9212500000000201</v>
      </c>
      <c r="R215" s="5">
        <v>8.3499999999999908</v>
      </c>
      <c r="S215" s="5">
        <v>8.9721874999999791</v>
      </c>
      <c r="T215" s="5">
        <v>9.4887499999999889</v>
      </c>
      <c r="U215" s="5">
        <v>9.7193749999999941</v>
      </c>
      <c r="V215" s="6">
        <v>11.07249999999998</v>
      </c>
    </row>
    <row r="247" spans="3:11" ht="15" thickBot="1" x14ac:dyDescent="0.35"/>
    <row r="248" spans="3:11" x14ac:dyDescent="0.3">
      <c r="C248" s="97" t="s">
        <v>59</v>
      </c>
      <c r="D248" s="98"/>
      <c r="E248" s="98"/>
      <c r="F248" s="98"/>
      <c r="G248" s="98"/>
      <c r="H248" s="98"/>
      <c r="I248" s="98"/>
      <c r="J248" s="98"/>
      <c r="K248" s="99"/>
    </row>
    <row r="249" spans="3:11" ht="15" thickBot="1" x14ac:dyDescent="0.35">
      <c r="C249" s="100"/>
      <c r="D249" s="101"/>
      <c r="E249" s="101"/>
      <c r="F249" s="101"/>
      <c r="G249" s="101"/>
      <c r="H249" s="101"/>
      <c r="I249" s="101"/>
      <c r="J249" s="101"/>
      <c r="K249" s="102"/>
    </row>
    <row r="251" spans="3:11" ht="15" thickBot="1" x14ac:dyDescent="0.35"/>
    <row r="252" spans="3:11" x14ac:dyDescent="0.3">
      <c r="C252" s="21" t="s">
        <v>37</v>
      </c>
      <c r="D252" s="24"/>
      <c r="E252" s="25"/>
      <c r="H252" s="21" t="s">
        <v>37</v>
      </c>
      <c r="I252" s="24"/>
      <c r="J252" s="25"/>
    </row>
    <row r="253" spans="3:11" x14ac:dyDescent="0.3">
      <c r="C253" s="9" t="s">
        <v>35</v>
      </c>
      <c r="D253" s="26" t="s">
        <v>40</v>
      </c>
      <c r="E253" s="27" t="s">
        <v>60</v>
      </c>
      <c r="H253" s="9" t="s">
        <v>36</v>
      </c>
      <c r="I253" s="26" t="s">
        <v>43</v>
      </c>
      <c r="J253" s="27" t="s">
        <v>61</v>
      </c>
    </row>
    <row r="254" spans="3:11" x14ac:dyDescent="0.3">
      <c r="C254" s="12" t="s">
        <v>0</v>
      </c>
      <c r="D254" s="13">
        <f t="shared" ref="D254:D262" si="70">(E42-C42)/(50-10)</f>
        <v>-1.2375000000000025E-2</v>
      </c>
      <c r="E254" s="14">
        <f t="shared" ref="E254:E262" si="71">((50*C42)-(10*E42))/(50-10)</f>
        <v>6.0137499999999999</v>
      </c>
      <c r="H254" s="12" t="s">
        <v>0</v>
      </c>
      <c r="I254" s="13">
        <f t="shared" ref="I254:I262" si="72">(E42-G42)/(50-10)</f>
        <v>-1.1249999999999982E-3</v>
      </c>
      <c r="J254" s="14">
        <f t="shared" ref="J254:J262" si="73">((50*G42)-(10*E42))/(50-10)</f>
        <v>5.4512499999999999</v>
      </c>
    </row>
    <row r="255" spans="3:11" x14ac:dyDescent="0.3">
      <c r="C255" s="12" t="s">
        <v>1</v>
      </c>
      <c r="D255" s="13">
        <f t="shared" si="70"/>
        <v>-1.5500000000000024E-2</v>
      </c>
      <c r="E255" s="14">
        <f t="shared" si="71"/>
        <v>6.705000000000001</v>
      </c>
      <c r="H255" s="12" t="s">
        <v>1</v>
      </c>
      <c r="I255" s="13">
        <f t="shared" si="72"/>
        <v>-1.1249999999999982E-3</v>
      </c>
      <c r="J255" s="14">
        <f t="shared" si="73"/>
        <v>5.9862500000000001</v>
      </c>
    </row>
    <row r="256" spans="3:11" x14ac:dyDescent="0.3">
      <c r="C256" s="12" t="s">
        <v>2</v>
      </c>
      <c r="D256" s="13">
        <f t="shared" si="70"/>
        <v>-1.8249999999999988E-2</v>
      </c>
      <c r="E256" s="14">
        <f t="shared" si="71"/>
        <v>6.9174999999999995</v>
      </c>
      <c r="H256" s="12" t="s">
        <v>2</v>
      </c>
      <c r="I256" s="13">
        <f t="shared" si="72"/>
        <v>-1.2499999999999955E-3</v>
      </c>
      <c r="J256" s="14">
        <f t="shared" si="73"/>
        <v>6.0674999999999999</v>
      </c>
    </row>
    <row r="257" spans="3:23" x14ac:dyDescent="0.3">
      <c r="C257" s="12" t="s">
        <v>3</v>
      </c>
      <c r="D257" s="13">
        <f t="shared" si="70"/>
        <v>-2.1124999999999994E-2</v>
      </c>
      <c r="E257" s="14">
        <f t="shared" si="71"/>
        <v>7.2162499999999996</v>
      </c>
      <c r="H257" s="12" t="s">
        <v>3</v>
      </c>
      <c r="I257" s="13">
        <f t="shared" si="72"/>
        <v>-1.1249999999999982E-3</v>
      </c>
      <c r="J257" s="14">
        <f t="shared" si="73"/>
        <v>6.2162500000000005</v>
      </c>
    </row>
    <row r="258" spans="3:23" x14ac:dyDescent="0.3">
      <c r="C258" s="12" t="s">
        <v>4</v>
      </c>
      <c r="D258" s="13">
        <f t="shared" si="70"/>
        <v>-2.749999999999999E-2</v>
      </c>
      <c r="E258" s="14">
        <f t="shared" si="71"/>
        <v>8</v>
      </c>
      <c r="H258" s="12" t="s">
        <v>4</v>
      </c>
      <c r="I258" s="13">
        <f t="shared" si="72"/>
        <v>-4.4999999999999927E-3</v>
      </c>
      <c r="J258" s="14">
        <f t="shared" si="73"/>
        <v>6.85</v>
      </c>
    </row>
    <row r="259" spans="3:23" x14ac:dyDescent="0.3">
      <c r="C259" s="12" t="s">
        <v>5</v>
      </c>
      <c r="D259" s="13">
        <f t="shared" si="70"/>
        <v>-3.1281249999999969E-2</v>
      </c>
      <c r="E259" s="14">
        <f t="shared" si="71"/>
        <v>8.3740624999999973</v>
      </c>
      <c r="H259" s="12" t="s">
        <v>5</v>
      </c>
      <c r="I259" s="13">
        <f t="shared" si="72"/>
        <v>-6.968749999999968E-3</v>
      </c>
      <c r="J259" s="14">
        <f t="shared" si="73"/>
        <v>7.158437499999998</v>
      </c>
    </row>
    <row r="260" spans="3:23" x14ac:dyDescent="0.3">
      <c r="C260" s="12" t="s">
        <v>6</v>
      </c>
      <c r="D260" s="13">
        <f t="shared" si="70"/>
        <v>-3.4624999999999996E-2</v>
      </c>
      <c r="E260" s="14">
        <f t="shared" si="71"/>
        <v>8.7012499999999999</v>
      </c>
      <c r="H260" s="12" t="s">
        <v>6</v>
      </c>
      <c r="I260" s="13">
        <f t="shared" si="72"/>
        <v>-8.8749999999999662E-3</v>
      </c>
      <c r="J260" s="14">
        <f t="shared" si="73"/>
        <v>7.4137499999999985</v>
      </c>
    </row>
    <row r="261" spans="3:23" x14ac:dyDescent="0.3">
      <c r="C261" s="12" t="s">
        <v>7</v>
      </c>
      <c r="D261" s="13">
        <f t="shared" si="70"/>
        <v>-3.5062499999999996E-2</v>
      </c>
      <c r="E261" s="14">
        <f t="shared" si="71"/>
        <v>9.0181250000000013</v>
      </c>
      <c r="H261" s="12" t="s">
        <v>7</v>
      </c>
      <c r="I261" s="13">
        <f t="shared" si="72"/>
        <v>-9.9374999999999776E-3</v>
      </c>
      <c r="J261" s="14">
        <f t="shared" si="73"/>
        <v>7.7618750000000007</v>
      </c>
    </row>
    <row r="262" spans="3:23" ht="15" thickBot="1" x14ac:dyDescent="0.35">
      <c r="C262" s="15" t="s">
        <v>8</v>
      </c>
      <c r="D262" s="16">
        <f t="shared" si="70"/>
        <v>-4.0250000000000029E-2</v>
      </c>
      <c r="E262" s="17">
        <f t="shared" si="71"/>
        <v>9.4525000000000023</v>
      </c>
      <c r="H262" s="15" t="s">
        <v>8</v>
      </c>
      <c r="I262" s="13">
        <f t="shared" si="72"/>
        <v>-1.5250000000000031E-2</v>
      </c>
      <c r="J262" s="14">
        <f t="shared" si="73"/>
        <v>8.2025000000000023</v>
      </c>
    </row>
    <row r="266" spans="3:23" x14ac:dyDescent="0.3">
      <c r="C266" s="103" t="s">
        <v>62</v>
      </c>
      <c r="D266" s="104"/>
      <c r="E266" s="105"/>
      <c r="H266" s="103" t="s">
        <v>63</v>
      </c>
      <c r="I266" s="104"/>
      <c r="J266" s="105"/>
    </row>
    <row r="269" spans="3:23" ht="15" thickBot="1" x14ac:dyDescent="0.35"/>
    <row r="270" spans="3:23" x14ac:dyDescent="0.3">
      <c r="C270" s="2"/>
      <c r="D270" s="98" t="s">
        <v>56</v>
      </c>
      <c r="E270" s="98"/>
      <c r="F270" s="98"/>
      <c r="G270" s="98"/>
      <c r="H270" s="98"/>
      <c r="I270" s="98"/>
      <c r="J270" s="98"/>
      <c r="K270" s="98"/>
      <c r="L270" s="99"/>
      <c r="N270" s="2"/>
      <c r="O270" s="98" t="s">
        <v>57</v>
      </c>
      <c r="P270" s="98"/>
      <c r="Q270" s="98"/>
      <c r="R270" s="98"/>
      <c r="S270" s="98"/>
      <c r="T270" s="98"/>
      <c r="U270" s="98"/>
      <c r="V270" s="98"/>
      <c r="W270" s="99"/>
    </row>
    <row r="271" spans="3:23" x14ac:dyDescent="0.3">
      <c r="C271" s="3"/>
      <c r="D271" s="28" t="s">
        <v>47</v>
      </c>
      <c r="E271" s="28" t="s">
        <v>48</v>
      </c>
      <c r="F271" s="28" t="s">
        <v>49</v>
      </c>
      <c r="G271" s="28" t="s">
        <v>51</v>
      </c>
      <c r="H271" s="28" t="s">
        <v>50</v>
      </c>
      <c r="I271" s="28" t="s">
        <v>52</v>
      </c>
      <c r="J271" s="28" t="s">
        <v>54</v>
      </c>
      <c r="K271" s="28" t="s">
        <v>53</v>
      </c>
      <c r="L271" s="29" t="s">
        <v>55</v>
      </c>
      <c r="N271" s="3"/>
      <c r="O271" s="28" t="s">
        <v>47</v>
      </c>
      <c r="P271" s="28" t="s">
        <v>48</v>
      </c>
      <c r="Q271" s="28" t="s">
        <v>49</v>
      </c>
      <c r="R271" s="28" t="s">
        <v>51</v>
      </c>
      <c r="S271" s="28" t="s">
        <v>50</v>
      </c>
      <c r="T271" s="28" t="s">
        <v>52</v>
      </c>
      <c r="U271" s="28" t="s">
        <v>54</v>
      </c>
      <c r="V271" s="28" t="s">
        <v>53</v>
      </c>
      <c r="W271" s="29" t="s">
        <v>55</v>
      </c>
    </row>
    <row r="272" spans="3:23" x14ac:dyDescent="0.3">
      <c r="C272" s="30">
        <v>0</v>
      </c>
      <c r="D272">
        <f>$D$254*C272+$E$254</f>
        <v>6.0137499999999999</v>
      </c>
      <c r="E272">
        <f>$D$255*C272+$E$255</f>
        <v>6.705000000000001</v>
      </c>
      <c r="F272">
        <f>$D$256*C272+$E$256</f>
        <v>6.9174999999999995</v>
      </c>
      <c r="G272">
        <f>$D$257*C272+$E$257</f>
        <v>7.2162499999999996</v>
      </c>
      <c r="H272">
        <f>$D$258*C272+$E$258</f>
        <v>8</v>
      </c>
      <c r="I272">
        <f>$D$259*C272+$E$259</f>
        <v>8.3740624999999973</v>
      </c>
      <c r="J272">
        <f>$D$260*C272+$E$260</f>
        <v>8.7012499999999999</v>
      </c>
      <c r="K272">
        <f>$D$261*C272+$E$261</f>
        <v>9.0181250000000013</v>
      </c>
      <c r="L272" s="4">
        <f>$D$262*C272+$E$262</f>
        <v>9.4525000000000023</v>
      </c>
      <c r="N272" s="30">
        <v>0</v>
      </c>
      <c r="O272">
        <f>$I$254*N272+$J$254</f>
        <v>5.4512499999999999</v>
      </c>
      <c r="P272">
        <f>$I$255*N272+$J$255</f>
        <v>5.9862500000000001</v>
      </c>
      <c r="Q272">
        <f>$I$256*N272+$J$256</f>
        <v>6.0674999999999999</v>
      </c>
      <c r="R272">
        <f>$I$257*N272+$J$257</f>
        <v>6.2162500000000005</v>
      </c>
      <c r="S272">
        <f>$I$258*N272+$J$258</f>
        <v>6.85</v>
      </c>
      <c r="T272">
        <f>$I$259*N272+$J$259</f>
        <v>7.158437499999998</v>
      </c>
      <c r="U272">
        <f>$I$260*N272+$J$260</f>
        <v>7.4137499999999985</v>
      </c>
      <c r="V272">
        <f>$I$261*N272+$J$261</f>
        <v>7.7618750000000007</v>
      </c>
      <c r="W272" s="4">
        <f>$I$262*N272+$J$262</f>
        <v>8.2025000000000023</v>
      </c>
    </row>
    <row r="273" spans="3:23" x14ac:dyDescent="0.3">
      <c r="C273" s="30">
        <v>1</v>
      </c>
      <c r="D273">
        <f t="shared" ref="D273:D336" si="74">$D$254*C273+$E$254</f>
        <v>6.0013749999999995</v>
      </c>
      <c r="E273">
        <f t="shared" ref="E273:E336" si="75">$D$255*C273+$E$255</f>
        <v>6.6895000000000007</v>
      </c>
      <c r="F273">
        <f t="shared" ref="F273:F336" si="76">$D$256*C273+$E$256</f>
        <v>6.8992499999999994</v>
      </c>
      <c r="G273">
        <f t="shared" ref="G273:G336" si="77">$D$257*C273+$E$257</f>
        <v>7.195125</v>
      </c>
      <c r="H273">
        <f t="shared" ref="H273:H336" si="78">$D$258*C273+$E$258</f>
        <v>7.9725000000000001</v>
      </c>
      <c r="I273">
        <f t="shared" ref="I273:I336" si="79">$D$259*C273+$E$259</f>
        <v>8.342781249999998</v>
      </c>
      <c r="J273">
        <f t="shared" ref="J273:J336" si="80">$D$260*C273+$E$260</f>
        <v>8.6666249999999998</v>
      </c>
      <c r="K273">
        <f t="shared" ref="K273:K336" si="81">$D$261*C273+$E$261</f>
        <v>8.9830625000000008</v>
      </c>
      <c r="L273" s="4">
        <f t="shared" ref="L273:L336" si="82">$D$262*C273+$E$262</f>
        <v>9.412250000000002</v>
      </c>
      <c r="N273" s="30">
        <v>1</v>
      </c>
      <c r="O273">
        <f t="shared" ref="O273:O336" si="83">$I$254*N273+$J$254</f>
        <v>5.4501249999999999</v>
      </c>
      <c r="P273">
        <f t="shared" ref="P273:P336" si="84">$I$255*N273+$J$255</f>
        <v>5.985125</v>
      </c>
      <c r="Q273">
        <f t="shared" ref="Q273:Q336" si="85">$I$256*N273+$J$256</f>
        <v>6.0662500000000001</v>
      </c>
      <c r="R273">
        <f t="shared" ref="R273:R336" si="86">$I$257*N273+$J$257</f>
        <v>6.2151250000000005</v>
      </c>
      <c r="S273">
        <f t="shared" ref="S273:S336" si="87">$I$258*N273+$J$258</f>
        <v>6.8454999999999995</v>
      </c>
      <c r="T273">
        <f t="shared" ref="T273:T336" si="88">$I$259*N273+$J$259</f>
        <v>7.1514687499999976</v>
      </c>
      <c r="U273">
        <f t="shared" ref="U273:U336" si="89">$I$260*N273+$J$260</f>
        <v>7.4048749999999988</v>
      </c>
      <c r="V273">
        <f t="shared" ref="V273:V336" si="90">$I$261*N273+$J$261</f>
        <v>7.7519375000000004</v>
      </c>
      <c r="W273" s="4">
        <f t="shared" ref="W273:W336" si="91">$I$262*N273+$J$262</f>
        <v>8.1872500000000024</v>
      </c>
    </row>
    <row r="274" spans="3:23" x14ac:dyDescent="0.3">
      <c r="C274" s="30">
        <v>2</v>
      </c>
      <c r="D274">
        <f t="shared" si="74"/>
        <v>5.9889999999999999</v>
      </c>
      <c r="E274">
        <f t="shared" si="75"/>
        <v>6.6740000000000013</v>
      </c>
      <c r="F274">
        <f t="shared" si="76"/>
        <v>6.8809999999999993</v>
      </c>
      <c r="G274">
        <f t="shared" si="77"/>
        <v>7.1739999999999995</v>
      </c>
      <c r="H274">
        <f t="shared" si="78"/>
        <v>7.9450000000000003</v>
      </c>
      <c r="I274">
        <f t="shared" si="79"/>
        <v>8.311499999999997</v>
      </c>
      <c r="J274">
        <f t="shared" si="80"/>
        <v>8.6319999999999997</v>
      </c>
      <c r="K274">
        <f t="shared" si="81"/>
        <v>8.9480000000000004</v>
      </c>
      <c r="L274" s="4">
        <f t="shared" si="82"/>
        <v>9.3720000000000017</v>
      </c>
      <c r="N274" s="30">
        <v>2</v>
      </c>
      <c r="O274">
        <f t="shared" si="83"/>
        <v>5.4489999999999998</v>
      </c>
      <c r="P274">
        <f t="shared" si="84"/>
        <v>5.984</v>
      </c>
      <c r="Q274">
        <f t="shared" si="85"/>
        <v>6.0649999999999995</v>
      </c>
      <c r="R274">
        <f t="shared" si="86"/>
        <v>6.2140000000000004</v>
      </c>
      <c r="S274">
        <f t="shared" si="87"/>
        <v>6.8409999999999993</v>
      </c>
      <c r="T274">
        <f t="shared" si="88"/>
        <v>7.1444999999999981</v>
      </c>
      <c r="U274">
        <f t="shared" si="89"/>
        <v>7.395999999999999</v>
      </c>
      <c r="V274">
        <f t="shared" si="90"/>
        <v>7.7420000000000009</v>
      </c>
      <c r="W274" s="4">
        <f t="shared" si="91"/>
        <v>8.1720000000000024</v>
      </c>
    </row>
    <row r="275" spans="3:23" x14ac:dyDescent="0.3">
      <c r="C275" s="30">
        <v>3</v>
      </c>
      <c r="D275">
        <f t="shared" si="74"/>
        <v>5.9766250000000003</v>
      </c>
      <c r="E275">
        <f t="shared" si="75"/>
        <v>6.658500000000001</v>
      </c>
      <c r="F275">
        <f t="shared" si="76"/>
        <v>6.8627499999999992</v>
      </c>
      <c r="G275">
        <f t="shared" si="77"/>
        <v>7.1528749999999999</v>
      </c>
      <c r="H275">
        <f t="shared" si="78"/>
        <v>7.9175000000000004</v>
      </c>
      <c r="I275">
        <f t="shared" si="79"/>
        <v>8.2802187499999977</v>
      </c>
      <c r="J275">
        <f t="shared" si="80"/>
        <v>8.5973749999999995</v>
      </c>
      <c r="K275">
        <f t="shared" si="81"/>
        <v>8.9129375000000017</v>
      </c>
      <c r="L275" s="4">
        <f t="shared" si="82"/>
        <v>9.3317500000000031</v>
      </c>
      <c r="N275" s="30">
        <v>3</v>
      </c>
      <c r="O275">
        <f t="shared" si="83"/>
        <v>5.4478749999999998</v>
      </c>
      <c r="P275">
        <f t="shared" si="84"/>
        <v>5.9828749999999999</v>
      </c>
      <c r="Q275">
        <f t="shared" si="85"/>
        <v>6.0637499999999998</v>
      </c>
      <c r="R275">
        <f t="shared" si="86"/>
        <v>6.2128750000000004</v>
      </c>
      <c r="S275">
        <f t="shared" si="87"/>
        <v>6.8365</v>
      </c>
      <c r="T275">
        <f t="shared" si="88"/>
        <v>7.1375312499999986</v>
      </c>
      <c r="U275">
        <f t="shared" si="89"/>
        <v>7.3871249999999984</v>
      </c>
      <c r="V275">
        <f t="shared" si="90"/>
        <v>7.7320625000000005</v>
      </c>
      <c r="W275" s="4">
        <f t="shared" si="91"/>
        <v>8.1567500000000024</v>
      </c>
    </row>
    <row r="276" spans="3:23" x14ac:dyDescent="0.3">
      <c r="C276" s="30">
        <v>4</v>
      </c>
      <c r="D276">
        <f t="shared" si="74"/>
        <v>5.9642499999999998</v>
      </c>
      <c r="E276">
        <f t="shared" si="75"/>
        <v>6.6430000000000007</v>
      </c>
      <c r="F276">
        <f t="shared" si="76"/>
        <v>6.8445</v>
      </c>
      <c r="G276">
        <f t="shared" si="77"/>
        <v>7.1317499999999994</v>
      </c>
      <c r="H276">
        <f t="shared" si="78"/>
        <v>7.89</v>
      </c>
      <c r="I276">
        <f t="shared" si="79"/>
        <v>8.2489374999999967</v>
      </c>
      <c r="J276">
        <f t="shared" si="80"/>
        <v>8.5627499999999994</v>
      </c>
      <c r="K276">
        <f t="shared" si="81"/>
        <v>8.8778750000000013</v>
      </c>
      <c r="L276" s="4">
        <f t="shared" si="82"/>
        <v>9.2915000000000028</v>
      </c>
      <c r="N276" s="30">
        <v>4</v>
      </c>
      <c r="O276">
        <f t="shared" si="83"/>
        <v>5.4467499999999998</v>
      </c>
      <c r="P276">
        <f t="shared" si="84"/>
        <v>5.9817499999999999</v>
      </c>
      <c r="Q276">
        <f t="shared" si="85"/>
        <v>6.0625</v>
      </c>
      <c r="R276">
        <f t="shared" si="86"/>
        <v>6.2117500000000003</v>
      </c>
      <c r="S276">
        <f t="shared" si="87"/>
        <v>6.8319999999999999</v>
      </c>
      <c r="T276">
        <f t="shared" si="88"/>
        <v>7.1305624999999981</v>
      </c>
      <c r="U276">
        <f t="shared" si="89"/>
        <v>7.3782499999999986</v>
      </c>
      <c r="V276">
        <f t="shared" si="90"/>
        <v>7.722125000000001</v>
      </c>
      <c r="W276" s="4">
        <f t="shared" si="91"/>
        <v>8.1415000000000024</v>
      </c>
    </row>
    <row r="277" spans="3:23" x14ac:dyDescent="0.3">
      <c r="C277" s="30">
        <v>5</v>
      </c>
      <c r="D277">
        <f t="shared" si="74"/>
        <v>5.9518749999999994</v>
      </c>
      <c r="E277">
        <f t="shared" si="75"/>
        <v>6.6275000000000013</v>
      </c>
      <c r="F277">
        <f t="shared" si="76"/>
        <v>6.8262499999999999</v>
      </c>
      <c r="G277">
        <f t="shared" si="77"/>
        <v>7.1106249999999998</v>
      </c>
      <c r="H277">
        <f t="shared" si="78"/>
        <v>7.8624999999999998</v>
      </c>
      <c r="I277">
        <f t="shared" si="79"/>
        <v>8.2176562499999974</v>
      </c>
      <c r="J277">
        <f t="shared" si="80"/>
        <v>8.5281249999999993</v>
      </c>
      <c r="K277">
        <f t="shared" si="81"/>
        <v>8.8428125000000009</v>
      </c>
      <c r="L277" s="4">
        <f t="shared" si="82"/>
        <v>9.2512500000000024</v>
      </c>
      <c r="N277" s="30">
        <v>5</v>
      </c>
      <c r="O277">
        <f t="shared" si="83"/>
        <v>5.4456249999999997</v>
      </c>
      <c r="P277">
        <f t="shared" si="84"/>
        <v>5.9806249999999999</v>
      </c>
      <c r="Q277">
        <f t="shared" si="85"/>
        <v>6.0612500000000002</v>
      </c>
      <c r="R277">
        <f t="shared" si="86"/>
        <v>6.2106250000000003</v>
      </c>
      <c r="S277">
        <f t="shared" si="87"/>
        <v>6.8274999999999997</v>
      </c>
      <c r="T277">
        <f t="shared" si="88"/>
        <v>7.1235937499999977</v>
      </c>
      <c r="U277">
        <f t="shared" si="89"/>
        <v>7.3693749999999989</v>
      </c>
      <c r="V277">
        <f t="shared" si="90"/>
        <v>7.7121875000000006</v>
      </c>
      <c r="W277" s="4">
        <f t="shared" si="91"/>
        <v>8.1262500000000024</v>
      </c>
    </row>
    <row r="278" spans="3:23" x14ac:dyDescent="0.3">
      <c r="C278" s="30">
        <v>6</v>
      </c>
      <c r="D278">
        <f t="shared" si="74"/>
        <v>5.9394999999999998</v>
      </c>
      <c r="E278">
        <f t="shared" si="75"/>
        <v>6.612000000000001</v>
      </c>
      <c r="F278">
        <f t="shared" si="76"/>
        <v>6.8079999999999998</v>
      </c>
      <c r="G278">
        <f t="shared" si="77"/>
        <v>7.0894999999999992</v>
      </c>
      <c r="H278">
        <f t="shared" si="78"/>
        <v>7.835</v>
      </c>
      <c r="I278">
        <f t="shared" si="79"/>
        <v>8.1863749999999982</v>
      </c>
      <c r="J278">
        <f t="shared" si="80"/>
        <v>8.4934999999999992</v>
      </c>
      <c r="K278">
        <f t="shared" si="81"/>
        <v>8.8077500000000022</v>
      </c>
      <c r="L278" s="4">
        <f t="shared" si="82"/>
        <v>9.2110000000000021</v>
      </c>
      <c r="N278" s="30">
        <v>6</v>
      </c>
      <c r="O278">
        <f t="shared" si="83"/>
        <v>5.4444999999999997</v>
      </c>
      <c r="P278">
        <f t="shared" si="84"/>
        <v>5.9794999999999998</v>
      </c>
      <c r="Q278">
        <f t="shared" si="85"/>
        <v>6.06</v>
      </c>
      <c r="R278">
        <f t="shared" si="86"/>
        <v>6.2095000000000002</v>
      </c>
      <c r="S278">
        <f t="shared" si="87"/>
        <v>6.8229999999999995</v>
      </c>
      <c r="T278">
        <f t="shared" si="88"/>
        <v>7.1166249999999982</v>
      </c>
      <c r="U278">
        <f t="shared" si="89"/>
        <v>7.3604999999999983</v>
      </c>
      <c r="V278">
        <f t="shared" si="90"/>
        <v>7.7022500000000012</v>
      </c>
      <c r="W278" s="4">
        <f t="shared" si="91"/>
        <v>8.1110000000000024</v>
      </c>
    </row>
    <row r="279" spans="3:23" x14ac:dyDescent="0.3">
      <c r="C279" s="30">
        <v>7</v>
      </c>
      <c r="D279">
        <f t="shared" si="74"/>
        <v>5.9271250000000002</v>
      </c>
      <c r="E279">
        <f t="shared" si="75"/>
        <v>6.5965000000000007</v>
      </c>
      <c r="F279">
        <f t="shared" si="76"/>
        <v>6.7897499999999997</v>
      </c>
      <c r="G279">
        <f t="shared" si="77"/>
        <v>7.0683749999999996</v>
      </c>
      <c r="H279">
        <f t="shared" si="78"/>
        <v>7.8075000000000001</v>
      </c>
      <c r="I279">
        <f t="shared" si="79"/>
        <v>8.1550937499999971</v>
      </c>
      <c r="J279">
        <f t="shared" si="80"/>
        <v>8.4588750000000008</v>
      </c>
      <c r="K279">
        <f t="shared" si="81"/>
        <v>8.7726875000000017</v>
      </c>
      <c r="L279" s="4">
        <f t="shared" si="82"/>
        <v>9.1707500000000017</v>
      </c>
      <c r="N279" s="30">
        <v>7</v>
      </c>
      <c r="O279">
        <f t="shared" si="83"/>
        <v>5.4433749999999996</v>
      </c>
      <c r="P279">
        <f t="shared" si="84"/>
        <v>5.9783749999999998</v>
      </c>
      <c r="Q279">
        <f t="shared" si="85"/>
        <v>6.0587499999999999</v>
      </c>
      <c r="R279">
        <f t="shared" si="86"/>
        <v>6.2083750000000002</v>
      </c>
      <c r="S279">
        <f t="shared" si="87"/>
        <v>6.8184999999999993</v>
      </c>
      <c r="T279">
        <f t="shared" si="88"/>
        <v>7.1096562499999987</v>
      </c>
      <c r="U279">
        <f t="shared" si="89"/>
        <v>7.3516249999999985</v>
      </c>
      <c r="V279">
        <f t="shared" si="90"/>
        <v>7.6923125000000008</v>
      </c>
      <c r="W279" s="4">
        <f t="shared" si="91"/>
        <v>8.0957500000000024</v>
      </c>
    </row>
    <row r="280" spans="3:23" x14ac:dyDescent="0.3">
      <c r="C280" s="30">
        <v>8</v>
      </c>
      <c r="D280">
        <f t="shared" si="74"/>
        <v>5.9147499999999997</v>
      </c>
      <c r="E280">
        <f t="shared" si="75"/>
        <v>6.5810000000000004</v>
      </c>
      <c r="F280">
        <f t="shared" si="76"/>
        <v>6.7714999999999996</v>
      </c>
      <c r="G280">
        <f t="shared" si="77"/>
        <v>7.04725</v>
      </c>
      <c r="H280">
        <f t="shared" si="78"/>
        <v>7.78</v>
      </c>
      <c r="I280">
        <f t="shared" si="79"/>
        <v>8.1238124999999979</v>
      </c>
      <c r="J280">
        <f t="shared" si="80"/>
        <v>8.4242500000000007</v>
      </c>
      <c r="K280">
        <f t="shared" si="81"/>
        <v>8.7376250000000013</v>
      </c>
      <c r="L280" s="4">
        <f t="shared" si="82"/>
        <v>9.1305000000000014</v>
      </c>
      <c r="N280" s="30">
        <v>8</v>
      </c>
      <c r="O280">
        <f t="shared" si="83"/>
        <v>5.4422499999999996</v>
      </c>
      <c r="P280">
        <f t="shared" si="84"/>
        <v>5.9772499999999997</v>
      </c>
      <c r="Q280">
        <f t="shared" si="85"/>
        <v>6.0575000000000001</v>
      </c>
      <c r="R280">
        <f t="shared" si="86"/>
        <v>6.2072500000000002</v>
      </c>
      <c r="S280">
        <f t="shared" si="87"/>
        <v>6.8140000000000001</v>
      </c>
      <c r="T280">
        <f t="shared" si="88"/>
        <v>7.1026874999999983</v>
      </c>
      <c r="U280">
        <f t="shared" si="89"/>
        <v>7.3427499999999988</v>
      </c>
      <c r="V280">
        <f t="shared" si="90"/>
        <v>7.6823750000000013</v>
      </c>
      <c r="W280" s="4">
        <f t="shared" si="91"/>
        <v>8.0805000000000025</v>
      </c>
    </row>
    <row r="281" spans="3:23" x14ac:dyDescent="0.3">
      <c r="C281" s="30">
        <v>9</v>
      </c>
      <c r="D281">
        <f t="shared" si="74"/>
        <v>5.9023749999999993</v>
      </c>
      <c r="E281">
        <f t="shared" si="75"/>
        <v>6.565500000000001</v>
      </c>
      <c r="F281">
        <f t="shared" si="76"/>
        <v>6.7532499999999995</v>
      </c>
      <c r="G281">
        <f t="shared" si="77"/>
        <v>7.0261249999999995</v>
      </c>
      <c r="H281">
        <f t="shared" si="78"/>
        <v>7.7525000000000004</v>
      </c>
      <c r="I281">
        <f t="shared" si="79"/>
        <v>8.0925312499999968</v>
      </c>
      <c r="J281">
        <f t="shared" si="80"/>
        <v>8.3896250000000006</v>
      </c>
      <c r="K281">
        <f t="shared" si="81"/>
        <v>8.7025625000000009</v>
      </c>
      <c r="L281" s="4">
        <f t="shared" si="82"/>
        <v>9.0902500000000028</v>
      </c>
      <c r="N281" s="30">
        <v>9</v>
      </c>
      <c r="O281">
        <f t="shared" si="83"/>
        <v>5.4411249999999995</v>
      </c>
      <c r="P281">
        <f t="shared" si="84"/>
        <v>5.9761249999999997</v>
      </c>
      <c r="Q281">
        <f t="shared" si="85"/>
        <v>6.0562500000000004</v>
      </c>
      <c r="R281">
        <f t="shared" si="86"/>
        <v>6.2061250000000001</v>
      </c>
      <c r="S281">
        <f t="shared" si="87"/>
        <v>6.8094999999999999</v>
      </c>
      <c r="T281">
        <f t="shared" si="88"/>
        <v>7.0957187499999979</v>
      </c>
      <c r="U281">
        <f t="shared" si="89"/>
        <v>7.333874999999999</v>
      </c>
      <c r="V281">
        <f t="shared" si="90"/>
        <v>7.6724375000000009</v>
      </c>
      <c r="W281" s="4">
        <f t="shared" si="91"/>
        <v>8.0652500000000025</v>
      </c>
    </row>
    <row r="282" spans="3:23" x14ac:dyDescent="0.3">
      <c r="C282" s="30">
        <v>10</v>
      </c>
      <c r="D282">
        <f t="shared" si="74"/>
        <v>5.89</v>
      </c>
      <c r="E282">
        <f t="shared" si="75"/>
        <v>6.5500000000000007</v>
      </c>
      <c r="F282">
        <f t="shared" si="76"/>
        <v>6.7349999999999994</v>
      </c>
      <c r="G282">
        <f t="shared" si="77"/>
        <v>7.0049999999999999</v>
      </c>
      <c r="H282">
        <f t="shared" si="78"/>
        <v>7.7249999999999996</v>
      </c>
      <c r="I282">
        <f t="shared" si="79"/>
        <v>8.0612499999999976</v>
      </c>
      <c r="J282">
        <f t="shared" si="80"/>
        <v>8.3550000000000004</v>
      </c>
      <c r="K282">
        <f t="shared" si="81"/>
        <v>8.6675000000000004</v>
      </c>
      <c r="L282" s="4">
        <f t="shared" si="82"/>
        <v>9.0500000000000025</v>
      </c>
      <c r="N282" s="30">
        <v>10</v>
      </c>
      <c r="O282">
        <f t="shared" si="83"/>
        <v>5.4399999999999995</v>
      </c>
      <c r="P282">
        <f t="shared" si="84"/>
        <v>5.9749999999999996</v>
      </c>
      <c r="Q282">
        <f t="shared" si="85"/>
        <v>6.0549999999999997</v>
      </c>
      <c r="R282">
        <f t="shared" si="86"/>
        <v>6.2050000000000001</v>
      </c>
      <c r="S282">
        <f t="shared" si="87"/>
        <v>6.8049999999999997</v>
      </c>
      <c r="T282">
        <f t="shared" si="88"/>
        <v>7.0887499999999983</v>
      </c>
      <c r="U282">
        <f t="shared" si="89"/>
        <v>7.3249999999999993</v>
      </c>
      <c r="V282">
        <f t="shared" si="90"/>
        <v>7.6625000000000014</v>
      </c>
      <c r="W282" s="4">
        <f t="shared" si="91"/>
        <v>8.0500000000000025</v>
      </c>
    </row>
    <row r="283" spans="3:23" x14ac:dyDescent="0.3">
      <c r="C283" s="30">
        <v>11</v>
      </c>
      <c r="D283">
        <f t="shared" si="74"/>
        <v>5.8776250000000001</v>
      </c>
      <c r="E283">
        <f t="shared" si="75"/>
        <v>6.5345000000000004</v>
      </c>
      <c r="F283">
        <f t="shared" si="76"/>
        <v>6.7167499999999993</v>
      </c>
      <c r="G283">
        <f t="shared" si="77"/>
        <v>6.9838749999999994</v>
      </c>
      <c r="H283">
        <f t="shared" si="78"/>
        <v>7.6974999999999998</v>
      </c>
      <c r="I283">
        <f t="shared" si="79"/>
        <v>8.0299687499999983</v>
      </c>
      <c r="J283">
        <f t="shared" si="80"/>
        <v>8.3203750000000003</v>
      </c>
      <c r="K283">
        <f t="shared" si="81"/>
        <v>8.6324375000000018</v>
      </c>
      <c r="L283" s="4">
        <f t="shared" si="82"/>
        <v>9.0097500000000021</v>
      </c>
      <c r="N283" s="30">
        <v>11</v>
      </c>
      <c r="O283">
        <f t="shared" si="83"/>
        <v>5.4388750000000003</v>
      </c>
      <c r="P283">
        <f t="shared" si="84"/>
        <v>5.9738750000000005</v>
      </c>
      <c r="Q283">
        <f t="shared" si="85"/>
        <v>6.05375</v>
      </c>
      <c r="R283">
        <f t="shared" si="86"/>
        <v>6.2038750000000009</v>
      </c>
      <c r="S283">
        <f t="shared" si="87"/>
        <v>6.8004999999999995</v>
      </c>
      <c r="T283">
        <f t="shared" si="88"/>
        <v>7.0817812499999988</v>
      </c>
      <c r="U283">
        <f t="shared" si="89"/>
        <v>7.3161249999999987</v>
      </c>
      <c r="V283">
        <f t="shared" si="90"/>
        <v>7.652562500000001</v>
      </c>
      <c r="W283" s="4">
        <f t="shared" si="91"/>
        <v>8.0347500000000025</v>
      </c>
    </row>
    <row r="284" spans="3:23" x14ac:dyDescent="0.3">
      <c r="C284" s="30">
        <v>12</v>
      </c>
      <c r="D284">
        <f t="shared" si="74"/>
        <v>5.8652499999999996</v>
      </c>
      <c r="E284">
        <f t="shared" si="75"/>
        <v>6.519000000000001</v>
      </c>
      <c r="F284">
        <f t="shared" si="76"/>
        <v>6.6984999999999992</v>
      </c>
      <c r="G284">
        <f t="shared" si="77"/>
        <v>6.9627499999999998</v>
      </c>
      <c r="H284">
        <f t="shared" si="78"/>
        <v>7.67</v>
      </c>
      <c r="I284">
        <f t="shared" si="79"/>
        <v>7.9986874999999973</v>
      </c>
      <c r="J284">
        <f t="shared" si="80"/>
        <v>8.2857500000000002</v>
      </c>
      <c r="K284">
        <f t="shared" si="81"/>
        <v>8.5973750000000013</v>
      </c>
      <c r="L284" s="4">
        <f t="shared" si="82"/>
        <v>8.9695000000000018</v>
      </c>
      <c r="N284" s="30">
        <v>12</v>
      </c>
      <c r="O284">
        <f t="shared" si="83"/>
        <v>5.4377500000000003</v>
      </c>
      <c r="P284">
        <f t="shared" si="84"/>
        <v>5.9727500000000004</v>
      </c>
      <c r="Q284">
        <f t="shared" si="85"/>
        <v>6.0525000000000002</v>
      </c>
      <c r="R284">
        <f t="shared" si="86"/>
        <v>6.2027500000000009</v>
      </c>
      <c r="S284">
        <f t="shared" si="87"/>
        <v>6.7959999999999994</v>
      </c>
      <c r="T284">
        <f t="shared" si="88"/>
        <v>7.0748124999999984</v>
      </c>
      <c r="U284">
        <f t="shared" si="89"/>
        <v>7.3072499999999989</v>
      </c>
      <c r="V284">
        <f t="shared" si="90"/>
        <v>7.6426250000000007</v>
      </c>
      <c r="W284" s="4">
        <f t="shared" si="91"/>
        <v>8.0195000000000025</v>
      </c>
    </row>
    <row r="285" spans="3:23" x14ac:dyDescent="0.3">
      <c r="C285" s="30">
        <v>13</v>
      </c>
      <c r="D285">
        <f t="shared" si="74"/>
        <v>5.8528749999999992</v>
      </c>
      <c r="E285">
        <f t="shared" si="75"/>
        <v>6.5035000000000007</v>
      </c>
      <c r="F285">
        <f t="shared" si="76"/>
        <v>6.68025</v>
      </c>
      <c r="G285">
        <f t="shared" si="77"/>
        <v>6.9416249999999993</v>
      </c>
      <c r="H285">
        <f t="shared" si="78"/>
        <v>7.6425000000000001</v>
      </c>
      <c r="I285">
        <f t="shared" si="79"/>
        <v>7.967406249999998</v>
      </c>
      <c r="J285">
        <f t="shared" si="80"/>
        <v>8.251125</v>
      </c>
      <c r="K285">
        <f t="shared" si="81"/>
        <v>8.5623125000000009</v>
      </c>
      <c r="L285" s="4">
        <f t="shared" si="82"/>
        <v>8.9292500000000015</v>
      </c>
      <c r="N285" s="30">
        <v>13</v>
      </c>
      <c r="O285">
        <f t="shared" si="83"/>
        <v>5.4366250000000003</v>
      </c>
      <c r="P285">
        <f t="shared" si="84"/>
        <v>5.9716250000000004</v>
      </c>
      <c r="Q285">
        <f t="shared" si="85"/>
        <v>6.0512499999999996</v>
      </c>
      <c r="R285">
        <f t="shared" si="86"/>
        <v>6.2016250000000008</v>
      </c>
      <c r="S285">
        <f t="shared" si="87"/>
        <v>6.7915000000000001</v>
      </c>
      <c r="T285">
        <f t="shared" si="88"/>
        <v>7.067843749999998</v>
      </c>
      <c r="U285">
        <f t="shared" si="89"/>
        <v>7.2983749999999992</v>
      </c>
      <c r="V285">
        <f t="shared" si="90"/>
        <v>7.6326875000000012</v>
      </c>
      <c r="W285" s="4">
        <f t="shared" si="91"/>
        <v>8.0042500000000025</v>
      </c>
    </row>
    <row r="286" spans="3:23" x14ac:dyDescent="0.3">
      <c r="C286" s="30">
        <v>14</v>
      </c>
      <c r="D286">
        <f t="shared" si="74"/>
        <v>5.8404999999999996</v>
      </c>
      <c r="E286">
        <f t="shared" si="75"/>
        <v>6.4880000000000004</v>
      </c>
      <c r="F286">
        <f t="shared" si="76"/>
        <v>6.6619999999999999</v>
      </c>
      <c r="G286">
        <f t="shared" si="77"/>
        <v>6.9204999999999997</v>
      </c>
      <c r="H286">
        <f t="shared" si="78"/>
        <v>7.6150000000000002</v>
      </c>
      <c r="I286">
        <f t="shared" si="79"/>
        <v>7.9361249999999979</v>
      </c>
      <c r="J286">
        <f t="shared" si="80"/>
        <v>8.2164999999999999</v>
      </c>
      <c r="K286">
        <f t="shared" si="81"/>
        <v>8.5272500000000022</v>
      </c>
      <c r="L286" s="4">
        <f t="shared" si="82"/>
        <v>8.8890000000000011</v>
      </c>
      <c r="N286" s="30">
        <v>14</v>
      </c>
      <c r="O286">
        <f t="shared" si="83"/>
        <v>5.4355000000000002</v>
      </c>
      <c r="P286">
        <f t="shared" si="84"/>
        <v>5.9705000000000004</v>
      </c>
      <c r="Q286">
        <f t="shared" si="85"/>
        <v>6.05</v>
      </c>
      <c r="R286">
        <f t="shared" si="86"/>
        <v>6.2005000000000008</v>
      </c>
      <c r="S286">
        <f t="shared" si="87"/>
        <v>6.7869999999999999</v>
      </c>
      <c r="T286">
        <f t="shared" si="88"/>
        <v>7.0608749999999985</v>
      </c>
      <c r="U286">
        <f t="shared" si="89"/>
        <v>7.2894999999999985</v>
      </c>
      <c r="V286">
        <f t="shared" si="90"/>
        <v>7.6227500000000008</v>
      </c>
      <c r="W286" s="4">
        <f t="shared" si="91"/>
        <v>7.9890000000000017</v>
      </c>
    </row>
    <row r="287" spans="3:23" x14ac:dyDescent="0.3">
      <c r="C287" s="30">
        <v>15</v>
      </c>
      <c r="D287">
        <f t="shared" si="74"/>
        <v>5.828125</v>
      </c>
      <c r="E287">
        <f t="shared" si="75"/>
        <v>6.4725000000000001</v>
      </c>
      <c r="F287">
        <f t="shared" si="76"/>
        <v>6.6437499999999998</v>
      </c>
      <c r="G287">
        <f t="shared" si="77"/>
        <v>6.899375</v>
      </c>
      <c r="H287">
        <f t="shared" si="78"/>
        <v>7.5875000000000004</v>
      </c>
      <c r="I287">
        <f t="shared" si="79"/>
        <v>7.9048437499999977</v>
      </c>
      <c r="J287">
        <f t="shared" si="80"/>
        <v>8.1818749999999998</v>
      </c>
      <c r="K287">
        <f t="shared" si="81"/>
        <v>8.4921875000000018</v>
      </c>
      <c r="L287" s="4">
        <f t="shared" si="82"/>
        <v>8.8487500000000026</v>
      </c>
      <c r="N287" s="30">
        <v>15</v>
      </c>
      <c r="O287">
        <f t="shared" si="83"/>
        <v>5.4343750000000002</v>
      </c>
      <c r="P287">
        <f t="shared" si="84"/>
        <v>5.9693750000000003</v>
      </c>
      <c r="Q287">
        <f t="shared" si="85"/>
        <v>6.0487500000000001</v>
      </c>
      <c r="R287">
        <f t="shared" si="86"/>
        <v>6.1993750000000007</v>
      </c>
      <c r="S287">
        <f t="shared" si="87"/>
        <v>6.7824999999999998</v>
      </c>
      <c r="T287">
        <f t="shared" si="88"/>
        <v>7.0539062499999989</v>
      </c>
      <c r="U287">
        <f t="shared" si="89"/>
        <v>7.2806249999999988</v>
      </c>
      <c r="V287">
        <f t="shared" si="90"/>
        <v>7.6128125000000013</v>
      </c>
      <c r="W287" s="4">
        <f t="shared" si="91"/>
        <v>7.9737500000000017</v>
      </c>
    </row>
    <row r="288" spans="3:23" x14ac:dyDescent="0.3">
      <c r="C288" s="30">
        <v>16</v>
      </c>
      <c r="D288">
        <f t="shared" si="74"/>
        <v>5.8157499999999995</v>
      </c>
      <c r="E288">
        <f t="shared" si="75"/>
        <v>6.4570000000000007</v>
      </c>
      <c r="F288">
        <f t="shared" si="76"/>
        <v>6.6254999999999997</v>
      </c>
      <c r="G288">
        <f t="shared" si="77"/>
        <v>6.8782499999999995</v>
      </c>
      <c r="H288">
        <f t="shared" si="78"/>
        <v>7.5600000000000005</v>
      </c>
      <c r="I288">
        <f t="shared" si="79"/>
        <v>7.8735624999999976</v>
      </c>
      <c r="J288">
        <f t="shared" si="80"/>
        <v>8.1472499999999997</v>
      </c>
      <c r="K288">
        <f t="shared" si="81"/>
        <v>8.4571250000000013</v>
      </c>
      <c r="L288" s="4">
        <f t="shared" si="82"/>
        <v>8.8085000000000022</v>
      </c>
      <c r="N288" s="30">
        <v>16</v>
      </c>
      <c r="O288">
        <f t="shared" si="83"/>
        <v>5.4332500000000001</v>
      </c>
      <c r="P288">
        <f t="shared" si="84"/>
        <v>5.9682500000000003</v>
      </c>
      <c r="Q288">
        <f t="shared" si="85"/>
        <v>6.0475000000000003</v>
      </c>
      <c r="R288">
        <f t="shared" si="86"/>
        <v>6.1982500000000007</v>
      </c>
      <c r="S288">
        <f t="shared" si="87"/>
        <v>6.7779999999999996</v>
      </c>
      <c r="T288">
        <f t="shared" si="88"/>
        <v>7.0469374999999985</v>
      </c>
      <c r="U288">
        <f t="shared" si="89"/>
        <v>7.271749999999999</v>
      </c>
      <c r="V288">
        <f t="shared" si="90"/>
        <v>7.6028750000000009</v>
      </c>
      <c r="W288" s="4">
        <f t="shared" si="91"/>
        <v>7.9585000000000017</v>
      </c>
    </row>
    <row r="289" spans="3:23" x14ac:dyDescent="0.3">
      <c r="C289" s="30">
        <v>17</v>
      </c>
      <c r="D289">
        <f t="shared" si="74"/>
        <v>5.8033749999999991</v>
      </c>
      <c r="E289">
        <f t="shared" si="75"/>
        <v>6.4415000000000004</v>
      </c>
      <c r="F289">
        <f t="shared" si="76"/>
        <v>6.6072499999999996</v>
      </c>
      <c r="G289">
        <f t="shared" si="77"/>
        <v>6.8571249999999999</v>
      </c>
      <c r="H289">
        <f t="shared" si="78"/>
        <v>7.5325000000000006</v>
      </c>
      <c r="I289">
        <f t="shared" si="79"/>
        <v>7.8422812499999974</v>
      </c>
      <c r="J289">
        <f t="shared" si="80"/>
        <v>8.1126249999999995</v>
      </c>
      <c r="K289">
        <f t="shared" si="81"/>
        <v>8.4220625000000009</v>
      </c>
      <c r="L289" s="4">
        <f t="shared" si="82"/>
        <v>8.7682500000000019</v>
      </c>
      <c r="N289" s="30">
        <v>17</v>
      </c>
      <c r="O289">
        <f t="shared" si="83"/>
        <v>5.4321250000000001</v>
      </c>
      <c r="P289">
        <f t="shared" si="84"/>
        <v>5.9671250000000002</v>
      </c>
      <c r="Q289">
        <f t="shared" si="85"/>
        <v>6.0462499999999997</v>
      </c>
      <c r="R289">
        <f t="shared" si="86"/>
        <v>6.1971250000000007</v>
      </c>
      <c r="S289">
        <f t="shared" si="87"/>
        <v>6.7734999999999994</v>
      </c>
      <c r="T289">
        <f t="shared" si="88"/>
        <v>7.0399687499999981</v>
      </c>
      <c r="U289">
        <f t="shared" si="89"/>
        <v>7.2628749999999993</v>
      </c>
      <c r="V289">
        <f t="shared" si="90"/>
        <v>7.5929375000000014</v>
      </c>
      <c r="W289" s="4">
        <f t="shared" si="91"/>
        <v>7.9432500000000017</v>
      </c>
    </row>
    <row r="290" spans="3:23" x14ac:dyDescent="0.3">
      <c r="C290" s="30">
        <v>18</v>
      </c>
      <c r="D290">
        <f t="shared" si="74"/>
        <v>5.7909999999999995</v>
      </c>
      <c r="E290">
        <f t="shared" si="75"/>
        <v>6.4260000000000002</v>
      </c>
      <c r="F290">
        <f t="shared" si="76"/>
        <v>6.5889999999999995</v>
      </c>
      <c r="G290">
        <f t="shared" si="77"/>
        <v>6.8359999999999994</v>
      </c>
      <c r="H290">
        <f t="shared" si="78"/>
        <v>7.5049999999999999</v>
      </c>
      <c r="I290">
        <f t="shared" si="79"/>
        <v>7.8109999999999982</v>
      </c>
      <c r="J290">
        <f t="shared" si="80"/>
        <v>8.0779999999999994</v>
      </c>
      <c r="K290">
        <f t="shared" si="81"/>
        <v>8.3870000000000005</v>
      </c>
      <c r="L290" s="4">
        <f t="shared" si="82"/>
        <v>8.7280000000000015</v>
      </c>
      <c r="N290" s="30">
        <v>18</v>
      </c>
      <c r="O290">
        <f t="shared" si="83"/>
        <v>5.431</v>
      </c>
      <c r="P290">
        <f t="shared" si="84"/>
        <v>5.9660000000000002</v>
      </c>
      <c r="Q290">
        <f t="shared" si="85"/>
        <v>6.0449999999999999</v>
      </c>
      <c r="R290">
        <f t="shared" si="86"/>
        <v>6.1960000000000006</v>
      </c>
      <c r="S290">
        <f t="shared" si="87"/>
        <v>6.7690000000000001</v>
      </c>
      <c r="T290">
        <f t="shared" si="88"/>
        <v>7.0329999999999986</v>
      </c>
      <c r="U290">
        <f t="shared" si="89"/>
        <v>7.2539999999999996</v>
      </c>
      <c r="V290">
        <f t="shared" si="90"/>
        <v>7.5830000000000011</v>
      </c>
      <c r="W290" s="4">
        <f t="shared" si="91"/>
        <v>7.9280000000000017</v>
      </c>
    </row>
    <row r="291" spans="3:23" x14ac:dyDescent="0.3">
      <c r="C291" s="30">
        <v>19</v>
      </c>
      <c r="D291">
        <f t="shared" si="74"/>
        <v>5.7786249999999999</v>
      </c>
      <c r="E291">
        <f t="shared" si="75"/>
        <v>6.4105000000000008</v>
      </c>
      <c r="F291">
        <f t="shared" si="76"/>
        <v>6.5707499999999994</v>
      </c>
      <c r="G291">
        <f t="shared" si="77"/>
        <v>6.8148749999999998</v>
      </c>
      <c r="H291">
        <f t="shared" si="78"/>
        <v>7.4775</v>
      </c>
      <c r="I291">
        <f t="shared" si="79"/>
        <v>7.779718749999998</v>
      </c>
      <c r="J291">
        <f t="shared" si="80"/>
        <v>8.0433749999999993</v>
      </c>
      <c r="K291">
        <f t="shared" si="81"/>
        <v>8.3519375000000018</v>
      </c>
      <c r="L291" s="4">
        <f t="shared" si="82"/>
        <v>8.6877500000000012</v>
      </c>
      <c r="N291" s="30">
        <v>19</v>
      </c>
      <c r="O291">
        <f t="shared" si="83"/>
        <v>5.429875</v>
      </c>
      <c r="P291">
        <f t="shared" si="84"/>
        <v>5.9648750000000001</v>
      </c>
      <c r="Q291">
        <f t="shared" si="85"/>
        <v>6.0437500000000002</v>
      </c>
      <c r="R291">
        <f t="shared" si="86"/>
        <v>6.1948750000000006</v>
      </c>
      <c r="S291">
        <f t="shared" si="87"/>
        <v>6.7645</v>
      </c>
      <c r="T291">
        <f t="shared" si="88"/>
        <v>7.0260312499999991</v>
      </c>
      <c r="U291">
        <f t="shared" si="89"/>
        <v>7.2451249999999989</v>
      </c>
      <c r="V291">
        <f t="shared" si="90"/>
        <v>7.5730625000000016</v>
      </c>
      <c r="W291" s="4">
        <f t="shared" si="91"/>
        <v>7.9127500000000017</v>
      </c>
    </row>
    <row r="292" spans="3:23" x14ac:dyDescent="0.3">
      <c r="C292" s="30">
        <v>20</v>
      </c>
      <c r="D292">
        <f t="shared" si="74"/>
        <v>5.7662499999999994</v>
      </c>
      <c r="E292">
        <f t="shared" si="75"/>
        <v>6.3950000000000005</v>
      </c>
      <c r="F292">
        <f t="shared" si="76"/>
        <v>6.5525000000000002</v>
      </c>
      <c r="G292">
        <f t="shared" si="77"/>
        <v>6.7937499999999993</v>
      </c>
      <c r="H292">
        <f t="shared" si="78"/>
        <v>7.45</v>
      </c>
      <c r="I292">
        <f t="shared" si="79"/>
        <v>7.7484374999999979</v>
      </c>
      <c r="J292">
        <f t="shared" si="80"/>
        <v>8.0087499999999991</v>
      </c>
      <c r="K292">
        <f t="shared" si="81"/>
        <v>8.3168750000000014</v>
      </c>
      <c r="L292" s="4">
        <f t="shared" si="82"/>
        <v>8.6475000000000009</v>
      </c>
      <c r="N292" s="30">
        <v>20</v>
      </c>
      <c r="O292">
        <f t="shared" si="83"/>
        <v>5.42875</v>
      </c>
      <c r="P292">
        <f t="shared" si="84"/>
        <v>5.9637500000000001</v>
      </c>
      <c r="Q292">
        <f t="shared" si="85"/>
        <v>6.0425000000000004</v>
      </c>
      <c r="R292">
        <f t="shared" si="86"/>
        <v>6.1937500000000005</v>
      </c>
      <c r="S292">
        <f t="shared" si="87"/>
        <v>6.76</v>
      </c>
      <c r="T292">
        <f t="shared" si="88"/>
        <v>7.0190624999999986</v>
      </c>
      <c r="U292">
        <f t="shared" si="89"/>
        <v>7.2362499999999992</v>
      </c>
      <c r="V292">
        <f t="shared" si="90"/>
        <v>7.5631250000000012</v>
      </c>
      <c r="W292" s="4">
        <f t="shared" si="91"/>
        <v>7.8975000000000017</v>
      </c>
    </row>
    <row r="293" spans="3:23" x14ac:dyDescent="0.3">
      <c r="C293" s="30">
        <v>21</v>
      </c>
      <c r="D293">
        <f t="shared" si="74"/>
        <v>5.753874999999999</v>
      </c>
      <c r="E293">
        <f t="shared" si="75"/>
        <v>6.3795000000000002</v>
      </c>
      <c r="F293">
        <f t="shared" si="76"/>
        <v>6.5342500000000001</v>
      </c>
      <c r="G293">
        <f t="shared" si="77"/>
        <v>6.7726249999999997</v>
      </c>
      <c r="H293">
        <f t="shared" si="78"/>
        <v>7.4225000000000003</v>
      </c>
      <c r="I293">
        <f t="shared" si="79"/>
        <v>7.7171562499999977</v>
      </c>
      <c r="J293">
        <f t="shared" si="80"/>
        <v>7.9741249999999999</v>
      </c>
      <c r="K293">
        <f t="shared" si="81"/>
        <v>8.2818125000000009</v>
      </c>
      <c r="L293" s="4">
        <f t="shared" si="82"/>
        <v>8.6072500000000023</v>
      </c>
      <c r="N293" s="30">
        <v>21</v>
      </c>
      <c r="O293">
        <f t="shared" si="83"/>
        <v>5.4276249999999999</v>
      </c>
      <c r="P293">
        <f t="shared" si="84"/>
        <v>5.9626250000000001</v>
      </c>
      <c r="Q293">
        <f t="shared" si="85"/>
        <v>6.0412499999999998</v>
      </c>
      <c r="R293">
        <f t="shared" si="86"/>
        <v>6.1926250000000005</v>
      </c>
      <c r="S293">
        <f t="shared" si="87"/>
        <v>6.7554999999999996</v>
      </c>
      <c r="T293">
        <f t="shared" si="88"/>
        <v>7.0120937499999982</v>
      </c>
      <c r="U293">
        <f t="shared" si="89"/>
        <v>7.2273749999999994</v>
      </c>
      <c r="V293">
        <f t="shared" si="90"/>
        <v>7.5531875000000008</v>
      </c>
      <c r="W293" s="4">
        <f t="shared" si="91"/>
        <v>7.8822500000000018</v>
      </c>
    </row>
    <row r="294" spans="3:23" x14ac:dyDescent="0.3">
      <c r="C294" s="30">
        <v>22</v>
      </c>
      <c r="D294">
        <f t="shared" si="74"/>
        <v>5.7414999999999994</v>
      </c>
      <c r="E294">
        <f t="shared" si="75"/>
        <v>6.3640000000000008</v>
      </c>
      <c r="F294">
        <f t="shared" si="76"/>
        <v>6.516</v>
      </c>
      <c r="G294">
        <f t="shared" si="77"/>
        <v>6.7515000000000001</v>
      </c>
      <c r="H294">
        <f t="shared" si="78"/>
        <v>7.3950000000000005</v>
      </c>
      <c r="I294">
        <f t="shared" si="79"/>
        <v>7.6858749999999976</v>
      </c>
      <c r="J294">
        <f t="shared" si="80"/>
        <v>7.9394999999999998</v>
      </c>
      <c r="K294">
        <f t="shared" si="81"/>
        <v>8.2467500000000022</v>
      </c>
      <c r="L294" s="4">
        <f t="shared" si="82"/>
        <v>8.5670000000000019</v>
      </c>
      <c r="N294" s="30">
        <v>22</v>
      </c>
      <c r="O294">
        <f t="shared" si="83"/>
        <v>5.4264999999999999</v>
      </c>
      <c r="P294">
        <f t="shared" si="84"/>
        <v>5.9615</v>
      </c>
      <c r="Q294">
        <f t="shared" si="85"/>
        <v>6.04</v>
      </c>
      <c r="R294">
        <f t="shared" si="86"/>
        <v>6.1915000000000004</v>
      </c>
      <c r="S294">
        <f t="shared" si="87"/>
        <v>6.7509999999999994</v>
      </c>
      <c r="T294">
        <f t="shared" si="88"/>
        <v>7.0051249999999987</v>
      </c>
      <c r="U294">
        <f t="shared" si="89"/>
        <v>7.2184999999999988</v>
      </c>
      <c r="V294">
        <f t="shared" si="90"/>
        <v>7.5432500000000013</v>
      </c>
      <c r="W294" s="4">
        <f t="shared" si="91"/>
        <v>7.8670000000000018</v>
      </c>
    </row>
    <row r="295" spans="3:23" x14ac:dyDescent="0.3">
      <c r="C295" s="30">
        <v>23</v>
      </c>
      <c r="D295">
        <f t="shared" si="74"/>
        <v>5.7291249999999998</v>
      </c>
      <c r="E295">
        <f t="shared" si="75"/>
        <v>6.3485000000000005</v>
      </c>
      <c r="F295">
        <f t="shared" si="76"/>
        <v>6.4977499999999999</v>
      </c>
      <c r="G295">
        <f t="shared" si="77"/>
        <v>6.7303749999999996</v>
      </c>
      <c r="H295">
        <f t="shared" si="78"/>
        <v>7.3675000000000006</v>
      </c>
      <c r="I295">
        <f t="shared" si="79"/>
        <v>7.6545937499999983</v>
      </c>
      <c r="J295">
        <f t="shared" si="80"/>
        <v>7.9048749999999997</v>
      </c>
      <c r="K295">
        <f t="shared" si="81"/>
        <v>8.2116875000000018</v>
      </c>
      <c r="L295" s="4">
        <f t="shared" si="82"/>
        <v>8.5267500000000016</v>
      </c>
      <c r="N295" s="30">
        <v>23</v>
      </c>
      <c r="O295">
        <f t="shared" si="83"/>
        <v>5.4253749999999998</v>
      </c>
      <c r="P295">
        <f t="shared" si="84"/>
        <v>5.960375</v>
      </c>
      <c r="Q295">
        <f t="shared" si="85"/>
        <v>6.0387500000000003</v>
      </c>
      <c r="R295">
        <f t="shared" si="86"/>
        <v>6.1903750000000004</v>
      </c>
      <c r="S295">
        <f t="shared" si="87"/>
        <v>6.7465000000000002</v>
      </c>
      <c r="T295">
        <f t="shared" si="88"/>
        <v>6.9981562499999992</v>
      </c>
      <c r="U295">
        <f t="shared" si="89"/>
        <v>7.2096249999999991</v>
      </c>
      <c r="V295">
        <f t="shared" si="90"/>
        <v>7.533312500000001</v>
      </c>
      <c r="W295" s="4">
        <f t="shared" si="91"/>
        <v>7.8517500000000018</v>
      </c>
    </row>
    <row r="296" spans="3:23" x14ac:dyDescent="0.3">
      <c r="C296" s="30">
        <v>24</v>
      </c>
      <c r="D296">
        <f t="shared" si="74"/>
        <v>5.7167499999999993</v>
      </c>
      <c r="E296">
        <f t="shared" si="75"/>
        <v>6.3330000000000002</v>
      </c>
      <c r="F296">
        <f t="shared" si="76"/>
        <v>6.4794999999999998</v>
      </c>
      <c r="G296">
        <f t="shared" si="77"/>
        <v>6.7092499999999999</v>
      </c>
      <c r="H296">
        <f t="shared" si="78"/>
        <v>7.34</v>
      </c>
      <c r="I296">
        <f t="shared" si="79"/>
        <v>7.6233124999999982</v>
      </c>
      <c r="J296">
        <f t="shared" si="80"/>
        <v>7.8702500000000004</v>
      </c>
      <c r="K296">
        <f t="shared" si="81"/>
        <v>8.1766250000000014</v>
      </c>
      <c r="L296" s="4">
        <f t="shared" si="82"/>
        <v>8.4865000000000013</v>
      </c>
      <c r="N296" s="30">
        <v>24</v>
      </c>
      <c r="O296">
        <f t="shared" si="83"/>
        <v>5.4242499999999998</v>
      </c>
      <c r="P296">
        <f t="shared" si="84"/>
        <v>5.9592499999999999</v>
      </c>
      <c r="Q296">
        <f t="shared" si="85"/>
        <v>6.0374999999999996</v>
      </c>
      <c r="R296">
        <f t="shared" si="86"/>
        <v>6.1892500000000004</v>
      </c>
      <c r="S296">
        <f t="shared" si="87"/>
        <v>6.742</v>
      </c>
      <c r="T296">
        <f t="shared" si="88"/>
        <v>6.9911874999999988</v>
      </c>
      <c r="U296">
        <f t="shared" si="89"/>
        <v>7.2007499999999993</v>
      </c>
      <c r="V296">
        <f t="shared" si="90"/>
        <v>7.5233750000000015</v>
      </c>
      <c r="W296" s="4">
        <f t="shared" si="91"/>
        <v>7.8365000000000018</v>
      </c>
    </row>
    <row r="297" spans="3:23" x14ac:dyDescent="0.3">
      <c r="C297" s="30">
        <v>25</v>
      </c>
      <c r="D297">
        <f t="shared" si="74"/>
        <v>5.7043749999999989</v>
      </c>
      <c r="E297">
        <f t="shared" si="75"/>
        <v>6.3175000000000008</v>
      </c>
      <c r="F297">
        <f t="shared" si="76"/>
        <v>6.4612499999999997</v>
      </c>
      <c r="G297">
        <f t="shared" si="77"/>
        <v>6.6881249999999994</v>
      </c>
      <c r="H297">
        <f t="shared" si="78"/>
        <v>7.3125</v>
      </c>
      <c r="I297">
        <f t="shared" si="79"/>
        <v>7.592031249999998</v>
      </c>
      <c r="J297">
        <f t="shared" si="80"/>
        <v>7.8356250000000003</v>
      </c>
      <c r="K297">
        <f t="shared" si="81"/>
        <v>8.1415625000000009</v>
      </c>
      <c r="L297" s="4">
        <f t="shared" si="82"/>
        <v>8.4462500000000009</v>
      </c>
      <c r="N297" s="30">
        <v>25</v>
      </c>
      <c r="O297">
        <f t="shared" si="83"/>
        <v>5.4231249999999998</v>
      </c>
      <c r="P297">
        <f t="shared" si="84"/>
        <v>5.9581249999999999</v>
      </c>
      <c r="Q297">
        <f t="shared" si="85"/>
        <v>6.0362499999999999</v>
      </c>
      <c r="R297">
        <f t="shared" si="86"/>
        <v>6.1881250000000003</v>
      </c>
      <c r="S297">
        <f t="shared" si="87"/>
        <v>6.7374999999999998</v>
      </c>
      <c r="T297">
        <f t="shared" si="88"/>
        <v>6.9842187499999984</v>
      </c>
      <c r="U297">
        <f t="shared" si="89"/>
        <v>7.1918749999999996</v>
      </c>
      <c r="V297">
        <f t="shared" si="90"/>
        <v>7.5134375000000011</v>
      </c>
      <c r="W297" s="4">
        <f t="shared" si="91"/>
        <v>7.8212500000000018</v>
      </c>
    </row>
    <row r="298" spans="3:23" x14ac:dyDescent="0.3">
      <c r="C298" s="30">
        <v>26</v>
      </c>
      <c r="D298">
        <f t="shared" si="74"/>
        <v>5.6919999999999993</v>
      </c>
      <c r="E298">
        <f t="shared" si="75"/>
        <v>6.3020000000000005</v>
      </c>
      <c r="F298">
        <f t="shared" si="76"/>
        <v>6.4429999999999996</v>
      </c>
      <c r="G298">
        <f t="shared" si="77"/>
        <v>6.6669999999999998</v>
      </c>
      <c r="H298">
        <f t="shared" si="78"/>
        <v>7.2850000000000001</v>
      </c>
      <c r="I298">
        <f t="shared" si="79"/>
        <v>7.5607499999999979</v>
      </c>
      <c r="J298">
        <f t="shared" si="80"/>
        <v>7.8010000000000002</v>
      </c>
      <c r="K298">
        <f t="shared" si="81"/>
        <v>8.1065000000000005</v>
      </c>
      <c r="L298" s="4">
        <f t="shared" si="82"/>
        <v>8.4060000000000024</v>
      </c>
      <c r="N298" s="30">
        <v>26</v>
      </c>
      <c r="O298">
        <f t="shared" si="83"/>
        <v>5.4219999999999997</v>
      </c>
      <c r="P298">
        <f t="shared" si="84"/>
        <v>5.9569999999999999</v>
      </c>
      <c r="Q298">
        <f t="shared" si="85"/>
        <v>6.0350000000000001</v>
      </c>
      <c r="R298">
        <f t="shared" si="86"/>
        <v>6.1870000000000003</v>
      </c>
      <c r="S298">
        <f t="shared" si="87"/>
        <v>6.7329999999999997</v>
      </c>
      <c r="T298">
        <f t="shared" si="88"/>
        <v>6.9772499999999988</v>
      </c>
      <c r="U298">
        <f t="shared" si="89"/>
        <v>7.1829999999999998</v>
      </c>
      <c r="V298">
        <f t="shared" si="90"/>
        <v>7.5035000000000016</v>
      </c>
      <c r="W298" s="4">
        <f t="shared" si="91"/>
        <v>7.8060000000000018</v>
      </c>
    </row>
    <row r="299" spans="3:23" x14ac:dyDescent="0.3">
      <c r="C299" s="30">
        <v>27</v>
      </c>
      <c r="D299">
        <f t="shared" si="74"/>
        <v>5.6796249999999997</v>
      </c>
      <c r="E299">
        <f t="shared" si="75"/>
        <v>6.2865000000000002</v>
      </c>
      <c r="F299">
        <f t="shared" si="76"/>
        <v>6.4247499999999995</v>
      </c>
      <c r="G299">
        <f t="shared" si="77"/>
        <v>6.6458750000000002</v>
      </c>
      <c r="H299">
        <f t="shared" si="78"/>
        <v>7.2575000000000003</v>
      </c>
      <c r="I299">
        <f t="shared" si="79"/>
        <v>7.5294687499999977</v>
      </c>
      <c r="J299">
        <f t="shared" si="80"/>
        <v>7.766375</v>
      </c>
      <c r="K299">
        <f t="shared" si="81"/>
        <v>8.0714375000000018</v>
      </c>
      <c r="L299" s="4">
        <f t="shared" si="82"/>
        <v>8.365750000000002</v>
      </c>
      <c r="N299" s="30">
        <v>27</v>
      </c>
      <c r="O299">
        <f t="shared" si="83"/>
        <v>5.4208749999999997</v>
      </c>
      <c r="P299">
        <f t="shared" si="84"/>
        <v>5.9558749999999998</v>
      </c>
      <c r="Q299">
        <f t="shared" si="85"/>
        <v>6.0337500000000004</v>
      </c>
      <c r="R299">
        <f t="shared" si="86"/>
        <v>6.1858750000000002</v>
      </c>
      <c r="S299">
        <f t="shared" si="87"/>
        <v>6.7284999999999995</v>
      </c>
      <c r="T299">
        <f t="shared" si="88"/>
        <v>6.9702812499999993</v>
      </c>
      <c r="U299">
        <f t="shared" si="89"/>
        <v>7.1741249999999992</v>
      </c>
      <c r="V299">
        <f t="shared" si="90"/>
        <v>7.4935625000000012</v>
      </c>
      <c r="W299" s="4">
        <f t="shared" si="91"/>
        <v>7.7907500000000018</v>
      </c>
    </row>
    <row r="300" spans="3:23" x14ac:dyDescent="0.3">
      <c r="C300" s="30">
        <v>28</v>
      </c>
      <c r="D300">
        <f t="shared" si="74"/>
        <v>5.6672499999999992</v>
      </c>
      <c r="E300">
        <f t="shared" si="75"/>
        <v>6.2709999999999999</v>
      </c>
      <c r="F300">
        <f t="shared" si="76"/>
        <v>6.4064999999999994</v>
      </c>
      <c r="G300">
        <f t="shared" si="77"/>
        <v>6.6247499999999997</v>
      </c>
      <c r="H300">
        <f t="shared" si="78"/>
        <v>7.23</v>
      </c>
      <c r="I300">
        <f t="shared" si="79"/>
        <v>7.4981874999999985</v>
      </c>
      <c r="J300">
        <f t="shared" si="80"/>
        <v>7.7317499999999999</v>
      </c>
      <c r="K300">
        <f t="shared" si="81"/>
        <v>8.0363750000000014</v>
      </c>
      <c r="L300" s="4">
        <f t="shared" si="82"/>
        <v>8.3255000000000017</v>
      </c>
      <c r="N300" s="30">
        <v>28</v>
      </c>
      <c r="O300">
        <f t="shared" si="83"/>
        <v>5.4197499999999996</v>
      </c>
      <c r="P300">
        <f t="shared" si="84"/>
        <v>5.9547499999999998</v>
      </c>
      <c r="Q300">
        <f t="shared" si="85"/>
        <v>6.0324999999999998</v>
      </c>
      <c r="R300">
        <f t="shared" si="86"/>
        <v>6.1847500000000002</v>
      </c>
      <c r="S300">
        <f t="shared" si="87"/>
        <v>6.7240000000000002</v>
      </c>
      <c r="T300">
        <f t="shared" si="88"/>
        <v>6.9633124999999989</v>
      </c>
      <c r="U300">
        <f t="shared" si="89"/>
        <v>7.1652499999999995</v>
      </c>
      <c r="V300">
        <f t="shared" si="90"/>
        <v>7.4836250000000017</v>
      </c>
      <c r="W300" s="4">
        <f t="shared" si="91"/>
        <v>7.7755000000000019</v>
      </c>
    </row>
    <row r="301" spans="3:23" x14ac:dyDescent="0.3">
      <c r="C301" s="30">
        <v>29</v>
      </c>
      <c r="D301">
        <f t="shared" si="74"/>
        <v>5.6548749999999988</v>
      </c>
      <c r="E301">
        <f t="shared" si="75"/>
        <v>6.2555000000000005</v>
      </c>
      <c r="F301">
        <f t="shared" si="76"/>
        <v>6.3882500000000002</v>
      </c>
      <c r="G301">
        <f t="shared" si="77"/>
        <v>6.6036250000000001</v>
      </c>
      <c r="H301">
        <f t="shared" si="78"/>
        <v>7.2025000000000006</v>
      </c>
      <c r="I301">
        <f t="shared" si="79"/>
        <v>7.4669062499999983</v>
      </c>
      <c r="J301">
        <f t="shared" si="80"/>
        <v>7.6971249999999998</v>
      </c>
      <c r="K301">
        <f t="shared" si="81"/>
        <v>8.0013125000000009</v>
      </c>
      <c r="L301" s="4">
        <f t="shared" si="82"/>
        <v>8.2852500000000013</v>
      </c>
      <c r="N301" s="30">
        <v>29</v>
      </c>
      <c r="O301">
        <f t="shared" si="83"/>
        <v>5.4186249999999996</v>
      </c>
      <c r="P301">
        <f t="shared" si="84"/>
        <v>5.9536249999999997</v>
      </c>
      <c r="Q301">
        <f t="shared" si="85"/>
        <v>6.03125</v>
      </c>
      <c r="R301">
        <f t="shared" si="86"/>
        <v>6.1836250000000001</v>
      </c>
      <c r="S301">
        <f t="shared" si="87"/>
        <v>6.7195</v>
      </c>
      <c r="T301">
        <f t="shared" si="88"/>
        <v>6.9563437499999985</v>
      </c>
      <c r="U301">
        <f t="shared" si="89"/>
        <v>7.1563749999999997</v>
      </c>
      <c r="V301">
        <f t="shared" si="90"/>
        <v>7.4736875000000014</v>
      </c>
      <c r="W301" s="4">
        <f t="shared" si="91"/>
        <v>7.760250000000001</v>
      </c>
    </row>
    <row r="302" spans="3:23" x14ac:dyDescent="0.3">
      <c r="C302" s="30">
        <v>30</v>
      </c>
      <c r="D302">
        <f t="shared" si="74"/>
        <v>5.6424999999999992</v>
      </c>
      <c r="E302">
        <f t="shared" si="75"/>
        <v>6.24</v>
      </c>
      <c r="F302">
        <f t="shared" si="76"/>
        <v>6.37</v>
      </c>
      <c r="G302">
        <f t="shared" si="77"/>
        <v>6.5824999999999996</v>
      </c>
      <c r="H302">
        <f t="shared" si="78"/>
        <v>7.1750000000000007</v>
      </c>
      <c r="I302">
        <f t="shared" si="79"/>
        <v>7.4356249999999982</v>
      </c>
      <c r="J302">
        <f t="shared" si="80"/>
        <v>7.6624999999999996</v>
      </c>
      <c r="K302">
        <f t="shared" si="81"/>
        <v>7.9662500000000014</v>
      </c>
      <c r="L302" s="4">
        <f t="shared" si="82"/>
        <v>8.245000000000001</v>
      </c>
      <c r="N302" s="30">
        <v>30</v>
      </c>
      <c r="O302">
        <f t="shared" si="83"/>
        <v>5.4175000000000004</v>
      </c>
      <c r="P302">
        <f t="shared" si="84"/>
        <v>5.9525000000000006</v>
      </c>
      <c r="Q302">
        <f t="shared" si="85"/>
        <v>6.03</v>
      </c>
      <c r="R302">
        <f t="shared" si="86"/>
        <v>6.182500000000001</v>
      </c>
      <c r="S302">
        <f t="shared" si="87"/>
        <v>6.7149999999999999</v>
      </c>
      <c r="T302">
        <f t="shared" si="88"/>
        <v>6.949374999999999</v>
      </c>
      <c r="U302">
        <f t="shared" si="89"/>
        <v>7.1474999999999991</v>
      </c>
      <c r="V302">
        <f t="shared" si="90"/>
        <v>7.463750000000001</v>
      </c>
      <c r="W302" s="4">
        <f t="shared" si="91"/>
        <v>7.745000000000001</v>
      </c>
    </row>
    <row r="303" spans="3:23" x14ac:dyDescent="0.3">
      <c r="C303" s="30">
        <v>31</v>
      </c>
      <c r="D303">
        <f t="shared" si="74"/>
        <v>5.6301249999999996</v>
      </c>
      <c r="E303">
        <f t="shared" si="75"/>
        <v>6.2244999999999999</v>
      </c>
      <c r="F303">
        <f t="shared" si="76"/>
        <v>6.35175</v>
      </c>
      <c r="G303">
        <f t="shared" si="77"/>
        <v>6.561375</v>
      </c>
      <c r="H303">
        <f t="shared" si="78"/>
        <v>7.1475</v>
      </c>
      <c r="I303">
        <f t="shared" si="79"/>
        <v>7.404343749999998</v>
      </c>
      <c r="J303">
        <f t="shared" si="80"/>
        <v>7.6278749999999995</v>
      </c>
      <c r="K303">
        <f t="shared" si="81"/>
        <v>7.9311875000000018</v>
      </c>
      <c r="L303" s="4">
        <f t="shared" si="82"/>
        <v>8.2047500000000007</v>
      </c>
      <c r="N303" s="30">
        <v>31</v>
      </c>
      <c r="O303">
        <f t="shared" si="83"/>
        <v>5.4163750000000004</v>
      </c>
      <c r="P303">
        <f t="shared" si="84"/>
        <v>5.9513750000000005</v>
      </c>
      <c r="Q303">
        <f t="shared" si="85"/>
        <v>6.0287499999999996</v>
      </c>
      <c r="R303">
        <f t="shared" si="86"/>
        <v>6.181375000000001</v>
      </c>
      <c r="S303">
        <f t="shared" si="87"/>
        <v>6.7104999999999997</v>
      </c>
      <c r="T303">
        <f t="shared" si="88"/>
        <v>6.9424062499999994</v>
      </c>
      <c r="U303">
        <f t="shared" si="89"/>
        <v>7.1386249999999993</v>
      </c>
      <c r="V303">
        <f t="shared" si="90"/>
        <v>7.4538125000000015</v>
      </c>
      <c r="W303" s="4">
        <f t="shared" si="91"/>
        <v>7.729750000000001</v>
      </c>
    </row>
    <row r="304" spans="3:23" x14ac:dyDescent="0.3">
      <c r="C304" s="30">
        <v>32</v>
      </c>
      <c r="D304">
        <f t="shared" si="74"/>
        <v>5.6177499999999991</v>
      </c>
      <c r="E304">
        <f t="shared" si="75"/>
        <v>6.2090000000000005</v>
      </c>
      <c r="F304">
        <f t="shared" si="76"/>
        <v>6.3334999999999999</v>
      </c>
      <c r="G304">
        <f t="shared" si="77"/>
        <v>6.5402499999999995</v>
      </c>
      <c r="H304">
        <f t="shared" si="78"/>
        <v>7.12</v>
      </c>
      <c r="I304">
        <f t="shared" si="79"/>
        <v>7.3730624999999979</v>
      </c>
      <c r="J304">
        <f t="shared" si="80"/>
        <v>7.5932500000000003</v>
      </c>
      <c r="K304">
        <f t="shared" si="81"/>
        <v>7.8961250000000014</v>
      </c>
      <c r="L304" s="4">
        <f t="shared" si="82"/>
        <v>8.1645000000000021</v>
      </c>
      <c r="N304" s="30">
        <v>32</v>
      </c>
      <c r="O304">
        <f t="shared" si="83"/>
        <v>5.4152500000000003</v>
      </c>
      <c r="P304">
        <f t="shared" si="84"/>
        <v>5.9502500000000005</v>
      </c>
      <c r="Q304">
        <f t="shared" si="85"/>
        <v>6.0274999999999999</v>
      </c>
      <c r="R304">
        <f t="shared" si="86"/>
        <v>6.1802500000000009</v>
      </c>
      <c r="S304">
        <f t="shared" si="87"/>
        <v>6.7059999999999995</v>
      </c>
      <c r="T304">
        <f t="shared" si="88"/>
        <v>6.935437499999999</v>
      </c>
      <c r="U304">
        <f t="shared" si="89"/>
        <v>7.1297499999999996</v>
      </c>
      <c r="V304">
        <f t="shared" si="90"/>
        <v>7.4438750000000011</v>
      </c>
      <c r="W304" s="4">
        <f t="shared" si="91"/>
        <v>7.714500000000001</v>
      </c>
    </row>
    <row r="305" spans="3:23" x14ac:dyDescent="0.3">
      <c r="C305" s="30">
        <v>33</v>
      </c>
      <c r="D305">
        <f t="shared" si="74"/>
        <v>5.6053749999999987</v>
      </c>
      <c r="E305">
        <f t="shared" si="75"/>
        <v>6.1935000000000002</v>
      </c>
      <c r="F305">
        <f t="shared" si="76"/>
        <v>6.3152499999999998</v>
      </c>
      <c r="G305">
        <f t="shared" si="77"/>
        <v>6.5191249999999998</v>
      </c>
      <c r="H305">
        <f t="shared" si="78"/>
        <v>7.0925000000000002</v>
      </c>
      <c r="I305">
        <f t="shared" si="79"/>
        <v>7.3417812499999986</v>
      </c>
      <c r="J305">
        <f t="shared" si="80"/>
        <v>7.5586250000000001</v>
      </c>
      <c r="K305">
        <f t="shared" si="81"/>
        <v>7.861062500000001</v>
      </c>
      <c r="L305" s="4">
        <f t="shared" si="82"/>
        <v>8.1242500000000017</v>
      </c>
      <c r="N305" s="30">
        <v>33</v>
      </c>
      <c r="O305">
        <f t="shared" si="83"/>
        <v>5.4141250000000003</v>
      </c>
      <c r="P305">
        <f t="shared" si="84"/>
        <v>5.9491250000000004</v>
      </c>
      <c r="Q305">
        <f t="shared" si="85"/>
        <v>6.0262500000000001</v>
      </c>
      <c r="R305">
        <f t="shared" si="86"/>
        <v>6.1791250000000009</v>
      </c>
      <c r="S305">
        <f t="shared" si="87"/>
        <v>6.7015000000000002</v>
      </c>
      <c r="T305">
        <f t="shared" si="88"/>
        <v>6.9284687499999986</v>
      </c>
      <c r="U305">
        <f t="shared" si="89"/>
        <v>7.1208749999999998</v>
      </c>
      <c r="V305">
        <f t="shared" si="90"/>
        <v>7.4339375000000016</v>
      </c>
      <c r="W305" s="4">
        <f t="shared" si="91"/>
        <v>7.699250000000001</v>
      </c>
    </row>
    <row r="306" spans="3:23" x14ac:dyDescent="0.3">
      <c r="C306" s="30">
        <v>34</v>
      </c>
      <c r="D306">
        <f t="shared" si="74"/>
        <v>5.5929999999999991</v>
      </c>
      <c r="E306">
        <f t="shared" si="75"/>
        <v>6.1779999999999999</v>
      </c>
      <c r="F306">
        <f t="shared" si="76"/>
        <v>6.2969999999999997</v>
      </c>
      <c r="G306">
        <f t="shared" si="77"/>
        <v>6.4979999999999993</v>
      </c>
      <c r="H306">
        <f t="shared" si="78"/>
        <v>7.0650000000000004</v>
      </c>
      <c r="I306">
        <f t="shared" si="79"/>
        <v>7.3104999999999984</v>
      </c>
      <c r="J306">
        <f t="shared" si="80"/>
        <v>7.524</v>
      </c>
      <c r="K306">
        <f t="shared" si="81"/>
        <v>7.8260000000000014</v>
      </c>
      <c r="L306" s="4">
        <f t="shared" si="82"/>
        <v>8.0840000000000014</v>
      </c>
      <c r="N306" s="30">
        <v>34</v>
      </c>
      <c r="O306">
        <f t="shared" si="83"/>
        <v>5.4130000000000003</v>
      </c>
      <c r="P306">
        <f t="shared" si="84"/>
        <v>5.9480000000000004</v>
      </c>
      <c r="Q306">
        <f t="shared" si="85"/>
        <v>6.0250000000000004</v>
      </c>
      <c r="R306">
        <f t="shared" si="86"/>
        <v>6.1780000000000008</v>
      </c>
      <c r="S306">
        <f t="shared" si="87"/>
        <v>6.6970000000000001</v>
      </c>
      <c r="T306">
        <f t="shared" si="88"/>
        <v>6.9214999999999991</v>
      </c>
      <c r="U306">
        <f t="shared" si="89"/>
        <v>7.1120000000000001</v>
      </c>
      <c r="V306">
        <f t="shared" si="90"/>
        <v>7.4240000000000013</v>
      </c>
      <c r="W306" s="4">
        <f t="shared" si="91"/>
        <v>7.6840000000000011</v>
      </c>
    </row>
    <row r="307" spans="3:23" x14ac:dyDescent="0.3">
      <c r="C307" s="30">
        <v>35</v>
      </c>
      <c r="D307">
        <f t="shared" si="74"/>
        <v>5.5806249999999995</v>
      </c>
      <c r="E307">
        <f t="shared" si="75"/>
        <v>6.1624999999999996</v>
      </c>
      <c r="F307">
        <f t="shared" si="76"/>
        <v>6.2787499999999996</v>
      </c>
      <c r="G307">
        <f t="shared" si="77"/>
        <v>6.4768749999999997</v>
      </c>
      <c r="H307">
        <f t="shared" si="78"/>
        <v>7.0375000000000005</v>
      </c>
      <c r="I307">
        <f t="shared" si="79"/>
        <v>7.2792187499999983</v>
      </c>
      <c r="J307">
        <f t="shared" si="80"/>
        <v>7.4893749999999999</v>
      </c>
      <c r="K307">
        <f t="shared" si="81"/>
        <v>7.7909375000000018</v>
      </c>
      <c r="L307" s="4">
        <f t="shared" si="82"/>
        <v>8.0437500000000011</v>
      </c>
      <c r="N307" s="30">
        <v>35</v>
      </c>
      <c r="O307">
        <f t="shared" si="83"/>
        <v>5.4118750000000002</v>
      </c>
      <c r="P307">
        <f t="shared" si="84"/>
        <v>5.9468750000000004</v>
      </c>
      <c r="Q307">
        <f t="shared" si="85"/>
        <v>6.0237499999999997</v>
      </c>
      <c r="R307">
        <f t="shared" si="86"/>
        <v>6.1768750000000008</v>
      </c>
      <c r="S307">
        <f t="shared" si="87"/>
        <v>6.6924999999999999</v>
      </c>
      <c r="T307">
        <f t="shared" si="88"/>
        <v>6.9145312499999996</v>
      </c>
      <c r="U307">
        <f t="shared" si="89"/>
        <v>7.1031249999999995</v>
      </c>
      <c r="V307">
        <f t="shared" si="90"/>
        <v>7.4140625000000018</v>
      </c>
      <c r="W307" s="4">
        <f t="shared" si="91"/>
        <v>7.6687500000000011</v>
      </c>
    </row>
    <row r="308" spans="3:23" x14ac:dyDescent="0.3">
      <c r="C308" s="30">
        <v>36</v>
      </c>
      <c r="D308">
        <f t="shared" si="74"/>
        <v>5.568249999999999</v>
      </c>
      <c r="E308">
        <f t="shared" si="75"/>
        <v>6.1470000000000002</v>
      </c>
      <c r="F308">
        <f t="shared" si="76"/>
        <v>6.2605000000000004</v>
      </c>
      <c r="G308">
        <f t="shared" si="77"/>
        <v>6.4557500000000001</v>
      </c>
      <c r="H308">
        <f t="shared" si="78"/>
        <v>7.0100000000000007</v>
      </c>
      <c r="I308">
        <f t="shared" si="79"/>
        <v>7.2479374999999981</v>
      </c>
      <c r="J308">
        <f t="shared" si="80"/>
        <v>7.4547499999999998</v>
      </c>
      <c r="K308">
        <f t="shared" si="81"/>
        <v>7.7558750000000014</v>
      </c>
      <c r="L308" s="4">
        <f t="shared" si="82"/>
        <v>8.0035000000000007</v>
      </c>
      <c r="N308" s="30">
        <v>36</v>
      </c>
      <c r="O308">
        <f t="shared" si="83"/>
        <v>5.4107500000000002</v>
      </c>
      <c r="P308">
        <f t="shared" si="84"/>
        <v>5.9457500000000003</v>
      </c>
      <c r="Q308">
        <f t="shared" si="85"/>
        <v>6.0225</v>
      </c>
      <c r="R308">
        <f t="shared" si="86"/>
        <v>6.1757500000000007</v>
      </c>
      <c r="S308">
        <f t="shared" si="87"/>
        <v>6.6879999999999997</v>
      </c>
      <c r="T308">
        <f t="shared" si="88"/>
        <v>6.9075624999999992</v>
      </c>
      <c r="U308">
        <f t="shared" si="89"/>
        <v>7.0942499999999997</v>
      </c>
      <c r="V308">
        <f t="shared" si="90"/>
        <v>7.4041250000000014</v>
      </c>
      <c r="W308" s="4">
        <f t="shared" si="91"/>
        <v>7.6535000000000011</v>
      </c>
    </row>
    <row r="309" spans="3:23" x14ac:dyDescent="0.3">
      <c r="C309" s="30">
        <v>37</v>
      </c>
      <c r="D309">
        <f t="shared" si="74"/>
        <v>5.5558749999999986</v>
      </c>
      <c r="E309">
        <f t="shared" si="75"/>
        <v>6.1315</v>
      </c>
      <c r="F309">
        <f t="shared" si="76"/>
        <v>6.2422500000000003</v>
      </c>
      <c r="G309">
        <f t="shared" si="77"/>
        <v>6.4346249999999996</v>
      </c>
      <c r="H309">
        <f t="shared" si="78"/>
        <v>6.9824999999999999</v>
      </c>
      <c r="I309">
        <f t="shared" si="79"/>
        <v>7.216656249999998</v>
      </c>
      <c r="J309">
        <f t="shared" si="80"/>
        <v>7.4201250000000005</v>
      </c>
      <c r="K309">
        <f t="shared" si="81"/>
        <v>7.720812500000001</v>
      </c>
      <c r="L309" s="4">
        <f t="shared" si="82"/>
        <v>7.9632500000000013</v>
      </c>
      <c r="N309" s="30">
        <v>37</v>
      </c>
      <c r="O309">
        <f t="shared" si="83"/>
        <v>5.4096250000000001</v>
      </c>
      <c r="P309">
        <f t="shared" si="84"/>
        <v>5.9446250000000003</v>
      </c>
      <c r="Q309">
        <f t="shared" si="85"/>
        <v>6.0212500000000002</v>
      </c>
      <c r="R309">
        <f t="shared" si="86"/>
        <v>6.1746250000000007</v>
      </c>
      <c r="S309">
        <f t="shared" si="87"/>
        <v>6.6834999999999996</v>
      </c>
      <c r="T309">
        <f t="shared" si="88"/>
        <v>6.9005937499999987</v>
      </c>
      <c r="U309">
        <f t="shared" si="89"/>
        <v>7.085375</v>
      </c>
      <c r="V309">
        <f t="shared" si="90"/>
        <v>7.3941875000000019</v>
      </c>
      <c r="W309" s="4">
        <f t="shared" si="91"/>
        <v>7.6382500000000011</v>
      </c>
    </row>
    <row r="310" spans="3:23" x14ac:dyDescent="0.3">
      <c r="C310" s="30">
        <v>38</v>
      </c>
      <c r="D310">
        <f t="shared" si="74"/>
        <v>5.543499999999999</v>
      </c>
      <c r="E310">
        <f t="shared" si="75"/>
        <v>6.1159999999999997</v>
      </c>
      <c r="F310">
        <f t="shared" si="76"/>
        <v>6.2240000000000002</v>
      </c>
      <c r="G310">
        <f t="shared" si="77"/>
        <v>6.4135</v>
      </c>
      <c r="H310">
        <f t="shared" si="78"/>
        <v>6.9550000000000001</v>
      </c>
      <c r="I310">
        <f t="shared" si="79"/>
        <v>7.1853749999999987</v>
      </c>
      <c r="J310">
        <f t="shared" si="80"/>
        <v>7.3855000000000004</v>
      </c>
      <c r="K310">
        <f t="shared" si="81"/>
        <v>7.6857500000000014</v>
      </c>
      <c r="L310" s="4">
        <f t="shared" si="82"/>
        <v>7.9230000000000009</v>
      </c>
      <c r="N310" s="30">
        <v>38</v>
      </c>
      <c r="O310">
        <f t="shared" si="83"/>
        <v>5.4085000000000001</v>
      </c>
      <c r="P310">
        <f t="shared" si="84"/>
        <v>5.9435000000000002</v>
      </c>
      <c r="Q310">
        <f t="shared" si="85"/>
        <v>6.0200000000000005</v>
      </c>
      <c r="R310">
        <f t="shared" si="86"/>
        <v>6.1735000000000007</v>
      </c>
      <c r="S310">
        <f t="shared" si="87"/>
        <v>6.6790000000000003</v>
      </c>
      <c r="T310">
        <f t="shared" si="88"/>
        <v>6.8936249999999992</v>
      </c>
      <c r="U310">
        <f t="shared" si="89"/>
        <v>7.0764999999999993</v>
      </c>
      <c r="V310">
        <f t="shared" si="90"/>
        <v>7.3842500000000015</v>
      </c>
      <c r="W310" s="4">
        <f t="shared" si="91"/>
        <v>7.6230000000000011</v>
      </c>
    </row>
    <row r="311" spans="3:23" x14ac:dyDescent="0.3">
      <c r="C311" s="30">
        <v>39</v>
      </c>
      <c r="D311">
        <f t="shared" si="74"/>
        <v>5.5311249999999994</v>
      </c>
      <c r="E311">
        <f t="shared" si="75"/>
        <v>6.1005000000000003</v>
      </c>
      <c r="F311">
        <f t="shared" si="76"/>
        <v>6.2057500000000001</v>
      </c>
      <c r="G311">
        <f t="shared" si="77"/>
        <v>6.3923749999999995</v>
      </c>
      <c r="H311">
        <f t="shared" si="78"/>
        <v>6.9275000000000002</v>
      </c>
      <c r="I311">
        <f t="shared" si="79"/>
        <v>7.1540937499999986</v>
      </c>
      <c r="J311">
        <f t="shared" si="80"/>
        <v>7.3508750000000003</v>
      </c>
      <c r="K311">
        <f t="shared" si="81"/>
        <v>7.6506875000000019</v>
      </c>
      <c r="L311" s="4">
        <f t="shared" si="82"/>
        <v>7.8827500000000015</v>
      </c>
      <c r="N311" s="30">
        <v>39</v>
      </c>
      <c r="O311">
        <f t="shared" si="83"/>
        <v>5.407375</v>
      </c>
      <c r="P311">
        <f t="shared" si="84"/>
        <v>5.9423750000000002</v>
      </c>
      <c r="Q311">
        <f t="shared" si="85"/>
        <v>6.0187499999999998</v>
      </c>
      <c r="R311">
        <f t="shared" si="86"/>
        <v>6.1723750000000006</v>
      </c>
      <c r="S311">
        <f t="shared" si="87"/>
        <v>6.6745000000000001</v>
      </c>
      <c r="T311">
        <f t="shared" si="88"/>
        <v>6.8866562499999997</v>
      </c>
      <c r="U311">
        <f t="shared" si="89"/>
        <v>7.0676249999999996</v>
      </c>
      <c r="V311">
        <f t="shared" si="90"/>
        <v>7.374312500000002</v>
      </c>
      <c r="W311" s="4">
        <f t="shared" si="91"/>
        <v>7.6077500000000011</v>
      </c>
    </row>
    <row r="312" spans="3:23" x14ac:dyDescent="0.3">
      <c r="C312" s="30">
        <v>40</v>
      </c>
      <c r="D312">
        <f t="shared" si="74"/>
        <v>5.5187499999999989</v>
      </c>
      <c r="E312">
        <f t="shared" si="75"/>
        <v>6.085</v>
      </c>
      <c r="F312">
        <f t="shared" si="76"/>
        <v>6.1875</v>
      </c>
      <c r="G312">
        <f t="shared" si="77"/>
        <v>6.3712499999999999</v>
      </c>
      <c r="H312">
        <f t="shared" si="78"/>
        <v>6.9</v>
      </c>
      <c r="I312">
        <f t="shared" si="79"/>
        <v>7.1228124999999984</v>
      </c>
      <c r="J312">
        <f t="shared" si="80"/>
        <v>7.3162500000000001</v>
      </c>
      <c r="K312">
        <f t="shared" si="81"/>
        <v>7.6156250000000014</v>
      </c>
      <c r="L312" s="4">
        <f t="shared" si="82"/>
        <v>7.8425000000000011</v>
      </c>
      <c r="N312" s="30">
        <v>40</v>
      </c>
      <c r="O312">
        <f t="shared" si="83"/>
        <v>5.40625</v>
      </c>
      <c r="P312">
        <f t="shared" si="84"/>
        <v>5.9412500000000001</v>
      </c>
      <c r="Q312">
        <f t="shared" si="85"/>
        <v>6.0175000000000001</v>
      </c>
      <c r="R312">
        <f t="shared" si="86"/>
        <v>6.1712500000000006</v>
      </c>
      <c r="S312">
        <f t="shared" si="87"/>
        <v>6.67</v>
      </c>
      <c r="T312">
        <f t="shared" si="88"/>
        <v>6.8796874999999993</v>
      </c>
      <c r="U312">
        <f t="shared" si="89"/>
        <v>7.0587499999999999</v>
      </c>
      <c r="V312">
        <f t="shared" si="90"/>
        <v>7.3643750000000017</v>
      </c>
      <c r="W312" s="4">
        <f t="shared" si="91"/>
        <v>7.5925000000000011</v>
      </c>
    </row>
    <row r="313" spans="3:23" x14ac:dyDescent="0.3">
      <c r="C313" s="30">
        <v>41</v>
      </c>
      <c r="D313">
        <f t="shared" si="74"/>
        <v>5.5063749999999985</v>
      </c>
      <c r="E313">
        <f t="shared" si="75"/>
        <v>6.0694999999999997</v>
      </c>
      <c r="F313">
        <f t="shared" si="76"/>
        <v>6.1692499999999999</v>
      </c>
      <c r="G313">
        <f t="shared" si="77"/>
        <v>6.3501250000000002</v>
      </c>
      <c r="H313">
        <f t="shared" si="78"/>
        <v>6.8725000000000005</v>
      </c>
      <c r="I313">
        <f t="shared" si="79"/>
        <v>7.0915312499999983</v>
      </c>
      <c r="J313">
        <f t="shared" si="80"/>
        <v>7.281625</v>
      </c>
      <c r="K313">
        <f t="shared" si="81"/>
        <v>7.580562500000001</v>
      </c>
      <c r="L313" s="4">
        <f t="shared" si="82"/>
        <v>7.8022500000000008</v>
      </c>
      <c r="N313" s="30">
        <v>41</v>
      </c>
      <c r="O313">
        <f t="shared" si="83"/>
        <v>5.405125</v>
      </c>
      <c r="P313">
        <f t="shared" si="84"/>
        <v>5.9401250000000001</v>
      </c>
      <c r="Q313">
        <f t="shared" si="85"/>
        <v>6.0162500000000003</v>
      </c>
      <c r="R313">
        <f t="shared" si="86"/>
        <v>6.1701250000000005</v>
      </c>
      <c r="S313">
        <f t="shared" si="87"/>
        <v>6.6654999999999998</v>
      </c>
      <c r="T313">
        <f t="shared" si="88"/>
        <v>6.8727187499999989</v>
      </c>
      <c r="U313">
        <f t="shared" si="89"/>
        <v>7.0498750000000001</v>
      </c>
      <c r="V313">
        <f t="shared" si="90"/>
        <v>7.3544375000000013</v>
      </c>
      <c r="W313" s="4">
        <f t="shared" si="91"/>
        <v>7.5772500000000012</v>
      </c>
    </row>
    <row r="314" spans="3:23" x14ac:dyDescent="0.3">
      <c r="C314" s="30">
        <v>42</v>
      </c>
      <c r="D314">
        <f t="shared" si="74"/>
        <v>5.4939999999999989</v>
      </c>
      <c r="E314">
        <f t="shared" si="75"/>
        <v>6.0540000000000003</v>
      </c>
      <c r="F314">
        <f t="shared" si="76"/>
        <v>6.1509999999999998</v>
      </c>
      <c r="G314">
        <f t="shared" si="77"/>
        <v>6.3289999999999997</v>
      </c>
      <c r="H314">
        <f t="shared" si="78"/>
        <v>6.8450000000000006</v>
      </c>
      <c r="I314">
        <f t="shared" si="79"/>
        <v>7.0602499999999981</v>
      </c>
      <c r="J314">
        <f t="shared" si="80"/>
        <v>7.2469999999999999</v>
      </c>
      <c r="K314">
        <f t="shared" si="81"/>
        <v>7.5455000000000014</v>
      </c>
      <c r="L314" s="4">
        <f t="shared" si="82"/>
        <v>7.7620000000000013</v>
      </c>
      <c r="N314" s="30">
        <v>42</v>
      </c>
      <c r="O314">
        <f t="shared" si="83"/>
        <v>5.4039999999999999</v>
      </c>
      <c r="P314">
        <f t="shared" si="84"/>
        <v>5.9390000000000001</v>
      </c>
      <c r="Q314">
        <f t="shared" si="85"/>
        <v>6.0149999999999997</v>
      </c>
      <c r="R314">
        <f t="shared" si="86"/>
        <v>6.1690000000000005</v>
      </c>
      <c r="S314">
        <f t="shared" si="87"/>
        <v>6.6609999999999996</v>
      </c>
      <c r="T314">
        <f t="shared" si="88"/>
        <v>6.8657499999999994</v>
      </c>
      <c r="U314">
        <f t="shared" si="89"/>
        <v>7.0410000000000004</v>
      </c>
      <c r="V314">
        <f t="shared" si="90"/>
        <v>7.3445000000000018</v>
      </c>
      <c r="W314" s="4">
        <f t="shared" si="91"/>
        <v>7.5620000000000012</v>
      </c>
    </row>
    <row r="315" spans="3:23" x14ac:dyDescent="0.3">
      <c r="C315" s="30">
        <v>43</v>
      </c>
      <c r="D315">
        <f t="shared" si="74"/>
        <v>5.4816249999999993</v>
      </c>
      <c r="E315">
        <f t="shared" si="75"/>
        <v>6.0385</v>
      </c>
      <c r="F315">
        <f t="shared" si="76"/>
        <v>6.1327499999999997</v>
      </c>
      <c r="G315">
        <f t="shared" si="77"/>
        <v>6.3078750000000001</v>
      </c>
      <c r="H315">
        <f t="shared" si="78"/>
        <v>6.8175000000000008</v>
      </c>
      <c r="I315">
        <f t="shared" si="79"/>
        <v>7.0289687499999989</v>
      </c>
      <c r="J315">
        <f t="shared" si="80"/>
        <v>7.2123749999999998</v>
      </c>
      <c r="K315">
        <f t="shared" si="81"/>
        <v>7.5104375000000019</v>
      </c>
      <c r="L315" s="4">
        <f t="shared" si="82"/>
        <v>7.721750000000001</v>
      </c>
      <c r="N315" s="30">
        <v>43</v>
      </c>
      <c r="O315">
        <f t="shared" si="83"/>
        <v>5.4028749999999999</v>
      </c>
      <c r="P315">
        <f t="shared" si="84"/>
        <v>5.937875</v>
      </c>
      <c r="Q315">
        <f t="shared" si="85"/>
        <v>6.0137499999999999</v>
      </c>
      <c r="R315">
        <f t="shared" si="86"/>
        <v>6.1678750000000004</v>
      </c>
      <c r="S315">
        <f t="shared" si="87"/>
        <v>6.6565000000000003</v>
      </c>
      <c r="T315">
        <f t="shared" si="88"/>
        <v>6.8587812499999998</v>
      </c>
      <c r="U315">
        <f t="shared" si="89"/>
        <v>7.0321249999999997</v>
      </c>
      <c r="V315">
        <f t="shared" si="90"/>
        <v>7.3345625000000014</v>
      </c>
      <c r="W315" s="4">
        <f t="shared" si="91"/>
        <v>7.5467500000000012</v>
      </c>
    </row>
    <row r="316" spans="3:23" x14ac:dyDescent="0.3">
      <c r="C316" s="30">
        <v>44</v>
      </c>
      <c r="D316">
        <f t="shared" si="74"/>
        <v>5.4692499999999988</v>
      </c>
      <c r="E316">
        <f t="shared" si="75"/>
        <v>6.0229999999999997</v>
      </c>
      <c r="F316">
        <f t="shared" si="76"/>
        <v>6.1144999999999996</v>
      </c>
      <c r="G316">
        <f t="shared" si="77"/>
        <v>6.2867499999999996</v>
      </c>
      <c r="H316">
        <f t="shared" si="78"/>
        <v>6.7900000000000009</v>
      </c>
      <c r="I316">
        <f t="shared" si="79"/>
        <v>6.9976874999999987</v>
      </c>
      <c r="J316">
        <f t="shared" si="80"/>
        <v>7.1777499999999996</v>
      </c>
      <c r="K316">
        <f t="shared" si="81"/>
        <v>7.4753750000000014</v>
      </c>
      <c r="L316" s="4">
        <f t="shared" si="82"/>
        <v>7.6815000000000015</v>
      </c>
      <c r="N316" s="30">
        <v>44</v>
      </c>
      <c r="O316">
        <f t="shared" si="83"/>
        <v>5.4017499999999998</v>
      </c>
      <c r="P316">
        <f t="shared" si="84"/>
        <v>5.93675</v>
      </c>
      <c r="Q316">
        <f t="shared" si="85"/>
        <v>6.0125000000000002</v>
      </c>
      <c r="R316">
        <f t="shared" si="86"/>
        <v>6.1667500000000004</v>
      </c>
      <c r="S316">
        <f t="shared" si="87"/>
        <v>6.6520000000000001</v>
      </c>
      <c r="T316">
        <f t="shared" si="88"/>
        <v>6.8518124999999994</v>
      </c>
      <c r="U316">
        <f t="shared" si="89"/>
        <v>7.02325</v>
      </c>
      <c r="V316">
        <f t="shared" si="90"/>
        <v>7.3246250000000019</v>
      </c>
      <c r="W316" s="4">
        <f t="shared" si="91"/>
        <v>7.5315000000000012</v>
      </c>
    </row>
    <row r="317" spans="3:23" x14ac:dyDescent="0.3">
      <c r="C317" s="30">
        <v>45</v>
      </c>
      <c r="D317">
        <f t="shared" si="74"/>
        <v>5.4568749999999984</v>
      </c>
      <c r="E317">
        <f t="shared" si="75"/>
        <v>6.0075000000000003</v>
      </c>
      <c r="F317">
        <f t="shared" si="76"/>
        <v>6.0962500000000004</v>
      </c>
      <c r="G317">
        <f t="shared" si="77"/>
        <v>6.265625</v>
      </c>
      <c r="H317">
        <f t="shared" si="78"/>
        <v>6.7625000000000002</v>
      </c>
      <c r="I317">
        <f t="shared" si="79"/>
        <v>6.9664062499999986</v>
      </c>
      <c r="J317">
        <f t="shared" si="80"/>
        <v>7.1431250000000004</v>
      </c>
      <c r="K317">
        <f t="shared" si="81"/>
        <v>7.440312500000001</v>
      </c>
      <c r="L317" s="4">
        <f t="shared" si="82"/>
        <v>7.6412500000000012</v>
      </c>
      <c r="N317" s="30">
        <v>45</v>
      </c>
      <c r="O317">
        <f t="shared" si="83"/>
        <v>5.4006249999999998</v>
      </c>
      <c r="P317">
        <f t="shared" si="84"/>
        <v>5.9356249999999999</v>
      </c>
      <c r="Q317">
        <f t="shared" si="85"/>
        <v>6.0112500000000004</v>
      </c>
      <c r="R317">
        <f t="shared" si="86"/>
        <v>6.1656250000000004</v>
      </c>
      <c r="S317">
        <f t="shared" si="87"/>
        <v>6.6475</v>
      </c>
      <c r="T317">
        <f t="shared" si="88"/>
        <v>6.844843749999999</v>
      </c>
      <c r="U317">
        <f t="shared" si="89"/>
        <v>7.0143750000000002</v>
      </c>
      <c r="V317">
        <f t="shared" si="90"/>
        <v>7.3146875000000016</v>
      </c>
      <c r="W317" s="4">
        <f t="shared" si="91"/>
        <v>7.5162500000000012</v>
      </c>
    </row>
    <row r="318" spans="3:23" x14ac:dyDescent="0.3">
      <c r="C318" s="30">
        <v>46</v>
      </c>
      <c r="D318">
        <f t="shared" si="74"/>
        <v>5.4444999999999988</v>
      </c>
      <c r="E318">
        <f t="shared" si="75"/>
        <v>5.992</v>
      </c>
      <c r="F318">
        <f t="shared" si="76"/>
        <v>6.0780000000000003</v>
      </c>
      <c r="G318">
        <f t="shared" si="77"/>
        <v>6.2444999999999995</v>
      </c>
      <c r="H318">
        <f t="shared" si="78"/>
        <v>6.7350000000000003</v>
      </c>
      <c r="I318">
        <f t="shared" si="79"/>
        <v>6.9351249999999984</v>
      </c>
      <c r="J318">
        <f t="shared" si="80"/>
        <v>7.1085000000000003</v>
      </c>
      <c r="K318">
        <f t="shared" si="81"/>
        <v>7.4052500000000014</v>
      </c>
      <c r="L318" s="4">
        <f t="shared" si="82"/>
        <v>7.6010000000000009</v>
      </c>
      <c r="N318" s="30">
        <v>46</v>
      </c>
      <c r="O318">
        <f t="shared" si="83"/>
        <v>5.3994999999999997</v>
      </c>
      <c r="P318">
        <f t="shared" si="84"/>
        <v>5.9344999999999999</v>
      </c>
      <c r="Q318">
        <f t="shared" si="85"/>
        <v>6.01</v>
      </c>
      <c r="R318">
        <f t="shared" si="86"/>
        <v>6.1645000000000003</v>
      </c>
      <c r="S318">
        <f t="shared" si="87"/>
        <v>6.6429999999999998</v>
      </c>
      <c r="T318">
        <f t="shared" si="88"/>
        <v>6.8378749999999995</v>
      </c>
      <c r="U318">
        <f t="shared" si="89"/>
        <v>7.0054999999999996</v>
      </c>
      <c r="V318">
        <f t="shared" si="90"/>
        <v>7.3047500000000021</v>
      </c>
      <c r="W318" s="4">
        <f t="shared" si="91"/>
        <v>7.5010000000000012</v>
      </c>
    </row>
    <row r="319" spans="3:23" x14ac:dyDescent="0.3">
      <c r="C319" s="30">
        <v>47</v>
      </c>
      <c r="D319">
        <f t="shared" si="74"/>
        <v>5.4321249999999992</v>
      </c>
      <c r="E319">
        <f t="shared" si="75"/>
        <v>5.9764999999999997</v>
      </c>
      <c r="F319">
        <f t="shared" si="76"/>
        <v>6.0597500000000002</v>
      </c>
      <c r="G319">
        <f t="shared" si="77"/>
        <v>6.2233749999999999</v>
      </c>
      <c r="H319">
        <f t="shared" si="78"/>
        <v>6.7075000000000005</v>
      </c>
      <c r="I319">
        <f t="shared" si="79"/>
        <v>6.9038437499999983</v>
      </c>
      <c r="J319">
        <f t="shared" si="80"/>
        <v>7.0738750000000001</v>
      </c>
      <c r="K319">
        <f t="shared" si="81"/>
        <v>7.3701875000000019</v>
      </c>
      <c r="L319" s="4">
        <f t="shared" si="82"/>
        <v>7.5607500000000005</v>
      </c>
      <c r="N319" s="30">
        <v>47</v>
      </c>
      <c r="O319">
        <f t="shared" si="83"/>
        <v>5.3983749999999997</v>
      </c>
      <c r="P319">
        <f t="shared" si="84"/>
        <v>5.9333749999999998</v>
      </c>
      <c r="Q319">
        <f t="shared" si="85"/>
        <v>6.00875</v>
      </c>
      <c r="R319">
        <f t="shared" si="86"/>
        <v>6.1633750000000003</v>
      </c>
      <c r="S319">
        <f t="shared" si="87"/>
        <v>6.6384999999999996</v>
      </c>
      <c r="T319">
        <f t="shared" si="88"/>
        <v>6.83090625</v>
      </c>
      <c r="U319">
        <f t="shared" si="89"/>
        <v>6.9966249999999999</v>
      </c>
      <c r="V319">
        <f t="shared" si="90"/>
        <v>7.2948125000000017</v>
      </c>
      <c r="W319" s="4">
        <f t="shared" si="91"/>
        <v>7.4857500000000012</v>
      </c>
    </row>
    <row r="320" spans="3:23" x14ac:dyDescent="0.3">
      <c r="C320" s="30">
        <v>48</v>
      </c>
      <c r="D320">
        <f t="shared" si="74"/>
        <v>5.4197499999999987</v>
      </c>
      <c r="E320">
        <f t="shared" si="75"/>
        <v>5.9610000000000003</v>
      </c>
      <c r="F320">
        <f t="shared" si="76"/>
        <v>6.0415000000000001</v>
      </c>
      <c r="G320">
        <f t="shared" si="77"/>
        <v>6.2022499999999994</v>
      </c>
      <c r="H320">
        <f t="shared" si="78"/>
        <v>6.6800000000000006</v>
      </c>
      <c r="I320">
        <f t="shared" si="79"/>
        <v>6.872562499999999</v>
      </c>
      <c r="J320">
        <f t="shared" si="80"/>
        <v>7.03925</v>
      </c>
      <c r="K320">
        <f t="shared" si="81"/>
        <v>7.3351250000000014</v>
      </c>
      <c r="L320" s="4">
        <f t="shared" si="82"/>
        <v>7.5205000000000011</v>
      </c>
      <c r="N320" s="30">
        <v>48</v>
      </c>
      <c r="O320">
        <f t="shared" si="83"/>
        <v>5.3972499999999997</v>
      </c>
      <c r="P320">
        <f t="shared" si="84"/>
        <v>5.9322499999999998</v>
      </c>
      <c r="Q320">
        <f t="shared" si="85"/>
        <v>6.0075000000000003</v>
      </c>
      <c r="R320">
        <f t="shared" si="86"/>
        <v>6.1622500000000002</v>
      </c>
      <c r="S320">
        <f t="shared" si="87"/>
        <v>6.6340000000000003</v>
      </c>
      <c r="T320">
        <f t="shared" si="88"/>
        <v>6.8239374999999995</v>
      </c>
      <c r="U320">
        <f t="shared" si="89"/>
        <v>6.9877500000000001</v>
      </c>
      <c r="V320">
        <f t="shared" si="90"/>
        <v>7.2848750000000022</v>
      </c>
      <c r="W320" s="4">
        <f t="shared" si="91"/>
        <v>7.4705000000000013</v>
      </c>
    </row>
    <row r="321" spans="3:23" x14ac:dyDescent="0.3">
      <c r="C321" s="30">
        <v>49</v>
      </c>
      <c r="D321">
        <f t="shared" si="74"/>
        <v>5.4073749999999983</v>
      </c>
      <c r="E321">
        <f t="shared" si="75"/>
        <v>5.9455</v>
      </c>
      <c r="F321">
        <f t="shared" si="76"/>
        <v>6.02325</v>
      </c>
      <c r="G321">
        <f t="shared" si="77"/>
        <v>6.1811249999999998</v>
      </c>
      <c r="H321">
        <f t="shared" si="78"/>
        <v>6.6525000000000007</v>
      </c>
      <c r="I321">
        <f t="shared" si="79"/>
        <v>6.8412812499999989</v>
      </c>
      <c r="J321">
        <f t="shared" si="80"/>
        <v>7.0046249999999999</v>
      </c>
      <c r="K321">
        <f t="shared" si="81"/>
        <v>7.300062500000001</v>
      </c>
      <c r="L321" s="4">
        <f t="shared" si="82"/>
        <v>7.4802500000000007</v>
      </c>
      <c r="N321" s="30">
        <v>49</v>
      </c>
      <c r="O321">
        <f t="shared" si="83"/>
        <v>5.3961249999999996</v>
      </c>
      <c r="P321">
        <f t="shared" si="84"/>
        <v>5.9311249999999998</v>
      </c>
      <c r="Q321">
        <f t="shared" si="85"/>
        <v>6.0062500000000005</v>
      </c>
      <c r="R321">
        <f t="shared" si="86"/>
        <v>6.1611250000000002</v>
      </c>
      <c r="S321">
        <f t="shared" si="87"/>
        <v>6.6295000000000002</v>
      </c>
      <c r="T321">
        <f t="shared" si="88"/>
        <v>6.8169687499999991</v>
      </c>
      <c r="U321">
        <f t="shared" si="89"/>
        <v>6.9788750000000004</v>
      </c>
      <c r="V321">
        <f t="shared" si="90"/>
        <v>7.2749375000000018</v>
      </c>
      <c r="W321" s="4">
        <f t="shared" si="91"/>
        <v>7.4552500000000013</v>
      </c>
    </row>
    <row r="322" spans="3:23" x14ac:dyDescent="0.3">
      <c r="C322" s="30">
        <v>50</v>
      </c>
      <c r="D322">
        <f t="shared" si="74"/>
        <v>5.3949999999999987</v>
      </c>
      <c r="E322">
        <f t="shared" si="75"/>
        <v>5.93</v>
      </c>
      <c r="F322">
        <f t="shared" si="76"/>
        <v>6.0049999999999999</v>
      </c>
      <c r="G322">
        <f t="shared" si="77"/>
        <v>6.16</v>
      </c>
      <c r="H322">
        <f t="shared" si="78"/>
        <v>6.625</v>
      </c>
      <c r="I322">
        <f t="shared" si="79"/>
        <v>6.8099999999999987</v>
      </c>
      <c r="J322">
        <f t="shared" si="80"/>
        <v>6.9700000000000006</v>
      </c>
      <c r="K322">
        <f t="shared" si="81"/>
        <v>7.2650000000000015</v>
      </c>
      <c r="L322" s="4">
        <f t="shared" si="82"/>
        <v>7.4400000000000013</v>
      </c>
      <c r="N322" s="30">
        <v>50</v>
      </c>
      <c r="O322">
        <f t="shared" si="83"/>
        <v>5.3949999999999996</v>
      </c>
      <c r="P322">
        <f t="shared" si="84"/>
        <v>5.93</v>
      </c>
      <c r="Q322">
        <f t="shared" si="85"/>
        <v>6.0049999999999999</v>
      </c>
      <c r="R322">
        <f t="shared" si="86"/>
        <v>6.16</v>
      </c>
      <c r="S322">
        <f t="shared" si="87"/>
        <v>6.625</v>
      </c>
      <c r="T322">
        <f t="shared" si="88"/>
        <v>6.81</v>
      </c>
      <c r="U322">
        <f t="shared" si="89"/>
        <v>6.9700000000000006</v>
      </c>
      <c r="V322">
        <f t="shared" si="90"/>
        <v>7.2650000000000015</v>
      </c>
      <c r="W322" s="4">
        <f t="shared" si="91"/>
        <v>7.4400000000000013</v>
      </c>
    </row>
    <row r="323" spans="3:23" x14ac:dyDescent="0.3">
      <c r="C323" s="30">
        <v>51</v>
      </c>
      <c r="D323">
        <f t="shared" si="74"/>
        <v>5.3826249999999991</v>
      </c>
      <c r="E323">
        <f t="shared" si="75"/>
        <v>5.9144999999999994</v>
      </c>
      <c r="F323">
        <f t="shared" si="76"/>
        <v>5.9867499999999998</v>
      </c>
      <c r="G323">
        <f t="shared" si="77"/>
        <v>6.1388749999999996</v>
      </c>
      <c r="H323">
        <f t="shared" si="78"/>
        <v>6.5975000000000001</v>
      </c>
      <c r="I323">
        <f t="shared" si="79"/>
        <v>6.7787187499999986</v>
      </c>
      <c r="J323">
        <f t="shared" si="80"/>
        <v>6.9353750000000005</v>
      </c>
      <c r="K323">
        <f t="shared" si="81"/>
        <v>7.2299375000000019</v>
      </c>
      <c r="L323" s="4">
        <f t="shared" si="82"/>
        <v>7.3997500000000009</v>
      </c>
      <c r="N323" s="30">
        <v>51</v>
      </c>
      <c r="O323">
        <f t="shared" si="83"/>
        <v>5.3938750000000004</v>
      </c>
      <c r="P323">
        <f t="shared" si="84"/>
        <v>5.9288750000000006</v>
      </c>
      <c r="Q323">
        <f t="shared" si="85"/>
        <v>6.0037500000000001</v>
      </c>
      <c r="R323">
        <f t="shared" si="86"/>
        <v>6.158875000000001</v>
      </c>
      <c r="S323">
        <f t="shared" si="87"/>
        <v>6.6204999999999998</v>
      </c>
      <c r="T323">
        <f t="shared" si="88"/>
        <v>6.8030312500000001</v>
      </c>
      <c r="U323">
        <f t="shared" si="89"/>
        <v>6.961125</v>
      </c>
      <c r="V323">
        <f t="shared" si="90"/>
        <v>7.255062500000002</v>
      </c>
      <c r="W323" s="4">
        <f t="shared" si="91"/>
        <v>7.4247500000000004</v>
      </c>
    </row>
    <row r="324" spans="3:23" x14ac:dyDescent="0.3">
      <c r="C324" s="30">
        <v>52</v>
      </c>
      <c r="D324">
        <f t="shared" si="74"/>
        <v>5.3702499999999986</v>
      </c>
      <c r="E324">
        <f t="shared" si="75"/>
        <v>5.899</v>
      </c>
      <c r="F324">
        <f t="shared" si="76"/>
        <v>5.9685000000000006</v>
      </c>
      <c r="G324">
        <f t="shared" si="77"/>
        <v>6.11775</v>
      </c>
      <c r="H324">
        <f t="shared" si="78"/>
        <v>6.57</v>
      </c>
      <c r="I324">
        <f t="shared" si="79"/>
        <v>6.7474374999999984</v>
      </c>
      <c r="J324">
        <f t="shared" si="80"/>
        <v>6.9007500000000004</v>
      </c>
      <c r="K324">
        <f t="shared" si="81"/>
        <v>7.1948750000000015</v>
      </c>
      <c r="L324" s="4">
        <f t="shared" si="82"/>
        <v>7.3595000000000006</v>
      </c>
      <c r="N324" s="30">
        <v>52</v>
      </c>
      <c r="O324">
        <f t="shared" si="83"/>
        <v>5.3927500000000004</v>
      </c>
      <c r="P324">
        <f t="shared" si="84"/>
        <v>5.9277500000000005</v>
      </c>
      <c r="Q324">
        <f t="shared" si="85"/>
        <v>6.0025000000000004</v>
      </c>
      <c r="R324">
        <f t="shared" si="86"/>
        <v>6.1577500000000009</v>
      </c>
      <c r="S324">
        <f t="shared" si="87"/>
        <v>6.6159999999999997</v>
      </c>
      <c r="T324">
        <f t="shared" si="88"/>
        <v>6.7960624999999997</v>
      </c>
      <c r="U324">
        <f t="shared" si="89"/>
        <v>6.9522500000000003</v>
      </c>
      <c r="V324">
        <f t="shared" si="90"/>
        <v>7.2451250000000016</v>
      </c>
      <c r="W324" s="4">
        <f t="shared" si="91"/>
        <v>7.4095000000000004</v>
      </c>
    </row>
    <row r="325" spans="3:23" x14ac:dyDescent="0.3">
      <c r="C325" s="30">
        <v>53</v>
      </c>
      <c r="D325">
        <f t="shared" si="74"/>
        <v>5.3578749999999982</v>
      </c>
      <c r="E325">
        <f t="shared" si="75"/>
        <v>5.8834999999999997</v>
      </c>
      <c r="F325">
        <f t="shared" si="76"/>
        <v>5.9502500000000005</v>
      </c>
      <c r="G325">
        <f t="shared" si="77"/>
        <v>6.0966249999999995</v>
      </c>
      <c r="H325">
        <f t="shared" si="78"/>
        <v>6.5425000000000004</v>
      </c>
      <c r="I325">
        <f t="shared" si="79"/>
        <v>6.7161562499999992</v>
      </c>
      <c r="J325">
        <f t="shared" si="80"/>
        <v>6.8661250000000003</v>
      </c>
      <c r="K325">
        <f t="shared" si="81"/>
        <v>7.159812500000001</v>
      </c>
      <c r="L325" s="4">
        <f t="shared" si="82"/>
        <v>7.3192500000000003</v>
      </c>
      <c r="N325" s="30">
        <v>53</v>
      </c>
      <c r="O325">
        <f t="shared" si="83"/>
        <v>5.3916250000000003</v>
      </c>
      <c r="P325">
        <f t="shared" si="84"/>
        <v>5.9266250000000005</v>
      </c>
      <c r="Q325">
        <f t="shared" si="85"/>
        <v>6.0012499999999998</v>
      </c>
      <c r="R325">
        <f t="shared" si="86"/>
        <v>6.1566250000000009</v>
      </c>
      <c r="S325">
        <f t="shared" si="87"/>
        <v>6.6115000000000004</v>
      </c>
      <c r="T325">
        <f t="shared" si="88"/>
        <v>6.7890937499999993</v>
      </c>
      <c r="U325">
        <f t="shared" si="89"/>
        <v>6.9433750000000005</v>
      </c>
      <c r="V325">
        <f t="shared" si="90"/>
        <v>7.2351875000000021</v>
      </c>
      <c r="W325" s="4">
        <f t="shared" si="91"/>
        <v>7.3942500000000004</v>
      </c>
    </row>
    <row r="326" spans="3:23" x14ac:dyDescent="0.3">
      <c r="C326" s="30">
        <v>54</v>
      </c>
      <c r="D326">
        <f t="shared" si="74"/>
        <v>5.3454999999999986</v>
      </c>
      <c r="E326">
        <f t="shared" si="75"/>
        <v>5.8679999999999994</v>
      </c>
      <c r="F326">
        <f t="shared" si="76"/>
        <v>5.9320000000000004</v>
      </c>
      <c r="G326">
        <f t="shared" si="77"/>
        <v>6.0754999999999999</v>
      </c>
      <c r="H326">
        <f t="shared" si="78"/>
        <v>6.5150000000000006</v>
      </c>
      <c r="I326">
        <f t="shared" si="79"/>
        <v>6.684874999999999</v>
      </c>
      <c r="J326">
        <f t="shared" si="80"/>
        <v>6.8315000000000001</v>
      </c>
      <c r="K326">
        <f t="shared" si="81"/>
        <v>7.1247500000000015</v>
      </c>
      <c r="L326" s="4">
        <f t="shared" si="82"/>
        <v>7.2790000000000008</v>
      </c>
      <c r="N326" s="30">
        <v>54</v>
      </c>
      <c r="O326">
        <f t="shared" si="83"/>
        <v>5.3905000000000003</v>
      </c>
      <c r="P326">
        <f t="shared" si="84"/>
        <v>5.9255000000000004</v>
      </c>
      <c r="Q326">
        <f t="shared" si="85"/>
        <v>6</v>
      </c>
      <c r="R326">
        <f t="shared" si="86"/>
        <v>6.1555000000000009</v>
      </c>
      <c r="S326">
        <f t="shared" si="87"/>
        <v>6.6070000000000002</v>
      </c>
      <c r="T326">
        <f t="shared" si="88"/>
        <v>6.7821249999999997</v>
      </c>
      <c r="U326">
        <f t="shared" si="89"/>
        <v>6.9344999999999999</v>
      </c>
      <c r="V326">
        <f t="shared" si="90"/>
        <v>7.2252500000000017</v>
      </c>
      <c r="W326" s="4">
        <f t="shared" si="91"/>
        <v>7.3790000000000004</v>
      </c>
    </row>
    <row r="327" spans="3:23" x14ac:dyDescent="0.3">
      <c r="C327" s="30">
        <v>55</v>
      </c>
      <c r="D327">
        <f t="shared" si="74"/>
        <v>5.333124999999999</v>
      </c>
      <c r="E327">
        <f t="shared" si="75"/>
        <v>5.8524999999999991</v>
      </c>
      <c r="F327">
        <f t="shared" si="76"/>
        <v>5.9137500000000003</v>
      </c>
      <c r="G327">
        <f t="shared" si="77"/>
        <v>6.0543750000000003</v>
      </c>
      <c r="H327">
        <f t="shared" si="78"/>
        <v>6.4875000000000007</v>
      </c>
      <c r="I327">
        <f t="shared" si="79"/>
        <v>6.6535937499999989</v>
      </c>
      <c r="J327">
        <f t="shared" si="80"/>
        <v>6.796875</v>
      </c>
      <c r="K327">
        <f t="shared" si="81"/>
        <v>7.0896875000000019</v>
      </c>
      <c r="L327" s="4">
        <f t="shared" si="82"/>
        <v>7.2387500000000014</v>
      </c>
      <c r="N327" s="30">
        <v>55</v>
      </c>
      <c r="O327">
        <f t="shared" si="83"/>
        <v>5.3893750000000002</v>
      </c>
      <c r="P327">
        <f t="shared" si="84"/>
        <v>5.9243750000000004</v>
      </c>
      <c r="Q327">
        <f t="shared" si="85"/>
        <v>5.9987500000000002</v>
      </c>
      <c r="R327">
        <f t="shared" si="86"/>
        <v>6.1543750000000008</v>
      </c>
      <c r="S327">
        <f t="shared" si="87"/>
        <v>6.6025</v>
      </c>
      <c r="T327">
        <f t="shared" si="88"/>
        <v>6.7751562500000002</v>
      </c>
      <c r="U327">
        <f t="shared" si="89"/>
        <v>6.9256250000000001</v>
      </c>
      <c r="V327">
        <f t="shared" si="90"/>
        <v>7.2153125000000022</v>
      </c>
      <c r="W327" s="4">
        <f t="shared" si="91"/>
        <v>7.3637500000000005</v>
      </c>
    </row>
    <row r="328" spans="3:23" x14ac:dyDescent="0.3">
      <c r="C328" s="30">
        <v>56</v>
      </c>
      <c r="D328">
        <f t="shared" si="74"/>
        <v>5.3207499999999985</v>
      </c>
      <c r="E328">
        <f t="shared" si="75"/>
        <v>5.8369999999999997</v>
      </c>
      <c r="F328">
        <f t="shared" si="76"/>
        <v>5.8955000000000002</v>
      </c>
      <c r="G328">
        <f t="shared" si="77"/>
        <v>6.0332499999999998</v>
      </c>
      <c r="H328">
        <f t="shared" si="78"/>
        <v>6.4600000000000009</v>
      </c>
      <c r="I328">
        <f t="shared" si="79"/>
        <v>6.6223124999999996</v>
      </c>
      <c r="J328">
        <f t="shared" si="80"/>
        <v>6.7622499999999999</v>
      </c>
      <c r="K328">
        <f t="shared" si="81"/>
        <v>7.0546250000000015</v>
      </c>
      <c r="L328" s="4">
        <f t="shared" si="82"/>
        <v>7.198500000000001</v>
      </c>
      <c r="N328" s="30">
        <v>56</v>
      </c>
      <c r="O328">
        <f t="shared" si="83"/>
        <v>5.3882500000000002</v>
      </c>
      <c r="P328">
        <f t="shared" si="84"/>
        <v>5.9232500000000003</v>
      </c>
      <c r="Q328">
        <f t="shared" si="85"/>
        <v>5.9975000000000005</v>
      </c>
      <c r="R328">
        <f t="shared" si="86"/>
        <v>6.1532500000000008</v>
      </c>
      <c r="S328">
        <f t="shared" si="87"/>
        <v>6.5979999999999999</v>
      </c>
      <c r="T328">
        <f t="shared" si="88"/>
        <v>6.7681874999999998</v>
      </c>
      <c r="U328">
        <f t="shared" si="89"/>
        <v>6.9167500000000004</v>
      </c>
      <c r="V328">
        <f t="shared" si="90"/>
        <v>7.2053750000000019</v>
      </c>
      <c r="W328" s="4">
        <f t="shared" si="91"/>
        <v>7.3485000000000005</v>
      </c>
    </row>
    <row r="329" spans="3:23" x14ac:dyDescent="0.3">
      <c r="C329" s="30">
        <v>57</v>
      </c>
      <c r="D329">
        <f t="shared" si="74"/>
        <v>5.3083749999999981</v>
      </c>
      <c r="E329">
        <f t="shared" si="75"/>
        <v>5.8214999999999995</v>
      </c>
      <c r="F329">
        <f t="shared" si="76"/>
        <v>5.8772500000000001</v>
      </c>
      <c r="G329">
        <f t="shared" si="77"/>
        <v>6.0121250000000002</v>
      </c>
      <c r="H329">
        <f t="shared" si="78"/>
        <v>6.432500000000001</v>
      </c>
      <c r="I329">
        <f t="shared" si="79"/>
        <v>6.5910312499999986</v>
      </c>
      <c r="J329">
        <f t="shared" si="80"/>
        <v>6.7276249999999997</v>
      </c>
      <c r="K329">
        <f t="shared" si="81"/>
        <v>7.019562500000001</v>
      </c>
      <c r="L329" s="4">
        <f t="shared" si="82"/>
        <v>7.1582500000000007</v>
      </c>
      <c r="N329" s="30">
        <v>57</v>
      </c>
      <c r="O329">
        <f t="shared" si="83"/>
        <v>5.3871250000000002</v>
      </c>
      <c r="P329">
        <f t="shared" si="84"/>
        <v>5.9221250000000003</v>
      </c>
      <c r="Q329">
        <f t="shared" si="85"/>
        <v>5.9962499999999999</v>
      </c>
      <c r="R329">
        <f t="shared" si="86"/>
        <v>6.1521250000000007</v>
      </c>
      <c r="S329">
        <f t="shared" si="87"/>
        <v>6.5934999999999997</v>
      </c>
      <c r="T329">
        <f t="shared" si="88"/>
        <v>6.7612187499999994</v>
      </c>
      <c r="U329">
        <f t="shared" si="89"/>
        <v>6.9078750000000007</v>
      </c>
      <c r="V329">
        <f t="shared" si="90"/>
        <v>7.1954375000000024</v>
      </c>
      <c r="W329" s="4">
        <f t="shared" si="91"/>
        <v>7.3332500000000005</v>
      </c>
    </row>
    <row r="330" spans="3:23" x14ac:dyDescent="0.3">
      <c r="C330" s="30">
        <v>58</v>
      </c>
      <c r="D330">
        <f t="shared" si="74"/>
        <v>5.2959999999999985</v>
      </c>
      <c r="E330">
        <f t="shared" si="75"/>
        <v>5.8059999999999992</v>
      </c>
      <c r="F330">
        <f t="shared" si="76"/>
        <v>5.859</v>
      </c>
      <c r="G330">
        <f t="shared" si="77"/>
        <v>5.9909999999999997</v>
      </c>
      <c r="H330">
        <f t="shared" si="78"/>
        <v>6.4050000000000011</v>
      </c>
      <c r="I330">
        <f t="shared" si="79"/>
        <v>6.5597499999999993</v>
      </c>
      <c r="J330">
        <f t="shared" si="80"/>
        <v>6.6929999999999996</v>
      </c>
      <c r="K330">
        <f t="shared" si="81"/>
        <v>6.9845000000000015</v>
      </c>
      <c r="L330" s="4">
        <f t="shared" si="82"/>
        <v>7.1180000000000003</v>
      </c>
      <c r="N330" s="30">
        <v>58</v>
      </c>
      <c r="O330">
        <f t="shared" si="83"/>
        <v>5.3860000000000001</v>
      </c>
      <c r="P330">
        <f t="shared" si="84"/>
        <v>5.9210000000000003</v>
      </c>
      <c r="Q330">
        <f t="shared" si="85"/>
        <v>5.9950000000000001</v>
      </c>
      <c r="R330">
        <f t="shared" si="86"/>
        <v>6.1510000000000007</v>
      </c>
      <c r="S330">
        <f t="shared" si="87"/>
        <v>6.5890000000000004</v>
      </c>
      <c r="T330">
        <f t="shared" si="88"/>
        <v>6.7542499999999999</v>
      </c>
      <c r="U330">
        <f t="shared" si="89"/>
        <v>6.8990000000000009</v>
      </c>
      <c r="V330">
        <f t="shared" si="90"/>
        <v>7.185500000000002</v>
      </c>
      <c r="W330" s="4">
        <f t="shared" si="91"/>
        <v>7.3180000000000005</v>
      </c>
    </row>
    <row r="331" spans="3:23" x14ac:dyDescent="0.3">
      <c r="C331" s="30">
        <v>59</v>
      </c>
      <c r="D331">
        <f t="shared" si="74"/>
        <v>5.2836249999999989</v>
      </c>
      <c r="E331">
        <f t="shared" si="75"/>
        <v>5.7904999999999998</v>
      </c>
      <c r="F331">
        <f t="shared" si="76"/>
        <v>5.8407499999999999</v>
      </c>
      <c r="G331">
        <f t="shared" si="77"/>
        <v>5.969875</v>
      </c>
      <c r="H331">
        <f t="shared" si="78"/>
        <v>6.3775000000000004</v>
      </c>
      <c r="I331">
        <f t="shared" si="79"/>
        <v>6.5284687499999992</v>
      </c>
      <c r="J331">
        <f t="shared" si="80"/>
        <v>6.6583750000000004</v>
      </c>
      <c r="K331">
        <f t="shared" si="81"/>
        <v>6.9494375000000019</v>
      </c>
      <c r="L331" s="4">
        <f t="shared" si="82"/>
        <v>7.07775</v>
      </c>
      <c r="N331" s="30">
        <v>59</v>
      </c>
      <c r="O331">
        <f t="shared" si="83"/>
        <v>5.3848750000000001</v>
      </c>
      <c r="P331">
        <f t="shared" si="84"/>
        <v>5.9198750000000002</v>
      </c>
      <c r="Q331">
        <f t="shared" si="85"/>
        <v>5.9937500000000004</v>
      </c>
      <c r="R331">
        <f t="shared" si="86"/>
        <v>6.1498750000000006</v>
      </c>
      <c r="S331">
        <f t="shared" si="87"/>
        <v>6.5845000000000002</v>
      </c>
      <c r="T331">
        <f t="shared" si="88"/>
        <v>6.7472812500000003</v>
      </c>
      <c r="U331">
        <f t="shared" si="89"/>
        <v>6.8901250000000003</v>
      </c>
      <c r="V331">
        <f t="shared" si="90"/>
        <v>7.1755625000000016</v>
      </c>
      <c r="W331" s="4">
        <f t="shared" si="91"/>
        <v>7.3027500000000005</v>
      </c>
    </row>
    <row r="332" spans="3:23" x14ac:dyDescent="0.3">
      <c r="C332" s="30">
        <v>60</v>
      </c>
      <c r="D332">
        <f t="shared" si="74"/>
        <v>5.2712499999999984</v>
      </c>
      <c r="E332">
        <f t="shared" si="75"/>
        <v>5.7749999999999995</v>
      </c>
      <c r="F332">
        <f t="shared" si="76"/>
        <v>5.8224999999999998</v>
      </c>
      <c r="G332">
        <f t="shared" si="77"/>
        <v>5.9487500000000004</v>
      </c>
      <c r="H332">
        <f t="shared" si="78"/>
        <v>6.3500000000000005</v>
      </c>
      <c r="I332">
        <f t="shared" si="79"/>
        <v>6.497187499999999</v>
      </c>
      <c r="J332">
        <f t="shared" si="80"/>
        <v>6.6237500000000002</v>
      </c>
      <c r="K332">
        <f t="shared" si="81"/>
        <v>6.9143750000000015</v>
      </c>
      <c r="L332" s="4">
        <f t="shared" si="82"/>
        <v>7.0375000000000005</v>
      </c>
      <c r="N332" s="30">
        <v>60</v>
      </c>
      <c r="O332">
        <f t="shared" si="83"/>
        <v>5.38375</v>
      </c>
      <c r="P332">
        <f t="shared" si="84"/>
        <v>5.9187500000000002</v>
      </c>
      <c r="Q332">
        <f t="shared" si="85"/>
        <v>5.9924999999999997</v>
      </c>
      <c r="R332">
        <f t="shared" si="86"/>
        <v>6.1487500000000006</v>
      </c>
      <c r="S332">
        <f t="shared" si="87"/>
        <v>6.58</v>
      </c>
      <c r="T332">
        <f t="shared" si="88"/>
        <v>6.7403124999999999</v>
      </c>
      <c r="U332">
        <f t="shared" si="89"/>
        <v>6.8812500000000005</v>
      </c>
      <c r="V332">
        <f t="shared" si="90"/>
        <v>7.1656250000000021</v>
      </c>
      <c r="W332" s="4">
        <f t="shared" si="91"/>
        <v>7.2875000000000005</v>
      </c>
    </row>
    <row r="333" spans="3:23" x14ac:dyDescent="0.3">
      <c r="C333" s="30">
        <v>61</v>
      </c>
      <c r="D333">
        <f t="shared" si="74"/>
        <v>5.258874999999998</v>
      </c>
      <c r="E333">
        <f t="shared" si="75"/>
        <v>5.7594999999999992</v>
      </c>
      <c r="F333">
        <f t="shared" si="76"/>
        <v>5.8042499999999997</v>
      </c>
      <c r="G333">
        <f t="shared" si="77"/>
        <v>5.9276249999999999</v>
      </c>
      <c r="H333">
        <f t="shared" si="78"/>
        <v>6.3225000000000007</v>
      </c>
      <c r="I333">
        <f t="shared" si="79"/>
        <v>6.4659062499999997</v>
      </c>
      <c r="J333">
        <f t="shared" si="80"/>
        <v>6.5891250000000001</v>
      </c>
      <c r="K333">
        <f t="shared" si="81"/>
        <v>6.8793125000000011</v>
      </c>
      <c r="L333" s="4">
        <f t="shared" si="82"/>
        <v>6.9972500000000011</v>
      </c>
      <c r="N333" s="30">
        <v>61</v>
      </c>
      <c r="O333">
        <f t="shared" si="83"/>
        <v>5.382625</v>
      </c>
      <c r="P333">
        <f t="shared" si="84"/>
        <v>5.9176250000000001</v>
      </c>
      <c r="Q333">
        <f t="shared" si="85"/>
        <v>5.99125</v>
      </c>
      <c r="R333">
        <f t="shared" si="86"/>
        <v>6.1476250000000006</v>
      </c>
      <c r="S333">
        <f t="shared" si="87"/>
        <v>6.5754999999999999</v>
      </c>
      <c r="T333">
        <f t="shared" si="88"/>
        <v>6.7333437499999995</v>
      </c>
      <c r="U333">
        <f t="shared" si="89"/>
        <v>6.8723750000000008</v>
      </c>
      <c r="V333">
        <f t="shared" si="90"/>
        <v>7.1556875000000018</v>
      </c>
      <c r="W333" s="4">
        <f t="shared" si="91"/>
        <v>7.2722500000000005</v>
      </c>
    </row>
    <row r="334" spans="3:23" x14ac:dyDescent="0.3">
      <c r="C334" s="30">
        <v>62</v>
      </c>
      <c r="D334">
        <f t="shared" si="74"/>
        <v>5.2464999999999984</v>
      </c>
      <c r="E334">
        <f t="shared" si="75"/>
        <v>5.7439999999999998</v>
      </c>
      <c r="F334">
        <f t="shared" si="76"/>
        <v>5.7860000000000005</v>
      </c>
      <c r="G334">
        <f t="shared" si="77"/>
        <v>5.9064999999999994</v>
      </c>
      <c r="H334">
        <f t="shared" si="78"/>
        <v>6.2950000000000008</v>
      </c>
      <c r="I334">
        <f t="shared" si="79"/>
        <v>6.4346249999999987</v>
      </c>
      <c r="J334">
        <f t="shared" si="80"/>
        <v>6.5545</v>
      </c>
      <c r="K334">
        <f t="shared" si="81"/>
        <v>6.8442500000000015</v>
      </c>
      <c r="L334" s="4">
        <f t="shared" si="82"/>
        <v>6.9570000000000007</v>
      </c>
      <c r="N334" s="30">
        <v>62</v>
      </c>
      <c r="O334">
        <f t="shared" si="83"/>
        <v>5.3815</v>
      </c>
      <c r="P334">
        <f t="shared" si="84"/>
        <v>5.9165000000000001</v>
      </c>
      <c r="Q334">
        <f t="shared" si="85"/>
        <v>5.99</v>
      </c>
      <c r="R334">
        <f t="shared" si="86"/>
        <v>6.1465000000000005</v>
      </c>
      <c r="S334">
        <f t="shared" si="87"/>
        <v>6.5709999999999997</v>
      </c>
      <c r="T334">
        <f t="shared" si="88"/>
        <v>6.726375</v>
      </c>
      <c r="U334">
        <f t="shared" si="89"/>
        <v>6.8635000000000002</v>
      </c>
      <c r="V334">
        <f t="shared" si="90"/>
        <v>7.1457500000000023</v>
      </c>
      <c r="W334" s="4">
        <f t="shared" si="91"/>
        <v>7.2570000000000006</v>
      </c>
    </row>
    <row r="335" spans="3:23" x14ac:dyDescent="0.3">
      <c r="C335" s="30">
        <v>63</v>
      </c>
      <c r="D335">
        <f t="shared" si="74"/>
        <v>5.2341249999999988</v>
      </c>
      <c r="E335">
        <f t="shared" si="75"/>
        <v>5.7284999999999995</v>
      </c>
      <c r="F335">
        <f t="shared" si="76"/>
        <v>5.7677500000000004</v>
      </c>
      <c r="G335">
        <f t="shared" si="77"/>
        <v>5.8853749999999998</v>
      </c>
      <c r="H335">
        <f t="shared" si="78"/>
        <v>6.267500000000001</v>
      </c>
      <c r="I335">
        <f t="shared" si="79"/>
        <v>6.4033437499999994</v>
      </c>
      <c r="J335">
        <f t="shared" si="80"/>
        <v>6.5198750000000008</v>
      </c>
      <c r="K335">
        <f t="shared" si="81"/>
        <v>6.8091875000000019</v>
      </c>
      <c r="L335" s="4">
        <f t="shared" si="82"/>
        <v>6.9167500000000004</v>
      </c>
      <c r="N335" s="30">
        <v>63</v>
      </c>
      <c r="O335">
        <f t="shared" si="83"/>
        <v>5.3803749999999999</v>
      </c>
      <c r="P335">
        <f t="shared" si="84"/>
        <v>5.915375</v>
      </c>
      <c r="Q335">
        <f t="shared" si="85"/>
        <v>5.9887500000000005</v>
      </c>
      <c r="R335">
        <f t="shared" si="86"/>
        <v>6.1453750000000005</v>
      </c>
      <c r="S335">
        <f t="shared" si="87"/>
        <v>6.5665000000000004</v>
      </c>
      <c r="T335">
        <f t="shared" si="88"/>
        <v>6.7194062500000005</v>
      </c>
      <c r="U335">
        <f t="shared" si="89"/>
        <v>6.8546250000000004</v>
      </c>
      <c r="V335">
        <f t="shared" si="90"/>
        <v>7.1358125000000019</v>
      </c>
      <c r="W335" s="4">
        <f t="shared" si="91"/>
        <v>7.2417500000000006</v>
      </c>
    </row>
    <row r="336" spans="3:23" x14ac:dyDescent="0.3">
      <c r="C336" s="30">
        <v>64</v>
      </c>
      <c r="D336">
        <f t="shared" si="74"/>
        <v>5.2217499999999983</v>
      </c>
      <c r="E336">
        <f t="shared" si="75"/>
        <v>5.7129999999999992</v>
      </c>
      <c r="F336">
        <f t="shared" si="76"/>
        <v>5.7495000000000003</v>
      </c>
      <c r="G336">
        <f t="shared" si="77"/>
        <v>5.8642500000000002</v>
      </c>
      <c r="H336">
        <f t="shared" si="78"/>
        <v>6.24</v>
      </c>
      <c r="I336">
        <f t="shared" si="79"/>
        <v>6.3720624999999993</v>
      </c>
      <c r="J336">
        <f t="shared" si="80"/>
        <v>6.4852500000000006</v>
      </c>
      <c r="K336">
        <f t="shared" si="81"/>
        <v>6.7741250000000015</v>
      </c>
      <c r="L336" s="4">
        <f t="shared" si="82"/>
        <v>6.8765000000000001</v>
      </c>
      <c r="N336" s="30">
        <v>64</v>
      </c>
      <c r="O336">
        <f t="shared" si="83"/>
        <v>5.3792499999999999</v>
      </c>
      <c r="P336">
        <f t="shared" si="84"/>
        <v>5.91425</v>
      </c>
      <c r="Q336">
        <f t="shared" si="85"/>
        <v>5.9874999999999998</v>
      </c>
      <c r="R336">
        <f t="shared" si="86"/>
        <v>6.1442500000000004</v>
      </c>
      <c r="S336">
        <f t="shared" si="87"/>
        <v>6.5620000000000003</v>
      </c>
      <c r="T336">
        <f t="shared" si="88"/>
        <v>6.7124375000000001</v>
      </c>
      <c r="U336">
        <f t="shared" si="89"/>
        <v>6.8457500000000007</v>
      </c>
      <c r="V336">
        <f t="shared" si="90"/>
        <v>7.1258750000000024</v>
      </c>
      <c r="W336" s="4">
        <f t="shared" si="91"/>
        <v>7.2265000000000006</v>
      </c>
    </row>
    <row r="337" spans="3:23" x14ac:dyDescent="0.3">
      <c r="C337" s="30">
        <v>65</v>
      </c>
      <c r="D337">
        <f t="shared" ref="D337:D372" si="92">$D$254*C337+$E$254</f>
        <v>5.2093749999999979</v>
      </c>
      <c r="E337">
        <f t="shared" ref="E337:E372" si="93">$D$255*C337+$E$255</f>
        <v>5.6974999999999998</v>
      </c>
      <c r="F337">
        <f t="shared" ref="F337:F372" si="94">$D$256*C337+$E$256</f>
        <v>5.7312500000000002</v>
      </c>
      <c r="G337">
        <f t="shared" ref="G337:G372" si="95">$D$257*C337+$E$257</f>
        <v>5.8431249999999997</v>
      </c>
      <c r="H337">
        <f t="shared" ref="H337:H372" si="96">$D$258*C337+$E$258</f>
        <v>6.2125000000000004</v>
      </c>
      <c r="I337">
        <f t="shared" ref="I337:I372" si="97">$D$259*C337+$E$259</f>
        <v>6.3407812499999991</v>
      </c>
      <c r="J337">
        <f t="shared" ref="J337:J372" si="98">$D$260*C337+$E$260</f>
        <v>6.4506250000000005</v>
      </c>
      <c r="K337">
        <f t="shared" ref="K337:K372" si="99">$D$261*C337+$E$261</f>
        <v>6.7390625000000011</v>
      </c>
      <c r="L337" s="4">
        <f t="shared" ref="L337:L372" si="100">$D$262*C337+$E$262</f>
        <v>6.8362500000000006</v>
      </c>
      <c r="N337" s="30">
        <v>65</v>
      </c>
      <c r="O337">
        <f t="shared" ref="O337:O372" si="101">$I$254*N337+$J$254</f>
        <v>5.3781249999999998</v>
      </c>
      <c r="P337">
        <f t="shared" ref="P337:P372" si="102">$I$255*N337+$J$255</f>
        <v>5.913125</v>
      </c>
      <c r="Q337">
        <f t="shared" ref="Q337:Q372" si="103">$I$256*N337+$J$256</f>
        <v>5.9862500000000001</v>
      </c>
      <c r="R337">
        <f t="shared" ref="R337:R372" si="104">$I$257*N337+$J$257</f>
        <v>6.1431250000000004</v>
      </c>
      <c r="S337">
        <f t="shared" ref="S337:S372" si="105">$I$258*N337+$J$258</f>
        <v>6.5575000000000001</v>
      </c>
      <c r="T337">
        <f t="shared" ref="T337:T372" si="106">$I$259*N337+$J$259</f>
        <v>6.7054687499999996</v>
      </c>
      <c r="U337">
        <f t="shared" ref="U337:U372" si="107">$I$260*N337+$J$260</f>
        <v>6.8368750000000009</v>
      </c>
      <c r="V337">
        <f t="shared" ref="V337:V372" si="108">$I$261*N337+$J$261</f>
        <v>7.115937500000002</v>
      </c>
      <c r="W337" s="4">
        <f t="shared" ref="W337:W372" si="109">$I$262*N337+$J$262</f>
        <v>7.2112500000000006</v>
      </c>
    </row>
    <row r="338" spans="3:23" x14ac:dyDescent="0.3">
      <c r="C338" s="30">
        <v>66</v>
      </c>
      <c r="D338">
        <f t="shared" si="92"/>
        <v>5.1969999999999983</v>
      </c>
      <c r="E338">
        <f t="shared" si="93"/>
        <v>5.6819999999999995</v>
      </c>
      <c r="F338">
        <f t="shared" si="94"/>
        <v>5.7130000000000001</v>
      </c>
      <c r="G338">
        <f t="shared" si="95"/>
        <v>5.8220000000000001</v>
      </c>
      <c r="H338">
        <f t="shared" si="96"/>
        <v>6.1850000000000005</v>
      </c>
      <c r="I338">
        <f t="shared" si="97"/>
        <v>6.3094999999999999</v>
      </c>
      <c r="J338">
        <f t="shared" si="98"/>
        <v>6.4160000000000004</v>
      </c>
      <c r="K338">
        <f t="shared" si="99"/>
        <v>6.7040000000000015</v>
      </c>
      <c r="L338" s="4">
        <f t="shared" si="100"/>
        <v>6.7960000000000003</v>
      </c>
      <c r="N338" s="30">
        <v>66</v>
      </c>
      <c r="O338">
        <f t="shared" si="101"/>
        <v>5.3769999999999998</v>
      </c>
      <c r="P338">
        <f t="shared" si="102"/>
        <v>5.9119999999999999</v>
      </c>
      <c r="Q338">
        <f t="shared" si="103"/>
        <v>5.9850000000000003</v>
      </c>
      <c r="R338">
        <f t="shared" si="104"/>
        <v>6.1420000000000003</v>
      </c>
      <c r="S338">
        <f t="shared" si="105"/>
        <v>6.5529999999999999</v>
      </c>
      <c r="T338">
        <f t="shared" si="106"/>
        <v>6.6985000000000001</v>
      </c>
      <c r="U338">
        <f t="shared" si="107"/>
        <v>6.8280000000000012</v>
      </c>
      <c r="V338">
        <f t="shared" si="108"/>
        <v>7.1060000000000025</v>
      </c>
      <c r="W338" s="4">
        <f t="shared" si="109"/>
        <v>7.1960000000000006</v>
      </c>
    </row>
    <row r="339" spans="3:23" x14ac:dyDescent="0.3">
      <c r="C339" s="30">
        <v>67</v>
      </c>
      <c r="D339">
        <f t="shared" si="92"/>
        <v>5.1846249999999987</v>
      </c>
      <c r="E339">
        <f t="shared" si="93"/>
        <v>5.6664999999999992</v>
      </c>
      <c r="F339">
        <f t="shared" si="94"/>
        <v>5.6947500000000009</v>
      </c>
      <c r="G339">
        <f t="shared" si="95"/>
        <v>5.8008749999999996</v>
      </c>
      <c r="H339">
        <f t="shared" si="96"/>
        <v>6.1575000000000006</v>
      </c>
      <c r="I339">
        <f t="shared" si="97"/>
        <v>6.2782187499999988</v>
      </c>
      <c r="J339">
        <f t="shared" si="98"/>
        <v>6.3813750000000002</v>
      </c>
      <c r="K339">
        <f t="shared" si="99"/>
        <v>6.668937500000002</v>
      </c>
      <c r="L339" s="4">
        <f t="shared" si="100"/>
        <v>6.7557500000000008</v>
      </c>
      <c r="N339" s="30">
        <v>67</v>
      </c>
      <c r="O339">
        <f t="shared" si="101"/>
        <v>5.3758749999999997</v>
      </c>
      <c r="P339">
        <f t="shared" si="102"/>
        <v>5.9108749999999999</v>
      </c>
      <c r="Q339">
        <f t="shared" si="103"/>
        <v>5.9837500000000006</v>
      </c>
      <c r="R339">
        <f t="shared" si="104"/>
        <v>6.1408750000000003</v>
      </c>
      <c r="S339">
        <f t="shared" si="105"/>
        <v>6.5484999999999998</v>
      </c>
      <c r="T339">
        <f t="shared" si="106"/>
        <v>6.6915312500000006</v>
      </c>
      <c r="U339">
        <f t="shared" si="107"/>
        <v>6.8191250000000005</v>
      </c>
      <c r="V339">
        <f t="shared" si="108"/>
        <v>7.0960625000000022</v>
      </c>
      <c r="W339" s="4">
        <f t="shared" si="109"/>
        <v>7.1807499999999997</v>
      </c>
    </row>
    <row r="340" spans="3:23" x14ac:dyDescent="0.3">
      <c r="C340" s="30">
        <v>68</v>
      </c>
      <c r="D340">
        <f t="shared" si="92"/>
        <v>5.1722499999999982</v>
      </c>
      <c r="E340">
        <f t="shared" si="93"/>
        <v>5.6509999999999998</v>
      </c>
      <c r="F340">
        <f t="shared" si="94"/>
        <v>5.6765000000000008</v>
      </c>
      <c r="G340">
        <f t="shared" si="95"/>
        <v>5.7797499999999999</v>
      </c>
      <c r="H340">
        <f t="shared" si="96"/>
        <v>6.1300000000000008</v>
      </c>
      <c r="I340">
        <f t="shared" si="97"/>
        <v>6.2469374999999996</v>
      </c>
      <c r="J340">
        <f t="shared" si="98"/>
        <v>6.3467500000000001</v>
      </c>
      <c r="K340">
        <f t="shared" si="99"/>
        <v>6.6338750000000015</v>
      </c>
      <c r="L340" s="4">
        <f t="shared" si="100"/>
        <v>6.7155000000000005</v>
      </c>
      <c r="N340" s="30">
        <v>68</v>
      </c>
      <c r="O340">
        <f t="shared" si="101"/>
        <v>5.3747499999999997</v>
      </c>
      <c r="P340">
        <f t="shared" si="102"/>
        <v>5.9097499999999998</v>
      </c>
      <c r="Q340">
        <f t="shared" si="103"/>
        <v>5.9824999999999999</v>
      </c>
      <c r="R340">
        <f t="shared" si="104"/>
        <v>6.1397500000000003</v>
      </c>
      <c r="S340">
        <f t="shared" si="105"/>
        <v>6.5440000000000005</v>
      </c>
      <c r="T340">
        <f t="shared" si="106"/>
        <v>6.6845625000000002</v>
      </c>
      <c r="U340">
        <f t="shared" si="107"/>
        <v>6.8102500000000008</v>
      </c>
      <c r="V340">
        <f t="shared" si="108"/>
        <v>7.0861250000000027</v>
      </c>
      <c r="W340" s="4">
        <f t="shared" si="109"/>
        <v>7.1654999999999998</v>
      </c>
    </row>
    <row r="341" spans="3:23" x14ac:dyDescent="0.3">
      <c r="C341" s="30">
        <v>69</v>
      </c>
      <c r="D341">
        <f t="shared" si="92"/>
        <v>5.1598749999999978</v>
      </c>
      <c r="E341">
        <f t="shared" si="93"/>
        <v>5.6354999999999995</v>
      </c>
      <c r="F341">
        <f t="shared" si="94"/>
        <v>5.6582500000000007</v>
      </c>
      <c r="G341">
        <f t="shared" si="95"/>
        <v>5.7586250000000003</v>
      </c>
      <c r="H341">
        <f t="shared" si="96"/>
        <v>6.1025000000000009</v>
      </c>
      <c r="I341">
        <f t="shared" si="97"/>
        <v>6.2156562499999994</v>
      </c>
      <c r="J341">
        <f t="shared" si="98"/>
        <v>6.312125</v>
      </c>
      <c r="K341">
        <f t="shared" si="99"/>
        <v>6.5988125000000011</v>
      </c>
      <c r="L341" s="4">
        <f t="shared" si="100"/>
        <v>6.6752500000000001</v>
      </c>
      <c r="N341" s="30">
        <v>69</v>
      </c>
      <c r="O341">
        <f t="shared" si="101"/>
        <v>5.3736249999999997</v>
      </c>
      <c r="P341">
        <f t="shared" si="102"/>
        <v>5.9086249999999998</v>
      </c>
      <c r="Q341">
        <f t="shared" si="103"/>
        <v>5.9812500000000002</v>
      </c>
      <c r="R341">
        <f t="shared" si="104"/>
        <v>6.1386250000000002</v>
      </c>
      <c r="S341">
        <f t="shared" si="105"/>
        <v>6.5395000000000003</v>
      </c>
      <c r="T341">
        <f t="shared" si="106"/>
        <v>6.6775937499999998</v>
      </c>
      <c r="U341">
        <f t="shared" si="107"/>
        <v>6.8013750000000011</v>
      </c>
      <c r="V341">
        <f t="shared" si="108"/>
        <v>7.0761875000000023</v>
      </c>
      <c r="W341" s="4">
        <f t="shared" si="109"/>
        <v>7.1502499999999998</v>
      </c>
    </row>
    <row r="342" spans="3:23" x14ac:dyDescent="0.3">
      <c r="C342" s="30">
        <v>70</v>
      </c>
      <c r="D342">
        <f t="shared" si="92"/>
        <v>5.1474999999999982</v>
      </c>
      <c r="E342">
        <f t="shared" si="93"/>
        <v>5.6199999999999992</v>
      </c>
      <c r="F342">
        <f t="shared" si="94"/>
        <v>5.6400000000000006</v>
      </c>
      <c r="G342">
        <f t="shared" si="95"/>
        <v>5.7374999999999998</v>
      </c>
      <c r="H342">
        <f t="shared" si="96"/>
        <v>6.0750000000000011</v>
      </c>
      <c r="I342">
        <f t="shared" si="97"/>
        <v>6.1843749999999993</v>
      </c>
      <c r="J342">
        <f t="shared" si="98"/>
        <v>6.2774999999999999</v>
      </c>
      <c r="K342">
        <f t="shared" si="99"/>
        <v>6.5637500000000015</v>
      </c>
      <c r="L342" s="4">
        <f t="shared" si="100"/>
        <v>6.6349999999999998</v>
      </c>
      <c r="N342" s="30">
        <v>70</v>
      </c>
      <c r="O342">
        <f t="shared" si="101"/>
        <v>5.3725000000000005</v>
      </c>
      <c r="P342">
        <f t="shared" si="102"/>
        <v>5.9075000000000006</v>
      </c>
      <c r="Q342">
        <f t="shared" si="103"/>
        <v>5.98</v>
      </c>
      <c r="R342">
        <f t="shared" si="104"/>
        <v>6.1375000000000011</v>
      </c>
      <c r="S342">
        <f t="shared" si="105"/>
        <v>6.5350000000000001</v>
      </c>
      <c r="T342">
        <f t="shared" si="106"/>
        <v>6.6706250000000002</v>
      </c>
      <c r="U342">
        <f t="shared" si="107"/>
        <v>6.7925000000000004</v>
      </c>
      <c r="V342">
        <f t="shared" si="108"/>
        <v>7.0662500000000019</v>
      </c>
      <c r="W342" s="4">
        <f t="shared" si="109"/>
        <v>7.1349999999999998</v>
      </c>
    </row>
    <row r="343" spans="3:23" x14ac:dyDescent="0.3">
      <c r="C343" s="30">
        <v>71</v>
      </c>
      <c r="D343">
        <f t="shared" si="92"/>
        <v>5.1351249999999986</v>
      </c>
      <c r="E343">
        <f t="shared" si="93"/>
        <v>5.6044999999999989</v>
      </c>
      <c r="F343">
        <f t="shared" si="94"/>
        <v>5.6217500000000005</v>
      </c>
      <c r="G343">
        <f t="shared" si="95"/>
        <v>5.7163750000000002</v>
      </c>
      <c r="H343">
        <f t="shared" si="96"/>
        <v>6.0475000000000012</v>
      </c>
      <c r="I343">
        <f t="shared" si="97"/>
        <v>6.15309375</v>
      </c>
      <c r="J343">
        <f t="shared" si="98"/>
        <v>6.2428749999999997</v>
      </c>
      <c r="K343">
        <f t="shared" si="99"/>
        <v>6.528687500000002</v>
      </c>
      <c r="L343" s="4">
        <f t="shared" si="100"/>
        <v>6.5947500000000003</v>
      </c>
      <c r="N343" s="30">
        <v>71</v>
      </c>
      <c r="O343">
        <f t="shared" si="101"/>
        <v>5.3713750000000005</v>
      </c>
      <c r="P343">
        <f t="shared" si="102"/>
        <v>5.9063750000000006</v>
      </c>
      <c r="Q343">
        <f t="shared" si="103"/>
        <v>5.9787499999999998</v>
      </c>
      <c r="R343">
        <f t="shared" si="104"/>
        <v>6.136375000000001</v>
      </c>
      <c r="S343">
        <f t="shared" si="105"/>
        <v>6.5305</v>
      </c>
      <c r="T343">
        <f t="shared" si="106"/>
        <v>6.6636562500000007</v>
      </c>
      <c r="U343">
        <f t="shared" si="107"/>
        <v>6.7836250000000007</v>
      </c>
      <c r="V343">
        <f t="shared" si="108"/>
        <v>7.0563125000000024</v>
      </c>
      <c r="W343" s="4">
        <f t="shared" si="109"/>
        <v>7.1197499999999998</v>
      </c>
    </row>
    <row r="344" spans="3:23" x14ac:dyDescent="0.3">
      <c r="C344" s="30">
        <v>72</v>
      </c>
      <c r="D344">
        <f t="shared" si="92"/>
        <v>5.1227499999999981</v>
      </c>
      <c r="E344">
        <f t="shared" si="93"/>
        <v>5.5889999999999995</v>
      </c>
      <c r="F344">
        <f t="shared" si="94"/>
        <v>5.6035000000000004</v>
      </c>
      <c r="G344">
        <f t="shared" si="95"/>
        <v>5.6952499999999997</v>
      </c>
      <c r="H344">
        <f t="shared" si="96"/>
        <v>6.0200000000000005</v>
      </c>
      <c r="I344">
        <f t="shared" si="97"/>
        <v>6.121812499999999</v>
      </c>
      <c r="J344">
        <f t="shared" si="98"/>
        <v>6.2082499999999996</v>
      </c>
      <c r="K344">
        <f t="shared" si="99"/>
        <v>6.4936250000000015</v>
      </c>
      <c r="L344" s="4">
        <f t="shared" si="100"/>
        <v>6.5545000000000009</v>
      </c>
      <c r="N344" s="30">
        <v>72</v>
      </c>
      <c r="O344">
        <f t="shared" si="101"/>
        <v>5.3702500000000004</v>
      </c>
      <c r="P344">
        <f t="shared" si="102"/>
        <v>5.9052500000000006</v>
      </c>
      <c r="Q344">
        <f t="shared" si="103"/>
        <v>5.9775</v>
      </c>
      <c r="R344">
        <f t="shared" si="104"/>
        <v>6.135250000000001</v>
      </c>
      <c r="S344">
        <f t="shared" si="105"/>
        <v>6.5259999999999998</v>
      </c>
      <c r="T344">
        <f t="shared" si="106"/>
        <v>6.6566875000000003</v>
      </c>
      <c r="U344">
        <f t="shared" si="107"/>
        <v>6.7747500000000009</v>
      </c>
      <c r="V344">
        <f t="shared" si="108"/>
        <v>7.0463750000000021</v>
      </c>
      <c r="W344" s="4">
        <f t="shared" si="109"/>
        <v>7.1044999999999998</v>
      </c>
    </row>
    <row r="345" spans="3:23" x14ac:dyDescent="0.3">
      <c r="C345" s="30">
        <v>73</v>
      </c>
      <c r="D345">
        <f t="shared" si="92"/>
        <v>5.1103749999999977</v>
      </c>
      <c r="E345">
        <f t="shared" si="93"/>
        <v>5.5734999999999992</v>
      </c>
      <c r="F345">
        <f t="shared" si="94"/>
        <v>5.5852500000000003</v>
      </c>
      <c r="G345">
        <f t="shared" si="95"/>
        <v>5.6741250000000001</v>
      </c>
      <c r="H345">
        <f t="shared" si="96"/>
        <v>5.9925000000000006</v>
      </c>
      <c r="I345">
        <f t="shared" si="97"/>
        <v>6.0905312499999997</v>
      </c>
      <c r="J345">
        <f t="shared" si="98"/>
        <v>6.1736250000000004</v>
      </c>
      <c r="K345">
        <f t="shared" si="99"/>
        <v>6.4585625000000011</v>
      </c>
      <c r="L345" s="4">
        <f t="shared" si="100"/>
        <v>6.5142500000000005</v>
      </c>
      <c r="N345" s="30">
        <v>73</v>
      </c>
      <c r="O345">
        <f t="shared" si="101"/>
        <v>5.3691250000000004</v>
      </c>
      <c r="P345">
        <f t="shared" si="102"/>
        <v>5.9041250000000005</v>
      </c>
      <c r="Q345">
        <f t="shared" si="103"/>
        <v>5.9762500000000003</v>
      </c>
      <c r="R345">
        <f t="shared" si="104"/>
        <v>6.1341250000000009</v>
      </c>
      <c r="S345">
        <f t="shared" si="105"/>
        <v>6.5215000000000005</v>
      </c>
      <c r="T345">
        <f t="shared" si="106"/>
        <v>6.6497187499999999</v>
      </c>
      <c r="U345">
        <f t="shared" si="107"/>
        <v>6.7658750000000012</v>
      </c>
      <c r="V345">
        <f t="shared" si="108"/>
        <v>7.0364375000000026</v>
      </c>
      <c r="W345" s="4">
        <f t="shared" si="109"/>
        <v>7.0892499999999998</v>
      </c>
    </row>
    <row r="346" spans="3:23" x14ac:dyDescent="0.3">
      <c r="C346" s="30">
        <v>74</v>
      </c>
      <c r="D346">
        <f t="shared" si="92"/>
        <v>5.0979999999999981</v>
      </c>
      <c r="E346">
        <f t="shared" si="93"/>
        <v>5.5579999999999989</v>
      </c>
      <c r="F346">
        <f t="shared" si="94"/>
        <v>5.5670000000000002</v>
      </c>
      <c r="G346">
        <f t="shared" si="95"/>
        <v>5.6530000000000005</v>
      </c>
      <c r="H346">
        <f t="shared" si="96"/>
        <v>5.9650000000000007</v>
      </c>
      <c r="I346">
        <f t="shared" si="97"/>
        <v>6.0592499999999996</v>
      </c>
      <c r="J346">
        <f t="shared" si="98"/>
        <v>6.1390000000000002</v>
      </c>
      <c r="K346">
        <f t="shared" si="99"/>
        <v>6.4235000000000015</v>
      </c>
      <c r="L346" s="4">
        <f t="shared" si="100"/>
        <v>6.4740000000000002</v>
      </c>
      <c r="N346" s="30">
        <v>74</v>
      </c>
      <c r="O346">
        <f t="shared" si="101"/>
        <v>5.3680000000000003</v>
      </c>
      <c r="P346">
        <f t="shared" si="102"/>
        <v>5.9030000000000005</v>
      </c>
      <c r="Q346">
        <f t="shared" si="103"/>
        <v>5.9750000000000005</v>
      </c>
      <c r="R346">
        <f t="shared" si="104"/>
        <v>6.1330000000000009</v>
      </c>
      <c r="S346">
        <f t="shared" si="105"/>
        <v>6.5170000000000003</v>
      </c>
      <c r="T346">
        <f t="shared" si="106"/>
        <v>6.6427500000000004</v>
      </c>
      <c r="U346">
        <f t="shared" si="107"/>
        <v>6.7570000000000014</v>
      </c>
      <c r="V346">
        <f t="shared" si="108"/>
        <v>7.0265000000000022</v>
      </c>
      <c r="W346" s="4">
        <f t="shared" si="109"/>
        <v>7.0739999999999998</v>
      </c>
    </row>
    <row r="347" spans="3:23" x14ac:dyDescent="0.3">
      <c r="C347" s="30">
        <v>75</v>
      </c>
      <c r="D347">
        <f t="shared" si="92"/>
        <v>5.0856249999999985</v>
      </c>
      <c r="E347">
        <f t="shared" si="93"/>
        <v>5.5424999999999986</v>
      </c>
      <c r="F347">
        <f t="shared" si="94"/>
        <v>5.5487500000000001</v>
      </c>
      <c r="G347">
        <f t="shared" si="95"/>
        <v>5.631875</v>
      </c>
      <c r="H347">
        <f t="shared" si="96"/>
        <v>5.9375000000000009</v>
      </c>
      <c r="I347">
        <f t="shared" si="97"/>
        <v>6.0279687499999994</v>
      </c>
      <c r="J347">
        <f t="shared" si="98"/>
        <v>6.1043750000000001</v>
      </c>
      <c r="K347">
        <f t="shared" si="99"/>
        <v>6.388437500000002</v>
      </c>
      <c r="L347" s="4">
        <f t="shared" si="100"/>
        <v>6.4337499999999999</v>
      </c>
      <c r="N347" s="30">
        <v>75</v>
      </c>
      <c r="O347">
        <f t="shared" si="101"/>
        <v>5.3668750000000003</v>
      </c>
      <c r="P347">
        <f t="shared" si="102"/>
        <v>5.9018750000000004</v>
      </c>
      <c r="Q347">
        <f t="shared" si="103"/>
        <v>5.9737499999999999</v>
      </c>
      <c r="R347">
        <f t="shared" si="104"/>
        <v>6.1318750000000009</v>
      </c>
      <c r="S347">
        <f t="shared" si="105"/>
        <v>6.5125000000000002</v>
      </c>
      <c r="T347">
        <f t="shared" si="106"/>
        <v>6.6357812500000009</v>
      </c>
      <c r="U347">
        <f t="shared" si="107"/>
        <v>6.7481250000000008</v>
      </c>
      <c r="V347">
        <f t="shared" si="108"/>
        <v>7.0165625000000027</v>
      </c>
      <c r="W347" s="4">
        <f t="shared" si="109"/>
        <v>7.0587499999999999</v>
      </c>
    </row>
    <row r="348" spans="3:23" x14ac:dyDescent="0.3">
      <c r="C348" s="30">
        <v>76</v>
      </c>
      <c r="D348">
        <f t="shared" si="92"/>
        <v>5.073249999999998</v>
      </c>
      <c r="E348">
        <f t="shared" si="93"/>
        <v>5.5269999999999992</v>
      </c>
      <c r="F348">
        <f t="shared" si="94"/>
        <v>5.5305</v>
      </c>
      <c r="G348">
        <f t="shared" si="95"/>
        <v>5.6107500000000003</v>
      </c>
      <c r="H348">
        <f t="shared" si="96"/>
        <v>5.91</v>
      </c>
      <c r="I348">
        <f t="shared" si="97"/>
        <v>5.9966875000000002</v>
      </c>
      <c r="J348">
        <f t="shared" si="98"/>
        <v>6.0697500000000009</v>
      </c>
      <c r="K348">
        <f t="shared" si="99"/>
        <v>6.3533750000000015</v>
      </c>
      <c r="L348" s="4">
        <f t="shared" si="100"/>
        <v>6.3934999999999995</v>
      </c>
      <c r="N348" s="30">
        <v>76</v>
      </c>
      <c r="O348">
        <f t="shared" si="101"/>
        <v>5.3657500000000002</v>
      </c>
      <c r="P348">
        <f t="shared" si="102"/>
        <v>5.9007500000000004</v>
      </c>
      <c r="Q348">
        <f t="shared" si="103"/>
        <v>5.9725000000000001</v>
      </c>
      <c r="R348">
        <f t="shared" si="104"/>
        <v>6.1307500000000008</v>
      </c>
      <c r="S348">
        <f t="shared" si="105"/>
        <v>6.508</v>
      </c>
      <c r="T348">
        <f t="shared" si="106"/>
        <v>6.6288125000000004</v>
      </c>
      <c r="U348">
        <f t="shared" si="107"/>
        <v>6.7392500000000011</v>
      </c>
      <c r="V348">
        <f t="shared" si="108"/>
        <v>7.0066250000000023</v>
      </c>
      <c r="W348" s="4">
        <f t="shared" si="109"/>
        <v>7.0434999999999999</v>
      </c>
    </row>
    <row r="349" spans="3:23" x14ac:dyDescent="0.3">
      <c r="C349" s="30">
        <v>77</v>
      </c>
      <c r="D349">
        <f t="shared" si="92"/>
        <v>5.0608749999999976</v>
      </c>
      <c r="E349">
        <f t="shared" si="93"/>
        <v>5.511499999999999</v>
      </c>
      <c r="F349">
        <f t="shared" si="94"/>
        <v>5.5122499999999999</v>
      </c>
      <c r="G349">
        <f t="shared" si="95"/>
        <v>5.5896249999999998</v>
      </c>
      <c r="H349">
        <f t="shared" si="96"/>
        <v>5.8825000000000003</v>
      </c>
      <c r="I349">
        <f t="shared" si="97"/>
        <v>5.9654062499999991</v>
      </c>
      <c r="J349">
        <f t="shared" si="98"/>
        <v>6.0351250000000007</v>
      </c>
      <c r="K349">
        <f t="shared" si="99"/>
        <v>6.3183125000000011</v>
      </c>
      <c r="L349" s="4">
        <f t="shared" si="100"/>
        <v>6.3532500000000001</v>
      </c>
      <c r="N349" s="30">
        <v>77</v>
      </c>
      <c r="O349">
        <f t="shared" si="101"/>
        <v>5.3646250000000002</v>
      </c>
      <c r="P349">
        <f t="shared" si="102"/>
        <v>5.8996250000000003</v>
      </c>
      <c r="Q349">
        <f t="shared" si="103"/>
        <v>5.9712500000000004</v>
      </c>
      <c r="R349">
        <f t="shared" si="104"/>
        <v>6.1296250000000008</v>
      </c>
      <c r="S349">
        <f t="shared" si="105"/>
        <v>6.5034999999999998</v>
      </c>
      <c r="T349">
        <f t="shared" si="106"/>
        <v>6.62184375</v>
      </c>
      <c r="U349">
        <f t="shared" si="107"/>
        <v>6.7303750000000013</v>
      </c>
      <c r="V349">
        <f t="shared" si="108"/>
        <v>6.9966875000000028</v>
      </c>
      <c r="W349" s="4">
        <f t="shared" si="109"/>
        <v>7.0282499999999999</v>
      </c>
    </row>
    <row r="350" spans="3:23" x14ac:dyDescent="0.3">
      <c r="C350" s="30">
        <v>78</v>
      </c>
      <c r="D350">
        <f t="shared" si="92"/>
        <v>5.048499999999998</v>
      </c>
      <c r="E350">
        <f t="shared" si="93"/>
        <v>5.4959999999999987</v>
      </c>
      <c r="F350">
        <f t="shared" si="94"/>
        <v>5.4940000000000007</v>
      </c>
      <c r="G350">
        <f t="shared" si="95"/>
        <v>5.5685000000000002</v>
      </c>
      <c r="H350">
        <f t="shared" si="96"/>
        <v>5.8550000000000004</v>
      </c>
      <c r="I350">
        <f t="shared" si="97"/>
        <v>5.9341249999999999</v>
      </c>
      <c r="J350">
        <f t="shared" si="98"/>
        <v>6.0005000000000006</v>
      </c>
      <c r="K350">
        <f t="shared" si="99"/>
        <v>6.2832500000000016</v>
      </c>
      <c r="L350" s="4">
        <f t="shared" si="100"/>
        <v>6.3130000000000006</v>
      </c>
      <c r="N350" s="30">
        <v>78</v>
      </c>
      <c r="O350">
        <f t="shared" si="101"/>
        <v>5.3635000000000002</v>
      </c>
      <c r="P350">
        <f t="shared" si="102"/>
        <v>5.8985000000000003</v>
      </c>
      <c r="Q350">
        <f t="shared" si="103"/>
        <v>5.9700000000000006</v>
      </c>
      <c r="R350">
        <f t="shared" si="104"/>
        <v>6.1285000000000007</v>
      </c>
      <c r="S350">
        <f t="shared" si="105"/>
        <v>6.4990000000000006</v>
      </c>
      <c r="T350">
        <f t="shared" si="106"/>
        <v>6.6148750000000005</v>
      </c>
      <c r="U350">
        <f t="shared" si="107"/>
        <v>6.7215000000000007</v>
      </c>
      <c r="V350">
        <f t="shared" si="108"/>
        <v>6.9867500000000025</v>
      </c>
      <c r="W350" s="4">
        <f t="shared" si="109"/>
        <v>7.0129999999999999</v>
      </c>
    </row>
    <row r="351" spans="3:23" x14ac:dyDescent="0.3">
      <c r="C351" s="30">
        <v>79</v>
      </c>
      <c r="D351">
        <f t="shared" si="92"/>
        <v>5.0361249999999984</v>
      </c>
      <c r="E351">
        <f t="shared" si="93"/>
        <v>5.4804999999999993</v>
      </c>
      <c r="F351">
        <f t="shared" si="94"/>
        <v>5.4757500000000006</v>
      </c>
      <c r="G351">
        <f t="shared" si="95"/>
        <v>5.5473749999999997</v>
      </c>
      <c r="H351">
        <f t="shared" si="96"/>
        <v>5.8275000000000006</v>
      </c>
      <c r="I351">
        <f t="shared" si="97"/>
        <v>5.9028437499999997</v>
      </c>
      <c r="J351">
        <f t="shared" si="98"/>
        <v>5.9658750000000005</v>
      </c>
      <c r="K351">
        <f t="shared" si="99"/>
        <v>6.248187500000002</v>
      </c>
      <c r="L351" s="4">
        <f t="shared" si="100"/>
        <v>6.2727500000000003</v>
      </c>
      <c r="N351" s="30">
        <v>79</v>
      </c>
      <c r="O351">
        <f t="shared" si="101"/>
        <v>5.3623750000000001</v>
      </c>
      <c r="P351">
        <f t="shared" si="102"/>
        <v>5.8973750000000003</v>
      </c>
      <c r="Q351">
        <f t="shared" si="103"/>
        <v>5.96875</v>
      </c>
      <c r="R351">
        <f t="shared" si="104"/>
        <v>6.1273750000000007</v>
      </c>
      <c r="S351">
        <f t="shared" si="105"/>
        <v>6.4945000000000004</v>
      </c>
      <c r="T351">
        <f t="shared" si="106"/>
        <v>6.607906250000001</v>
      </c>
      <c r="U351">
        <f t="shared" si="107"/>
        <v>6.712625000000001</v>
      </c>
      <c r="V351">
        <f t="shared" si="108"/>
        <v>6.976812500000003</v>
      </c>
      <c r="W351" s="4">
        <f t="shared" si="109"/>
        <v>6.9977499999999999</v>
      </c>
    </row>
    <row r="352" spans="3:23" x14ac:dyDescent="0.3">
      <c r="C352" s="30">
        <v>80</v>
      </c>
      <c r="D352">
        <f t="shared" si="92"/>
        <v>5.0237499999999979</v>
      </c>
      <c r="E352">
        <f t="shared" si="93"/>
        <v>5.464999999999999</v>
      </c>
      <c r="F352">
        <f t="shared" si="94"/>
        <v>5.4575000000000005</v>
      </c>
      <c r="G352">
        <f t="shared" si="95"/>
        <v>5.5262500000000001</v>
      </c>
      <c r="H352">
        <f t="shared" si="96"/>
        <v>5.8000000000000007</v>
      </c>
      <c r="I352">
        <f t="shared" si="97"/>
        <v>5.8715624999999996</v>
      </c>
      <c r="J352">
        <f t="shared" si="98"/>
        <v>5.9312500000000004</v>
      </c>
      <c r="K352">
        <f t="shared" si="99"/>
        <v>6.2131250000000016</v>
      </c>
      <c r="L352" s="4">
        <f t="shared" si="100"/>
        <v>6.2324999999999999</v>
      </c>
      <c r="N352" s="30">
        <v>80</v>
      </c>
      <c r="O352">
        <f t="shared" si="101"/>
        <v>5.3612500000000001</v>
      </c>
      <c r="P352">
        <f t="shared" si="102"/>
        <v>5.8962500000000002</v>
      </c>
      <c r="Q352">
        <f t="shared" si="103"/>
        <v>5.9675000000000002</v>
      </c>
      <c r="R352">
        <f t="shared" si="104"/>
        <v>6.1262500000000006</v>
      </c>
      <c r="S352">
        <f t="shared" si="105"/>
        <v>6.49</v>
      </c>
      <c r="T352">
        <f t="shared" si="106"/>
        <v>6.6009375000000006</v>
      </c>
      <c r="U352">
        <f t="shared" si="107"/>
        <v>6.7037500000000012</v>
      </c>
      <c r="V352">
        <f t="shared" si="108"/>
        <v>6.9668750000000026</v>
      </c>
      <c r="W352" s="4">
        <f t="shared" si="109"/>
        <v>6.9824999999999999</v>
      </c>
    </row>
    <row r="353" spans="3:23" x14ac:dyDescent="0.3">
      <c r="C353" s="30">
        <v>81</v>
      </c>
      <c r="D353">
        <f t="shared" si="92"/>
        <v>5.0113749999999975</v>
      </c>
      <c r="E353">
        <f t="shared" si="93"/>
        <v>5.4494999999999987</v>
      </c>
      <c r="F353">
        <f t="shared" si="94"/>
        <v>5.4392500000000004</v>
      </c>
      <c r="G353">
        <f t="shared" si="95"/>
        <v>5.5051249999999996</v>
      </c>
      <c r="H353">
        <f t="shared" si="96"/>
        <v>5.7725000000000009</v>
      </c>
      <c r="I353">
        <f t="shared" si="97"/>
        <v>5.8402812500000003</v>
      </c>
      <c r="J353">
        <f t="shared" si="98"/>
        <v>5.8966250000000002</v>
      </c>
      <c r="K353">
        <f t="shared" si="99"/>
        <v>6.1780625000000011</v>
      </c>
      <c r="L353" s="4">
        <f t="shared" si="100"/>
        <v>6.1922499999999996</v>
      </c>
      <c r="N353" s="30">
        <v>81</v>
      </c>
      <c r="O353">
        <f t="shared" si="101"/>
        <v>5.360125</v>
      </c>
      <c r="P353">
        <f t="shared" si="102"/>
        <v>5.8951250000000002</v>
      </c>
      <c r="Q353">
        <f t="shared" si="103"/>
        <v>5.9662500000000005</v>
      </c>
      <c r="R353">
        <f t="shared" si="104"/>
        <v>6.1251250000000006</v>
      </c>
      <c r="S353">
        <f t="shared" si="105"/>
        <v>6.4855</v>
      </c>
      <c r="T353">
        <f t="shared" si="106"/>
        <v>6.5939687500000002</v>
      </c>
      <c r="U353">
        <f t="shared" si="107"/>
        <v>6.6948750000000015</v>
      </c>
      <c r="V353">
        <f t="shared" si="108"/>
        <v>6.9569375000000022</v>
      </c>
      <c r="W353" s="4">
        <f t="shared" si="109"/>
        <v>6.9672499999999999</v>
      </c>
    </row>
    <row r="354" spans="3:23" x14ac:dyDescent="0.3">
      <c r="C354" s="30">
        <v>82</v>
      </c>
      <c r="D354">
        <f t="shared" si="92"/>
        <v>4.9989999999999979</v>
      </c>
      <c r="E354">
        <f t="shared" si="93"/>
        <v>5.4339999999999993</v>
      </c>
      <c r="F354">
        <f t="shared" si="94"/>
        <v>5.4210000000000003</v>
      </c>
      <c r="G354">
        <f t="shared" si="95"/>
        <v>5.484</v>
      </c>
      <c r="H354">
        <f t="shared" si="96"/>
        <v>5.745000000000001</v>
      </c>
      <c r="I354">
        <f t="shared" si="97"/>
        <v>5.8089999999999993</v>
      </c>
      <c r="J354">
        <f t="shared" si="98"/>
        <v>5.8620000000000001</v>
      </c>
      <c r="K354">
        <f t="shared" si="99"/>
        <v>6.1430000000000016</v>
      </c>
      <c r="L354" s="4">
        <f t="shared" si="100"/>
        <v>6.1520000000000001</v>
      </c>
      <c r="N354" s="30">
        <v>82</v>
      </c>
      <c r="O354">
        <f t="shared" si="101"/>
        <v>5.359</v>
      </c>
      <c r="P354">
        <f t="shared" si="102"/>
        <v>5.8940000000000001</v>
      </c>
      <c r="Q354">
        <f t="shared" si="103"/>
        <v>5.9649999999999999</v>
      </c>
      <c r="R354">
        <f t="shared" si="104"/>
        <v>6.1240000000000006</v>
      </c>
      <c r="S354">
        <f t="shared" si="105"/>
        <v>6.4809999999999999</v>
      </c>
      <c r="T354">
        <f t="shared" si="106"/>
        <v>6.5870000000000006</v>
      </c>
      <c r="U354">
        <f t="shared" si="107"/>
        <v>6.6860000000000017</v>
      </c>
      <c r="V354">
        <f t="shared" si="108"/>
        <v>6.9470000000000027</v>
      </c>
      <c r="W354" s="4">
        <f t="shared" si="109"/>
        <v>6.952</v>
      </c>
    </row>
    <row r="355" spans="3:23" x14ac:dyDescent="0.3">
      <c r="C355" s="30">
        <v>83</v>
      </c>
      <c r="D355">
        <f t="shared" si="92"/>
        <v>4.9866249999999983</v>
      </c>
      <c r="E355">
        <f t="shared" si="93"/>
        <v>5.418499999999999</v>
      </c>
      <c r="F355">
        <f t="shared" si="94"/>
        <v>5.4027500000000011</v>
      </c>
      <c r="G355">
        <f t="shared" si="95"/>
        <v>5.4628750000000004</v>
      </c>
      <c r="H355">
        <f t="shared" si="96"/>
        <v>5.7175000000000011</v>
      </c>
      <c r="I355">
        <f t="shared" si="97"/>
        <v>5.77771875</v>
      </c>
      <c r="J355">
        <f t="shared" si="98"/>
        <v>5.827375</v>
      </c>
      <c r="K355">
        <f t="shared" si="99"/>
        <v>6.107937500000002</v>
      </c>
      <c r="L355" s="4">
        <f t="shared" si="100"/>
        <v>6.1117499999999998</v>
      </c>
      <c r="N355" s="30">
        <v>83</v>
      </c>
      <c r="O355">
        <f t="shared" si="101"/>
        <v>5.3578749999999999</v>
      </c>
      <c r="P355">
        <f t="shared" si="102"/>
        <v>5.8928750000000001</v>
      </c>
      <c r="Q355">
        <f t="shared" si="103"/>
        <v>5.9637500000000001</v>
      </c>
      <c r="R355">
        <f t="shared" si="104"/>
        <v>6.1228750000000005</v>
      </c>
      <c r="S355">
        <f t="shared" si="105"/>
        <v>6.4765000000000006</v>
      </c>
      <c r="T355">
        <f t="shared" si="106"/>
        <v>6.5800312500000011</v>
      </c>
      <c r="U355">
        <f t="shared" si="107"/>
        <v>6.6771250000000011</v>
      </c>
      <c r="V355">
        <f t="shared" si="108"/>
        <v>6.9370625000000024</v>
      </c>
      <c r="W355" s="4">
        <f t="shared" si="109"/>
        <v>6.93675</v>
      </c>
    </row>
    <row r="356" spans="3:23" x14ac:dyDescent="0.3">
      <c r="C356" s="30">
        <v>84</v>
      </c>
      <c r="D356">
        <f t="shared" si="92"/>
        <v>4.9742499999999978</v>
      </c>
      <c r="E356">
        <f t="shared" si="93"/>
        <v>5.4029999999999987</v>
      </c>
      <c r="F356">
        <f t="shared" si="94"/>
        <v>5.384500000000001</v>
      </c>
      <c r="G356">
        <f t="shared" si="95"/>
        <v>5.4417499999999999</v>
      </c>
      <c r="H356">
        <f t="shared" si="96"/>
        <v>5.6900000000000013</v>
      </c>
      <c r="I356">
        <f t="shared" si="97"/>
        <v>5.7464374999999999</v>
      </c>
      <c r="J356">
        <f t="shared" si="98"/>
        <v>5.7927499999999998</v>
      </c>
      <c r="K356">
        <f t="shared" si="99"/>
        <v>6.0728750000000016</v>
      </c>
      <c r="L356" s="4">
        <f t="shared" si="100"/>
        <v>6.0715000000000003</v>
      </c>
      <c r="N356" s="30">
        <v>84</v>
      </c>
      <c r="O356">
        <f t="shared" si="101"/>
        <v>5.3567499999999999</v>
      </c>
      <c r="P356">
        <f t="shared" si="102"/>
        <v>5.89175</v>
      </c>
      <c r="Q356">
        <f t="shared" si="103"/>
        <v>5.9625000000000004</v>
      </c>
      <c r="R356">
        <f t="shared" si="104"/>
        <v>6.1217500000000005</v>
      </c>
      <c r="S356">
        <f t="shared" si="105"/>
        <v>6.4720000000000004</v>
      </c>
      <c r="T356">
        <f t="shared" si="106"/>
        <v>6.5730625000000007</v>
      </c>
      <c r="U356">
        <f t="shared" si="107"/>
        <v>6.6682500000000013</v>
      </c>
      <c r="V356">
        <f t="shared" si="108"/>
        <v>6.9271250000000029</v>
      </c>
      <c r="W356" s="4">
        <f t="shared" si="109"/>
        <v>6.9215</v>
      </c>
    </row>
    <row r="357" spans="3:23" x14ac:dyDescent="0.3">
      <c r="C357" s="30">
        <v>85</v>
      </c>
      <c r="D357">
        <f t="shared" si="92"/>
        <v>4.9618749999999974</v>
      </c>
      <c r="E357">
        <f t="shared" si="93"/>
        <v>5.3874999999999993</v>
      </c>
      <c r="F357">
        <f t="shared" si="94"/>
        <v>5.3662500000000009</v>
      </c>
      <c r="G357">
        <f t="shared" si="95"/>
        <v>5.4206250000000002</v>
      </c>
      <c r="H357">
        <f t="shared" si="96"/>
        <v>5.6625000000000014</v>
      </c>
      <c r="I357">
        <f t="shared" si="97"/>
        <v>5.7151562499999997</v>
      </c>
      <c r="J357">
        <f t="shared" si="98"/>
        <v>5.7581249999999997</v>
      </c>
      <c r="K357">
        <f t="shared" si="99"/>
        <v>6.0378125000000011</v>
      </c>
      <c r="L357" s="4">
        <f t="shared" si="100"/>
        <v>6.03125</v>
      </c>
      <c r="N357" s="30">
        <v>85</v>
      </c>
      <c r="O357">
        <f t="shared" si="101"/>
        <v>5.3556249999999999</v>
      </c>
      <c r="P357">
        <f t="shared" si="102"/>
        <v>5.890625</v>
      </c>
      <c r="Q357">
        <f t="shared" si="103"/>
        <v>5.9612500000000006</v>
      </c>
      <c r="R357">
        <f t="shared" si="104"/>
        <v>6.1206250000000004</v>
      </c>
      <c r="S357">
        <f t="shared" si="105"/>
        <v>6.4675000000000002</v>
      </c>
      <c r="T357">
        <f t="shared" si="106"/>
        <v>6.5660937500000003</v>
      </c>
      <c r="U357">
        <f t="shared" si="107"/>
        <v>6.6593750000000016</v>
      </c>
      <c r="V357">
        <f t="shared" si="108"/>
        <v>6.9171875000000025</v>
      </c>
      <c r="W357" s="4">
        <f t="shared" si="109"/>
        <v>6.90625</v>
      </c>
    </row>
    <row r="358" spans="3:23" x14ac:dyDescent="0.3">
      <c r="C358" s="30">
        <v>86</v>
      </c>
      <c r="D358">
        <f t="shared" si="92"/>
        <v>4.9494999999999978</v>
      </c>
      <c r="E358">
        <f t="shared" si="93"/>
        <v>5.371999999999999</v>
      </c>
      <c r="F358">
        <f t="shared" si="94"/>
        <v>5.3480000000000008</v>
      </c>
      <c r="G358">
        <f t="shared" si="95"/>
        <v>5.3994999999999997</v>
      </c>
      <c r="H358">
        <f t="shared" si="96"/>
        <v>5.6350000000000007</v>
      </c>
      <c r="I358">
        <f t="shared" si="97"/>
        <v>5.6838750000000005</v>
      </c>
      <c r="J358">
        <f t="shared" si="98"/>
        <v>5.7235000000000005</v>
      </c>
      <c r="K358">
        <f t="shared" si="99"/>
        <v>6.0027500000000016</v>
      </c>
      <c r="L358" s="4">
        <f t="shared" si="100"/>
        <v>5.9909999999999997</v>
      </c>
      <c r="N358" s="30">
        <v>86</v>
      </c>
      <c r="O358">
        <f t="shared" si="101"/>
        <v>5.3544999999999998</v>
      </c>
      <c r="P358">
        <f t="shared" si="102"/>
        <v>5.8895</v>
      </c>
      <c r="Q358">
        <f t="shared" si="103"/>
        <v>5.96</v>
      </c>
      <c r="R358">
        <f t="shared" si="104"/>
        <v>6.1195000000000004</v>
      </c>
      <c r="S358">
        <f t="shared" si="105"/>
        <v>6.4630000000000001</v>
      </c>
      <c r="T358">
        <f t="shared" si="106"/>
        <v>6.5591250000000008</v>
      </c>
      <c r="U358">
        <f t="shared" si="107"/>
        <v>6.650500000000001</v>
      </c>
      <c r="V358">
        <f t="shared" si="108"/>
        <v>6.907250000000003</v>
      </c>
      <c r="W358" s="4">
        <f t="shared" si="109"/>
        <v>6.891</v>
      </c>
    </row>
    <row r="359" spans="3:23" x14ac:dyDescent="0.3">
      <c r="C359" s="30">
        <v>87</v>
      </c>
      <c r="D359">
        <f t="shared" si="92"/>
        <v>4.9371249999999982</v>
      </c>
      <c r="E359">
        <f t="shared" si="93"/>
        <v>5.3564999999999987</v>
      </c>
      <c r="F359">
        <f t="shared" si="94"/>
        <v>5.3297500000000007</v>
      </c>
      <c r="G359">
        <f t="shared" si="95"/>
        <v>5.3783750000000001</v>
      </c>
      <c r="H359">
        <f t="shared" si="96"/>
        <v>5.6075000000000008</v>
      </c>
      <c r="I359">
        <f t="shared" si="97"/>
        <v>5.6525937499999994</v>
      </c>
      <c r="J359">
        <f t="shared" si="98"/>
        <v>5.6888750000000003</v>
      </c>
      <c r="K359">
        <f t="shared" si="99"/>
        <v>5.967687500000002</v>
      </c>
      <c r="L359" s="4">
        <f t="shared" si="100"/>
        <v>5.9507499999999993</v>
      </c>
      <c r="N359" s="30">
        <v>87</v>
      </c>
      <c r="O359">
        <f t="shared" si="101"/>
        <v>5.3533749999999998</v>
      </c>
      <c r="P359">
        <f t="shared" si="102"/>
        <v>5.8883749999999999</v>
      </c>
      <c r="Q359">
        <f t="shared" si="103"/>
        <v>5.9587500000000002</v>
      </c>
      <c r="R359">
        <f t="shared" si="104"/>
        <v>6.1183750000000003</v>
      </c>
      <c r="S359">
        <f t="shared" si="105"/>
        <v>6.4584999999999999</v>
      </c>
      <c r="T359">
        <f t="shared" si="106"/>
        <v>6.5521562500000012</v>
      </c>
      <c r="U359">
        <f t="shared" si="107"/>
        <v>6.6416250000000012</v>
      </c>
      <c r="V359">
        <f t="shared" si="108"/>
        <v>6.8973125000000026</v>
      </c>
      <c r="W359" s="4">
        <f t="shared" si="109"/>
        <v>6.87575</v>
      </c>
    </row>
    <row r="360" spans="3:23" x14ac:dyDescent="0.3">
      <c r="C360" s="30">
        <v>88</v>
      </c>
      <c r="D360">
        <f t="shared" si="92"/>
        <v>4.9247499999999977</v>
      </c>
      <c r="E360">
        <f t="shared" si="93"/>
        <v>5.3409999999999993</v>
      </c>
      <c r="F360">
        <f t="shared" si="94"/>
        <v>5.3115000000000006</v>
      </c>
      <c r="G360">
        <f t="shared" si="95"/>
        <v>5.3572500000000005</v>
      </c>
      <c r="H360">
        <f t="shared" si="96"/>
        <v>5.580000000000001</v>
      </c>
      <c r="I360">
        <f t="shared" si="97"/>
        <v>5.6213125000000002</v>
      </c>
      <c r="J360">
        <f t="shared" si="98"/>
        <v>5.6542500000000002</v>
      </c>
      <c r="K360">
        <f t="shared" si="99"/>
        <v>5.9326250000000016</v>
      </c>
      <c r="L360" s="4">
        <f t="shared" si="100"/>
        <v>5.9104999999999999</v>
      </c>
      <c r="N360" s="30">
        <v>88</v>
      </c>
      <c r="O360">
        <f t="shared" si="101"/>
        <v>5.3522499999999997</v>
      </c>
      <c r="P360">
        <f t="shared" si="102"/>
        <v>5.8872499999999999</v>
      </c>
      <c r="Q360">
        <f t="shared" si="103"/>
        <v>5.9575000000000005</v>
      </c>
      <c r="R360">
        <f t="shared" si="104"/>
        <v>6.1172500000000003</v>
      </c>
      <c r="S360">
        <f t="shared" si="105"/>
        <v>6.4540000000000006</v>
      </c>
      <c r="T360">
        <f t="shared" si="106"/>
        <v>6.5451875000000008</v>
      </c>
      <c r="U360">
        <f t="shared" si="107"/>
        <v>6.6327500000000015</v>
      </c>
      <c r="V360">
        <f t="shared" si="108"/>
        <v>6.8873750000000022</v>
      </c>
      <c r="W360" s="4">
        <f t="shared" si="109"/>
        <v>6.8605</v>
      </c>
    </row>
    <row r="361" spans="3:23" x14ac:dyDescent="0.3">
      <c r="C361" s="30">
        <v>89</v>
      </c>
      <c r="D361">
        <f t="shared" si="92"/>
        <v>4.9123749999999973</v>
      </c>
      <c r="E361">
        <f t="shared" si="93"/>
        <v>5.325499999999999</v>
      </c>
      <c r="F361">
        <f t="shared" si="94"/>
        <v>5.2932500000000005</v>
      </c>
      <c r="G361">
        <f t="shared" si="95"/>
        <v>5.336125</v>
      </c>
      <c r="H361">
        <f t="shared" si="96"/>
        <v>5.5525000000000011</v>
      </c>
      <c r="I361">
        <f t="shared" si="97"/>
        <v>5.59003125</v>
      </c>
      <c r="J361">
        <f t="shared" si="98"/>
        <v>5.6196250000000001</v>
      </c>
      <c r="K361">
        <f t="shared" si="99"/>
        <v>5.8975625000000012</v>
      </c>
      <c r="L361" s="4">
        <f t="shared" si="100"/>
        <v>5.8702500000000004</v>
      </c>
      <c r="N361" s="30">
        <v>89</v>
      </c>
      <c r="O361">
        <f t="shared" si="101"/>
        <v>5.3511249999999997</v>
      </c>
      <c r="P361">
        <f t="shared" si="102"/>
        <v>5.8861249999999998</v>
      </c>
      <c r="Q361">
        <f t="shared" si="103"/>
        <v>5.9562500000000007</v>
      </c>
      <c r="R361">
        <f t="shared" si="104"/>
        <v>6.1161250000000003</v>
      </c>
      <c r="S361">
        <f t="shared" si="105"/>
        <v>6.4495000000000005</v>
      </c>
      <c r="T361">
        <f t="shared" si="106"/>
        <v>6.5382187500000004</v>
      </c>
      <c r="U361">
        <f t="shared" si="107"/>
        <v>6.6238750000000017</v>
      </c>
      <c r="V361">
        <f t="shared" si="108"/>
        <v>6.8774375000000028</v>
      </c>
      <c r="W361" s="4">
        <f t="shared" si="109"/>
        <v>6.8452500000000001</v>
      </c>
    </row>
    <row r="362" spans="3:23" x14ac:dyDescent="0.3">
      <c r="C362" s="30">
        <v>90</v>
      </c>
      <c r="D362">
        <f t="shared" si="92"/>
        <v>4.8999999999999977</v>
      </c>
      <c r="E362">
        <f t="shared" si="93"/>
        <v>5.3099999999999987</v>
      </c>
      <c r="F362">
        <f t="shared" si="94"/>
        <v>5.2750000000000004</v>
      </c>
      <c r="G362">
        <f t="shared" si="95"/>
        <v>5.3150000000000004</v>
      </c>
      <c r="H362">
        <f t="shared" si="96"/>
        <v>5.5250000000000004</v>
      </c>
      <c r="I362">
        <f t="shared" si="97"/>
        <v>5.5587499999999999</v>
      </c>
      <c r="J362">
        <f t="shared" si="98"/>
        <v>5.5850000000000009</v>
      </c>
      <c r="K362">
        <f t="shared" si="99"/>
        <v>5.8625000000000016</v>
      </c>
      <c r="L362" s="4">
        <f t="shared" si="100"/>
        <v>5.83</v>
      </c>
      <c r="N362" s="30">
        <v>90</v>
      </c>
      <c r="O362">
        <f t="shared" si="101"/>
        <v>5.35</v>
      </c>
      <c r="P362">
        <f t="shared" si="102"/>
        <v>5.8849999999999998</v>
      </c>
      <c r="Q362">
        <f t="shared" si="103"/>
        <v>5.9550000000000001</v>
      </c>
      <c r="R362">
        <f t="shared" si="104"/>
        <v>6.1150000000000002</v>
      </c>
      <c r="S362">
        <f t="shared" si="105"/>
        <v>6.4450000000000003</v>
      </c>
      <c r="T362">
        <f t="shared" si="106"/>
        <v>6.5312500000000009</v>
      </c>
      <c r="U362">
        <f t="shared" si="107"/>
        <v>6.615000000000002</v>
      </c>
      <c r="V362">
        <f t="shared" si="108"/>
        <v>6.8675000000000024</v>
      </c>
      <c r="W362" s="4">
        <f t="shared" si="109"/>
        <v>6.83</v>
      </c>
    </row>
    <row r="363" spans="3:23" x14ac:dyDescent="0.3">
      <c r="C363" s="30">
        <v>91</v>
      </c>
      <c r="D363">
        <f t="shared" si="92"/>
        <v>4.8876249999999981</v>
      </c>
      <c r="E363">
        <f t="shared" si="93"/>
        <v>5.2944999999999984</v>
      </c>
      <c r="F363">
        <f t="shared" si="94"/>
        <v>5.2567500000000003</v>
      </c>
      <c r="G363">
        <f t="shared" si="95"/>
        <v>5.2938749999999999</v>
      </c>
      <c r="H363">
        <f t="shared" si="96"/>
        <v>5.4975000000000005</v>
      </c>
      <c r="I363">
        <f t="shared" si="97"/>
        <v>5.5274687500000006</v>
      </c>
      <c r="J363">
        <f t="shared" si="98"/>
        <v>5.5503750000000007</v>
      </c>
      <c r="K363">
        <f t="shared" si="99"/>
        <v>5.827437500000002</v>
      </c>
      <c r="L363" s="4">
        <f t="shared" si="100"/>
        <v>5.7897499999999997</v>
      </c>
      <c r="N363" s="30">
        <v>91</v>
      </c>
      <c r="O363">
        <f t="shared" si="101"/>
        <v>5.3488750000000005</v>
      </c>
      <c r="P363">
        <f t="shared" si="102"/>
        <v>5.8838750000000006</v>
      </c>
      <c r="Q363">
        <f t="shared" si="103"/>
        <v>5.9537500000000003</v>
      </c>
      <c r="R363">
        <f t="shared" si="104"/>
        <v>6.1138750000000011</v>
      </c>
      <c r="S363">
        <f t="shared" si="105"/>
        <v>6.4405000000000001</v>
      </c>
      <c r="T363">
        <f t="shared" si="106"/>
        <v>6.5242812500000014</v>
      </c>
      <c r="U363">
        <f t="shared" si="107"/>
        <v>6.6061250000000014</v>
      </c>
      <c r="V363">
        <f t="shared" si="108"/>
        <v>6.8575625000000029</v>
      </c>
      <c r="W363" s="4">
        <f t="shared" si="109"/>
        <v>6.8147500000000001</v>
      </c>
    </row>
    <row r="364" spans="3:23" x14ac:dyDescent="0.3">
      <c r="C364" s="30">
        <v>92</v>
      </c>
      <c r="D364">
        <f t="shared" si="92"/>
        <v>4.8752499999999976</v>
      </c>
      <c r="E364">
        <f t="shared" si="93"/>
        <v>5.278999999999999</v>
      </c>
      <c r="F364">
        <f t="shared" si="94"/>
        <v>5.2385000000000002</v>
      </c>
      <c r="G364">
        <f t="shared" si="95"/>
        <v>5.2727500000000003</v>
      </c>
      <c r="H364">
        <f t="shared" si="96"/>
        <v>5.4700000000000006</v>
      </c>
      <c r="I364">
        <f t="shared" si="97"/>
        <v>5.4961874999999996</v>
      </c>
      <c r="J364">
        <f t="shared" si="98"/>
        <v>5.5157500000000006</v>
      </c>
      <c r="K364">
        <f t="shared" si="99"/>
        <v>5.7923750000000016</v>
      </c>
      <c r="L364" s="4">
        <f t="shared" si="100"/>
        <v>5.7494999999999994</v>
      </c>
      <c r="N364" s="30">
        <v>92</v>
      </c>
      <c r="O364">
        <f t="shared" si="101"/>
        <v>5.3477500000000004</v>
      </c>
      <c r="P364">
        <f t="shared" si="102"/>
        <v>5.8827500000000006</v>
      </c>
      <c r="Q364">
        <f t="shared" si="103"/>
        <v>5.9525000000000006</v>
      </c>
      <c r="R364">
        <f t="shared" si="104"/>
        <v>6.112750000000001</v>
      </c>
      <c r="S364">
        <f t="shared" si="105"/>
        <v>6.4359999999999999</v>
      </c>
      <c r="T364">
        <f t="shared" si="106"/>
        <v>6.517312500000001</v>
      </c>
      <c r="U364">
        <f t="shared" si="107"/>
        <v>6.5972500000000016</v>
      </c>
      <c r="V364">
        <f t="shared" si="108"/>
        <v>6.8476250000000025</v>
      </c>
      <c r="W364" s="4">
        <f t="shared" si="109"/>
        <v>6.7994999999999992</v>
      </c>
    </row>
    <row r="365" spans="3:23" x14ac:dyDescent="0.3">
      <c r="C365" s="30">
        <v>93</v>
      </c>
      <c r="D365">
        <f t="shared" si="92"/>
        <v>4.8628749999999972</v>
      </c>
      <c r="E365">
        <f t="shared" si="93"/>
        <v>5.2634999999999987</v>
      </c>
      <c r="F365">
        <f t="shared" si="94"/>
        <v>5.2202500000000001</v>
      </c>
      <c r="G365">
        <f t="shared" si="95"/>
        <v>5.2516250000000007</v>
      </c>
      <c r="H365">
        <f t="shared" si="96"/>
        <v>5.4425000000000008</v>
      </c>
      <c r="I365">
        <f t="shared" si="97"/>
        <v>5.4649062500000003</v>
      </c>
      <c r="J365">
        <f t="shared" si="98"/>
        <v>5.4811250000000005</v>
      </c>
      <c r="K365">
        <f t="shared" si="99"/>
        <v>5.7573125000000012</v>
      </c>
      <c r="L365" s="4">
        <f t="shared" si="100"/>
        <v>5.709249999999999</v>
      </c>
      <c r="N365" s="30">
        <v>93</v>
      </c>
      <c r="O365">
        <f t="shared" si="101"/>
        <v>5.3466250000000004</v>
      </c>
      <c r="P365">
        <f t="shared" si="102"/>
        <v>5.8816250000000005</v>
      </c>
      <c r="Q365">
        <f t="shared" si="103"/>
        <v>5.9512499999999999</v>
      </c>
      <c r="R365">
        <f t="shared" si="104"/>
        <v>6.111625000000001</v>
      </c>
      <c r="S365">
        <f t="shared" si="105"/>
        <v>6.4315000000000007</v>
      </c>
      <c r="T365">
        <f t="shared" si="106"/>
        <v>6.5103437500000005</v>
      </c>
      <c r="U365">
        <f t="shared" si="107"/>
        <v>6.5883750000000019</v>
      </c>
      <c r="V365">
        <f t="shared" si="108"/>
        <v>6.837687500000003</v>
      </c>
      <c r="W365" s="4">
        <f t="shared" si="109"/>
        <v>6.7842499999999992</v>
      </c>
    </row>
    <row r="366" spans="3:23" x14ac:dyDescent="0.3">
      <c r="C366" s="30">
        <v>94</v>
      </c>
      <c r="D366">
        <f t="shared" si="92"/>
        <v>4.8504999999999976</v>
      </c>
      <c r="E366">
        <f t="shared" si="93"/>
        <v>5.2479999999999984</v>
      </c>
      <c r="F366">
        <f t="shared" si="94"/>
        <v>5.2020000000000008</v>
      </c>
      <c r="G366">
        <f t="shared" si="95"/>
        <v>5.2305000000000001</v>
      </c>
      <c r="H366">
        <f t="shared" si="96"/>
        <v>5.4150000000000009</v>
      </c>
      <c r="I366">
        <f t="shared" si="97"/>
        <v>5.4336250000000001</v>
      </c>
      <c r="J366">
        <f t="shared" si="98"/>
        <v>5.4465000000000003</v>
      </c>
      <c r="K366">
        <f t="shared" si="99"/>
        <v>5.7222500000000016</v>
      </c>
      <c r="L366" s="4">
        <f t="shared" si="100"/>
        <v>5.6689999999999996</v>
      </c>
      <c r="N366" s="30">
        <v>94</v>
      </c>
      <c r="O366">
        <f t="shared" si="101"/>
        <v>5.3455000000000004</v>
      </c>
      <c r="P366">
        <f t="shared" si="102"/>
        <v>5.8805000000000005</v>
      </c>
      <c r="Q366">
        <f t="shared" si="103"/>
        <v>5.95</v>
      </c>
      <c r="R366">
        <f t="shared" si="104"/>
        <v>6.1105000000000009</v>
      </c>
      <c r="S366">
        <f t="shared" si="105"/>
        <v>6.4270000000000005</v>
      </c>
      <c r="T366">
        <f t="shared" si="106"/>
        <v>6.503375000000001</v>
      </c>
      <c r="U366">
        <f t="shared" si="107"/>
        <v>6.5795000000000012</v>
      </c>
      <c r="V366">
        <f t="shared" si="108"/>
        <v>6.8277500000000027</v>
      </c>
      <c r="W366" s="4">
        <f t="shared" si="109"/>
        <v>6.7689999999999992</v>
      </c>
    </row>
    <row r="367" spans="3:23" x14ac:dyDescent="0.3">
      <c r="C367" s="30">
        <v>95</v>
      </c>
      <c r="D367">
        <f t="shared" si="92"/>
        <v>4.838124999999998</v>
      </c>
      <c r="E367">
        <f t="shared" si="93"/>
        <v>5.2324999999999982</v>
      </c>
      <c r="F367">
        <f t="shared" si="94"/>
        <v>5.1837500000000007</v>
      </c>
      <c r="G367">
        <f t="shared" si="95"/>
        <v>5.2093749999999996</v>
      </c>
      <c r="H367">
        <f t="shared" si="96"/>
        <v>5.3875000000000011</v>
      </c>
      <c r="I367">
        <f t="shared" si="97"/>
        <v>5.40234375</v>
      </c>
      <c r="J367">
        <f t="shared" si="98"/>
        <v>5.4118750000000002</v>
      </c>
      <c r="K367">
        <f t="shared" si="99"/>
        <v>5.6871875000000021</v>
      </c>
      <c r="L367" s="4">
        <f t="shared" si="100"/>
        <v>5.6287500000000001</v>
      </c>
      <c r="N367" s="30">
        <v>95</v>
      </c>
      <c r="O367">
        <f t="shared" si="101"/>
        <v>5.3443750000000003</v>
      </c>
      <c r="P367">
        <f t="shared" si="102"/>
        <v>5.8793750000000005</v>
      </c>
      <c r="Q367">
        <f t="shared" si="103"/>
        <v>5.9487500000000004</v>
      </c>
      <c r="R367">
        <f t="shared" si="104"/>
        <v>6.1093750000000009</v>
      </c>
      <c r="S367">
        <f t="shared" si="105"/>
        <v>6.4225000000000003</v>
      </c>
      <c r="T367">
        <f t="shared" si="106"/>
        <v>6.4964062500000015</v>
      </c>
      <c r="U367">
        <f t="shared" si="107"/>
        <v>6.5706250000000015</v>
      </c>
      <c r="V367">
        <f t="shared" si="108"/>
        <v>6.8178125000000032</v>
      </c>
      <c r="W367" s="4">
        <f t="shared" si="109"/>
        <v>6.7537499999999993</v>
      </c>
    </row>
    <row r="368" spans="3:23" x14ac:dyDescent="0.3">
      <c r="C368" s="30">
        <v>96</v>
      </c>
      <c r="D368">
        <f t="shared" si="92"/>
        <v>4.8257499999999975</v>
      </c>
      <c r="E368">
        <f t="shared" si="93"/>
        <v>5.2169999999999987</v>
      </c>
      <c r="F368">
        <f t="shared" si="94"/>
        <v>5.1655000000000006</v>
      </c>
      <c r="G368">
        <f t="shared" si="95"/>
        <v>5.18825</v>
      </c>
      <c r="H368">
        <f t="shared" si="96"/>
        <v>5.3600000000000012</v>
      </c>
      <c r="I368">
        <f t="shared" si="97"/>
        <v>5.3710625000000007</v>
      </c>
      <c r="J368">
        <f t="shared" si="98"/>
        <v>5.3772500000000001</v>
      </c>
      <c r="K368">
        <f t="shared" si="99"/>
        <v>5.6521250000000016</v>
      </c>
      <c r="L368" s="4">
        <f t="shared" si="100"/>
        <v>5.5884999999999998</v>
      </c>
      <c r="N368" s="30">
        <v>96</v>
      </c>
      <c r="O368">
        <f t="shared" si="101"/>
        <v>5.3432500000000003</v>
      </c>
      <c r="P368">
        <f t="shared" si="102"/>
        <v>5.8782500000000004</v>
      </c>
      <c r="Q368">
        <f t="shared" si="103"/>
        <v>5.9475000000000007</v>
      </c>
      <c r="R368">
        <f t="shared" si="104"/>
        <v>6.1082500000000008</v>
      </c>
      <c r="S368">
        <f t="shared" si="105"/>
        <v>6.4180000000000001</v>
      </c>
      <c r="T368">
        <f t="shared" si="106"/>
        <v>6.4894375000000011</v>
      </c>
      <c r="U368">
        <f t="shared" si="107"/>
        <v>6.5617500000000017</v>
      </c>
      <c r="V368">
        <f t="shared" si="108"/>
        <v>6.8078750000000028</v>
      </c>
      <c r="W368" s="4">
        <f t="shared" si="109"/>
        <v>6.7384999999999993</v>
      </c>
    </row>
    <row r="369" spans="3:23" x14ac:dyDescent="0.3">
      <c r="C369" s="30">
        <v>97</v>
      </c>
      <c r="D369">
        <f t="shared" si="92"/>
        <v>4.8133749999999971</v>
      </c>
      <c r="E369">
        <f t="shared" si="93"/>
        <v>5.2014999999999985</v>
      </c>
      <c r="F369">
        <f t="shared" si="94"/>
        <v>5.1472500000000005</v>
      </c>
      <c r="G369">
        <f t="shared" si="95"/>
        <v>5.1671250000000004</v>
      </c>
      <c r="H369">
        <f t="shared" si="96"/>
        <v>5.3325000000000014</v>
      </c>
      <c r="I369">
        <f t="shared" si="97"/>
        <v>5.3397812499999997</v>
      </c>
      <c r="J369">
        <f t="shared" si="98"/>
        <v>5.342625</v>
      </c>
      <c r="K369">
        <f t="shared" si="99"/>
        <v>5.6170625000000012</v>
      </c>
      <c r="L369" s="4">
        <f t="shared" si="100"/>
        <v>5.5482499999999995</v>
      </c>
      <c r="N369" s="30">
        <v>97</v>
      </c>
      <c r="O369">
        <f t="shared" si="101"/>
        <v>5.3421250000000002</v>
      </c>
      <c r="P369">
        <f t="shared" si="102"/>
        <v>5.8771250000000004</v>
      </c>
      <c r="Q369">
        <f t="shared" si="103"/>
        <v>5.94625</v>
      </c>
      <c r="R369">
        <f t="shared" si="104"/>
        <v>6.1071250000000008</v>
      </c>
      <c r="S369">
        <f t="shared" si="105"/>
        <v>6.4135</v>
      </c>
      <c r="T369">
        <f t="shared" si="106"/>
        <v>6.4824687500000007</v>
      </c>
      <c r="U369">
        <f t="shared" si="107"/>
        <v>6.552875000000002</v>
      </c>
      <c r="V369">
        <f t="shared" si="108"/>
        <v>6.7979375000000033</v>
      </c>
      <c r="W369" s="4">
        <f t="shared" si="109"/>
        <v>6.7232499999999993</v>
      </c>
    </row>
    <row r="370" spans="3:23" x14ac:dyDescent="0.3">
      <c r="C370" s="30">
        <v>98</v>
      </c>
      <c r="D370">
        <f t="shared" si="92"/>
        <v>4.8009999999999975</v>
      </c>
      <c r="E370">
        <f t="shared" si="93"/>
        <v>5.1859999999999982</v>
      </c>
      <c r="F370">
        <f t="shared" si="94"/>
        <v>5.1290000000000004</v>
      </c>
      <c r="G370">
        <f t="shared" si="95"/>
        <v>5.1460000000000008</v>
      </c>
      <c r="H370">
        <f t="shared" si="96"/>
        <v>5.3050000000000015</v>
      </c>
      <c r="I370">
        <f t="shared" si="97"/>
        <v>5.3085000000000004</v>
      </c>
      <c r="J370">
        <f t="shared" si="98"/>
        <v>5.3079999999999998</v>
      </c>
      <c r="K370">
        <f t="shared" si="99"/>
        <v>5.5820000000000016</v>
      </c>
      <c r="L370" s="4">
        <f t="shared" si="100"/>
        <v>5.5079999999999991</v>
      </c>
      <c r="N370" s="30">
        <v>98</v>
      </c>
      <c r="O370">
        <f t="shared" si="101"/>
        <v>5.3410000000000002</v>
      </c>
      <c r="P370">
        <f t="shared" si="102"/>
        <v>5.8760000000000003</v>
      </c>
      <c r="Q370">
        <f t="shared" si="103"/>
        <v>5.9450000000000003</v>
      </c>
      <c r="R370">
        <f t="shared" si="104"/>
        <v>6.1060000000000008</v>
      </c>
      <c r="S370">
        <f t="shared" si="105"/>
        <v>6.4090000000000007</v>
      </c>
      <c r="T370">
        <f t="shared" si="106"/>
        <v>6.4755000000000011</v>
      </c>
      <c r="U370">
        <f t="shared" si="107"/>
        <v>6.5440000000000023</v>
      </c>
      <c r="V370">
        <f t="shared" si="108"/>
        <v>6.7880000000000029</v>
      </c>
      <c r="W370" s="4">
        <f t="shared" si="109"/>
        <v>6.7079999999999993</v>
      </c>
    </row>
    <row r="371" spans="3:23" x14ac:dyDescent="0.3">
      <c r="C371" s="30">
        <v>99</v>
      </c>
      <c r="D371">
        <f t="shared" si="92"/>
        <v>4.7886249999999979</v>
      </c>
      <c r="E371">
        <f t="shared" si="93"/>
        <v>5.1704999999999988</v>
      </c>
      <c r="F371">
        <f t="shared" si="94"/>
        <v>5.1107500000000012</v>
      </c>
      <c r="G371">
        <f t="shared" si="95"/>
        <v>5.1248750000000003</v>
      </c>
      <c r="H371">
        <f t="shared" si="96"/>
        <v>5.2775000000000016</v>
      </c>
      <c r="I371">
        <f t="shared" si="97"/>
        <v>5.2772187500000003</v>
      </c>
      <c r="J371">
        <f t="shared" si="98"/>
        <v>5.2733749999999997</v>
      </c>
      <c r="K371">
        <f t="shared" si="99"/>
        <v>5.5469375000000021</v>
      </c>
      <c r="L371" s="4">
        <f t="shared" si="100"/>
        <v>5.4677499999999997</v>
      </c>
      <c r="N371" s="30">
        <v>99</v>
      </c>
      <c r="O371">
        <f t="shared" si="101"/>
        <v>5.3398750000000001</v>
      </c>
      <c r="P371">
        <f t="shared" si="102"/>
        <v>5.8748750000000003</v>
      </c>
      <c r="Q371">
        <f t="shared" si="103"/>
        <v>5.9437500000000005</v>
      </c>
      <c r="R371">
        <f t="shared" si="104"/>
        <v>6.1048750000000007</v>
      </c>
      <c r="S371">
        <f t="shared" si="105"/>
        <v>6.4045000000000005</v>
      </c>
      <c r="T371">
        <f t="shared" si="106"/>
        <v>6.4685312500000016</v>
      </c>
      <c r="U371">
        <f t="shared" si="107"/>
        <v>6.5351250000000016</v>
      </c>
      <c r="V371">
        <f t="shared" si="108"/>
        <v>6.7780625000000025</v>
      </c>
      <c r="W371" s="4">
        <f t="shared" si="109"/>
        <v>6.6927499999999993</v>
      </c>
    </row>
    <row r="372" spans="3:23" ht="15" thickBot="1" x14ac:dyDescent="0.35">
      <c r="C372" s="31">
        <v>100</v>
      </c>
      <c r="D372" s="5">
        <f t="shared" si="92"/>
        <v>4.7762499999999974</v>
      </c>
      <c r="E372" s="5">
        <f t="shared" si="93"/>
        <v>5.1549999999999985</v>
      </c>
      <c r="F372" s="5">
        <f t="shared" si="94"/>
        <v>5.0925000000000011</v>
      </c>
      <c r="G372" s="5">
        <f t="shared" si="95"/>
        <v>5.1037499999999998</v>
      </c>
      <c r="H372" s="5">
        <f t="shared" si="96"/>
        <v>5.2500000000000009</v>
      </c>
      <c r="I372" s="5">
        <f t="shared" si="97"/>
        <v>5.2459375000000001</v>
      </c>
      <c r="J372" s="5">
        <f t="shared" si="98"/>
        <v>5.2387500000000005</v>
      </c>
      <c r="K372" s="5">
        <f t="shared" si="99"/>
        <v>5.5118750000000016</v>
      </c>
      <c r="L372" s="6">
        <f t="shared" si="100"/>
        <v>5.4274999999999993</v>
      </c>
      <c r="N372" s="31">
        <v>100</v>
      </c>
      <c r="O372" s="5">
        <f t="shared" si="101"/>
        <v>5.3387500000000001</v>
      </c>
      <c r="P372" s="5">
        <f t="shared" si="102"/>
        <v>5.8737500000000002</v>
      </c>
      <c r="Q372" s="5">
        <f t="shared" si="103"/>
        <v>5.9425000000000008</v>
      </c>
      <c r="R372" s="5">
        <f t="shared" si="104"/>
        <v>6.1037500000000007</v>
      </c>
      <c r="S372" s="5">
        <f t="shared" si="105"/>
        <v>6.4</v>
      </c>
      <c r="T372" s="5">
        <f t="shared" si="106"/>
        <v>6.4615625000000012</v>
      </c>
      <c r="U372" s="5">
        <f t="shared" si="107"/>
        <v>6.5262500000000019</v>
      </c>
      <c r="V372" s="5">
        <f t="shared" si="108"/>
        <v>6.7681250000000031</v>
      </c>
      <c r="W372" s="6">
        <f t="shared" si="109"/>
        <v>6.6774999999999993</v>
      </c>
    </row>
    <row r="374" spans="3:23" ht="15" thickBot="1" x14ac:dyDescent="0.35"/>
    <row r="375" spans="3:23" x14ac:dyDescent="0.3">
      <c r="C375" s="2"/>
      <c r="D375" s="32" t="s">
        <v>47</v>
      </c>
      <c r="E375" s="32" t="s">
        <v>48</v>
      </c>
      <c r="F375" s="32" t="s">
        <v>49</v>
      </c>
      <c r="G375" s="32" t="s">
        <v>51</v>
      </c>
      <c r="H375" s="32" t="s">
        <v>50</v>
      </c>
      <c r="I375" s="32" t="s">
        <v>52</v>
      </c>
      <c r="J375" s="32" t="s">
        <v>54</v>
      </c>
      <c r="K375" s="32" t="s">
        <v>53</v>
      </c>
      <c r="L375" s="33" t="s">
        <v>55</v>
      </c>
      <c r="N375" s="2"/>
      <c r="O375" s="32" t="s">
        <v>47</v>
      </c>
      <c r="P375" s="32" t="s">
        <v>48</v>
      </c>
      <c r="Q375" s="32" t="s">
        <v>49</v>
      </c>
      <c r="R375" s="32" t="s">
        <v>51</v>
      </c>
      <c r="S375" s="32" t="s">
        <v>50</v>
      </c>
      <c r="T375" s="32" t="s">
        <v>52</v>
      </c>
      <c r="U375" s="32" t="s">
        <v>54</v>
      </c>
      <c r="V375" s="32" t="s">
        <v>53</v>
      </c>
      <c r="W375" s="33" t="s">
        <v>55</v>
      </c>
    </row>
    <row r="376" spans="3:23" x14ac:dyDescent="0.3">
      <c r="C376" s="30">
        <v>0</v>
      </c>
      <c r="D376">
        <v>6.0137499999999999</v>
      </c>
      <c r="E376">
        <v>6.705000000000001</v>
      </c>
      <c r="F376">
        <v>6.9174999999999995</v>
      </c>
      <c r="G376">
        <v>7.2162499999999996</v>
      </c>
      <c r="H376">
        <v>8</v>
      </c>
      <c r="I376">
        <v>8.3740624999999973</v>
      </c>
      <c r="J376">
        <v>8.7012499999999999</v>
      </c>
      <c r="K376">
        <v>9.0181250000000013</v>
      </c>
      <c r="L376" s="4">
        <v>9.4525000000000023</v>
      </c>
      <c r="N376" s="30">
        <v>0</v>
      </c>
      <c r="O376">
        <v>5.4512499999999999</v>
      </c>
      <c r="P376">
        <v>5.9862500000000001</v>
      </c>
      <c r="Q376">
        <v>6.0674999999999999</v>
      </c>
      <c r="R376">
        <v>6.2162500000000005</v>
      </c>
      <c r="S376">
        <v>6.85</v>
      </c>
      <c r="T376">
        <v>7.158437499999998</v>
      </c>
      <c r="U376">
        <v>7.4137499999999985</v>
      </c>
      <c r="V376">
        <v>7.7618750000000007</v>
      </c>
      <c r="W376" s="4">
        <v>8.2025000000000023</v>
      </c>
    </row>
    <row r="377" spans="3:23" x14ac:dyDescent="0.3">
      <c r="C377" s="30">
        <v>5</v>
      </c>
      <c r="D377">
        <v>5.9518749999999994</v>
      </c>
      <c r="E377">
        <v>6.6275000000000013</v>
      </c>
      <c r="F377">
        <v>6.8262499999999999</v>
      </c>
      <c r="G377">
        <v>7.1106249999999998</v>
      </c>
      <c r="H377">
        <v>7.8624999999999998</v>
      </c>
      <c r="I377">
        <v>8.2176562499999974</v>
      </c>
      <c r="J377">
        <v>8.5281249999999993</v>
      </c>
      <c r="K377">
        <v>8.8428125000000009</v>
      </c>
      <c r="L377" s="4">
        <v>9.2512500000000024</v>
      </c>
      <c r="N377" s="30">
        <v>5</v>
      </c>
      <c r="O377">
        <v>5.4456249999999997</v>
      </c>
      <c r="P377">
        <v>5.9806249999999999</v>
      </c>
      <c r="Q377">
        <v>6.0612500000000002</v>
      </c>
      <c r="R377">
        <v>6.2106250000000003</v>
      </c>
      <c r="S377">
        <v>6.8274999999999997</v>
      </c>
      <c r="T377">
        <v>7.1235937499999977</v>
      </c>
      <c r="U377">
        <v>7.3693749999999989</v>
      </c>
      <c r="V377">
        <v>7.7121875000000006</v>
      </c>
      <c r="W377" s="4">
        <v>8.1262500000000024</v>
      </c>
    </row>
    <row r="378" spans="3:23" x14ac:dyDescent="0.3">
      <c r="C378" s="30">
        <v>10</v>
      </c>
      <c r="D378">
        <v>5.89</v>
      </c>
      <c r="E378">
        <v>6.5500000000000007</v>
      </c>
      <c r="F378">
        <v>6.7349999999999994</v>
      </c>
      <c r="G378">
        <v>7.0049999999999999</v>
      </c>
      <c r="H378">
        <v>7.7249999999999996</v>
      </c>
      <c r="I378">
        <v>8.0612499999999976</v>
      </c>
      <c r="J378">
        <v>8.3550000000000004</v>
      </c>
      <c r="K378">
        <v>8.6675000000000004</v>
      </c>
      <c r="L378" s="4">
        <v>9.0500000000000025</v>
      </c>
      <c r="N378" s="30">
        <v>10</v>
      </c>
      <c r="O378">
        <v>5.4399999999999995</v>
      </c>
      <c r="P378">
        <v>5.9749999999999996</v>
      </c>
      <c r="Q378">
        <v>6.0549999999999997</v>
      </c>
      <c r="R378">
        <v>6.2050000000000001</v>
      </c>
      <c r="S378">
        <v>6.8049999999999997</v>
      </c>
      <c r="T378">
        <v>7.0887499999999983</v>
      </c>
      <c r="U378">
        <v>7.3249999999999993</v>
      </c>
      <c r="V378">
        <v>7.6625000000000014</v>
      </c>
      <c r="W378" s="4">
        <v>8.0500000000000025</v>
      </c>
    </row>
    <row r="379" spans="3:23" x14ac:dyDescent="0.3">
      <c r="C379" s="30">
        <v>15</v>
      </c>
      <c r="D379">
        <v>5.828125</v>
      </c>
      <c r="E379">
        <v>6.4725000000000001</v>
      </c>
      <c r="F379">
        <v>6.6437499999999998</v>
      </c>
      <c r="G379">
        <v>6.899375</v>
      </c>
      <c r="H379">
        <v>7.5875000000000004</v>
      </c>
      <c r="I379">
        <v>7.9048437499999977</v>
      </c>
      <c r="J379">
        <v>8.1818749999999998</v>
      </c>
      <c r="K379">
        <v>8.4921875000000018</v>
      </c>
      <c r="L379" s="4">
        <v>8.8487500000000026</v>
      </c>
      <c r="N379" s="30">
        <v>15</v>
      </c>
      <c r="O379">
        <v>5.4343750000000002</v>
      </c>
      <c r="P379">
        <v>5.9693750000000003</v>
      </c>
      <c r="Q379">
        <v>6.0487500000000001</v>
      </c>
      <c r="R379">
        <v>6.1993750000000007</v>
      </c>
      <c r="S379">
        <v>6.7824999999999998</v>
      </c>
      <c r="T379">
        <v>7.0539062499999989</v>
      </c>
      <c r="U379">
        <v>7.2806249999999988</v>
      </c>
      <c r="V379">
        <v>7.6128125000000013</v>
      </c>
      <c r="W379" s="4">
        <v>7.9737500000000017</v>
      </c>
    </row>
    <row r="380" spans="3:23" x14ac:dyDescent="0.3">
      <c r="C380" s="30">
        <v>20</v>
      </c>
      <c r="D380">
        <v>5.7662499999999994</v>
      </c>
      <c r="E380">
        <v>6.3950000000000005</v>
      </c>
      <c r="F380">
        <v>6.5525000000000002</v>
      </c>
      <c r="G380">
        <v>6.7937499999999993</v>
      </c>
      <c r="H380">
        <v>7.45</v>
      </c>
      <c r="I380">
        <v>7.7484374999999979</v>
      </c>
      <c r="J380">
        <v>8.0087499999999991</v>
      </c>
      <c r="K380">
        <v>8.3168750000000014</v>
      </c>
      <c r="L380" s="4">
        <v>8.6475000000000009</v>
      </c>
      <c r="N380" s="30">
        <v>20</v>
      </c>
      <c r="O380">
        <v>5.42875</v>
      </c>
      <c r="P380">
        <v>5.9637500000000001</v>
      </c>
      <c r="Q380">
        <v>6.0425000000000004</v>
      </c>
      <c r="R380">
        <v>6.1937500000000005</v>
      </c>
      <c r="S380">
        <v>6.76</v>
      </c>
      <c r="T380">
        <v>7.0190624999999986</v>
      </c>
      <c r="U380">
        <v>7.2362499999999992</v>
      </c>
      <c r="V380">
        <v>7.5631250000000012</v>
      </c>
      <c r="W380" s="4">
        <v>7.8975000000000017</v>
      </c>
    </row>
    <row r="381" spans="3:23" x14ac:dyDescent="0.3">
      <c r="C381" s="30">
        <v>25</v>
      </c>
      <c r="D381">
        <v>5.7043749999999989</v>
      </c>
      <c r="E381">
        <v>6.3175000000000008</v>
      </c>
      <c r="F381">
        <v>6.4612499999999997</v>
      </c>
      <c r="G381">
        <v>6.6881249999999994</v>
      </c>
      <c r="H381">
        <v>7.3125</v>
      </c>
      <c r="I381">
        <v>7.592031249999998</v>
      </c>
      <c r="J381">
        <v>7.8356250000000003</v>
      </c>
      <c r="K381">
        <v>8.1415625000000009</v>
      </c>
      <c r="L381" s="4">
        <v>8.4462500000000009</v>
      </c>
      <c r="N381" s="30">
        <v>25</v>
      </c>
      <c r="O381">
        <v>5.4231249999999998</v>
      </c>
      <c r="P381">
        <v>5.9581249999999999</v>
      </c>
      <c r="Q381">
        <v>6.0362499999999999</v>
      </c>
      <c r="R381">
        <v>6.1881250000000003</v>
      </c>
      <c r="S381">
        <v>6.7374999999999998</v>
      </c>
      <c r="T381">
        <v>6.9842187499999984</v>
      </c>
      <c r="U381">
        <v>7.1918749999999996</v>
      </c>
      <c r="V381">
        <v>7.5134375000000011</v>
      </c>
      <c r="W381" s="4">
        <v>7.8212500000000018</v>
      </c>
    </row>
    <row r="382" spans="3:23" x14ac:dyDescent="0.3">
      <c r="C382" s="30">
        <v>30</v>
      </c>
      <c r="D382">
        <v>5.6424999999999992</v>
      </c>
      <c r="E382">
        <v>6.24</v>
      </c>
      <c r="F382">
        <v>6.37</v>
      </c>
      <c r="G382">
        <v>6.5824999999999996</v>
      </c>
      <c r="H382">
        <v>7.1750000000000007</v>
      </c>
      <c r="I382">
        <v>7.4356249999999982</v>
      </c>
      <c r="J382">
        <v>7.6624999999999996</v>
      </c>
      <c r="K382">
        <v>7.9662500000000014</v>
      </c>
      <c r="L382" s="4">
        <v>8.245000000000001</v>
      </c>
      <c r="N382" s="30">
        <v>30</v>
      </c>
      <c r="O382">
        <v>5.4175000000000004</v>
      </c>
      <c r="P382">
        <v>5.9525000000000006</v>
      </c>
      <c r="Q382">
        <v>6.03</v>
      </c>
      <c r="R382">
        <v>6.182500000000001</v>
      </c>
      <c r="S382">
        <v>6.7149999999999999</v>
      </c>
      <c r="T382">
        <v>6.949374999999999</v>
      </c>
      <c r="U382">
        <v>7.1474999999999991</v>
      </c>
      <c r="V382">
        <v>7.463750000000001</v>
      </c>
      <c r="W382" s="4">
        <v>7.745000000000001</v>
      </c>
    </row>
    <row r="383" spans="3:23" x14ac:dyDescent="0.3">
      <c r="C383" s="30">
        <v>35</v>
      </c>
      <c r="D383">
        <v>5.5806249999999995</v>
      </c>
      <c r="E383">
        <v>6.1624999999999996</v>
      </c>
      <c r="F383">
        <v>6.2787499999999996</v>
      </c>
      <c r="G383">
        <v>6.4768749999999997</v>
      </c>
      <c r="H383">
        <v>7.0375000000000005</v>
      </c>
      <c r="I383">
        <v>7.2792187499999983</v>
      </c>
      <c r="J383">
        <v>7.4893749999999999</v>
      </c>
      <c r="K383">
        <v>7.7909375000000018</v>
      </c>
      <c r="L383" s="4">
        <v>8.0437500000000011</v>
      </c>
      <c r="N383" s="30">
        <v>35</v>
      </c>
      <c r="O383">
        <v>5.4118750000000002</v>
      </c>
      <c r="P383">
        <v>5.9468750000000004</v>
      </c>
      <c r="Q383">
        <v>6.0237499999999997</v>
      </c>
      <c r="R383">
        <v>6.1768750000000008</v>
      </c>
      <c r="S383">
        <v>6.6924999999999999</v>
      </c>
      <c r="T383">
        <v>6.9145312499999996</v>
      </c>
      <c r="U383">
        <v>7.1031249999999995</v>
      </c>
      <c r="V383">
        <v>7.4140625000000018</v>
      </c>
      <c r="W383" s="4">
        <v>7.6687500000000011</v>
      </c>
    </row>
    <row r="384" spans="3:23" x14ac:dyDescent="0.3">
      <c r="C384" s="30">
        <v>40</v>
      </c>
      <c r="D384">
        <v>5.5187499999999989</v>
      </c>
      <c r="E384">
        <v>6.085</v>
      </c>
      <c r="F384">
        <v>6.1875</v>
      </c>
      <c r="G384">
        <v>6.3712499999999999</v>
      </c>
      <c r="H384">
        <v>6.9</v>
      </c>
      <c r="I384">
        <v>7.1228124999999984</v>
      </c>
      <c r="J384">
        <v>7.3162500000000001</v>
      </c>
      <c r="K384">
        <v>7.6156250000000014</v>
      </c>
      <c r="L384" s="4">
        <v>7.8425000000000011</v>
      </c>
      <c r="N384" s="30">
        <v>40</v>
      </c>
      <c r="O384">
        <v>5.40625</v>
      </c>
      <c r="P384">
        <v>5.9412500000000001</v>
      </c>
      <c r="Q384">
        <v>6.0175000000000001</v>
      </c>
      <c r="R384">
        <v>6.1712500000000006</v>
      </c>
      <c r="S384">
        <v>6.67</v>
      </c>
      <c r="T384">
        <v>6.8796874999999993</v>
      </c>
      <c r="U384">
        <v>7.0587499999999999</v>
      </c>
      <c r="V384">
        <v>7.3643750000000017</v>
      </c>
      <c r="W384" s="4">
        <v>7.5925000000000011</v>
      </c>
    </row>
    <row r="385" spans="3:23" x14ac:dyDescent="0.3">
      <c r="C385" s="30">
        <v>45</v>
      </c>
      <c r="D385">
        <v>5.4568749999999984</v>
      </c>
      <c r="E385">
        <v>6.0075000000000003</v>
      </c>
      <c r="F385">
        <v>6.0962500000000004</v>
      </c>
      <c r="G385">
        <v>6.265625</v>
      </c>
      <c r="H385">
        <v>6.7625000000000002</v>
      </c>
      <c r="I385">
        <v>6.9664062499999986</v>
      </c>
      <c r="J385">
        <v>7.1431250000000004</v>
      </c>
      <c r="K385">
        <v>7.440312500000001</v>
      </c>
      <c r="L385" s="4">
        <v>7.6412500000000012</v>
      </c>
      <c r="N385" s="30">
        <v>45</v>
      </c>
      <c r="O385">
        <v>5.4006249999999998</v>
      </c>
      <c r="P385">
        <v>5.9356249999999999</v>
      </c>
      <c r="Q385">
        <v>6.0112500000000004</v>
      </c>
      <c r="R385">
        <v>6.1656250000000004</v>
      </c>
      <c r="S385">
        <v>6.6475</v>
      </c>
      <c r="T385">
        <v>6.844843749999999</v>
      </c>
      <c r="U385">
        <v>7.0143750000000002</v>
      </c>
      <c r="V385">
        <v>7.3146875000000016</v>
      </c>
      <c r="W385" s="4">
        <v>7.5162500000000012</v>
      </c>
    </row>
    <row r="386" spans="3:23" x14ac:dyDescent="0.3">
      <c r="C386" s="30">
        <v>50</v>
      </c>
      <c r="D386">
        <v>5.3949999999999987</v>
      </c>
      <c r="E386">
        <v>5.93</v>
      </c>
      <c r="F386">
        <v>6.0049999999999999</v>
      </c>
      <c r="G386">
        <v>6.16</v>
      </c>
      <c r="H386">
        <v>6.625</v>
      </c>
      <c r="I386">
        <v>6.8099999999999987</v>
      </c>
      <c r="J386">
        <v>6.9700000000000006</v>
      </c>
      <c r="K386">
        <v>7.2650000000000015</v>
      </c>
      <c r="L386" s="4">
        <v>7.4400000000000013</v>
      </c>
      <c r="N386" s="30">
        <v>50</v>
      </c>
      <c r="O386">
        <v>5.3949999999999996</v>
      </c>
      <c r="P386">
        <v>5.93</v>
      </c>
      <c r="Q386">
        <v>6.0049999999999999</v>
      </c>
      <c r="R386">
        <v>6.16</v>
      </c>
      <c r="S386">
        <v>6.625</v>
      </c>
      <c r="T386">
        <v>6.81</v>
      </c>
      <c r="U386">
        <v>6.9700000000000006</v>
      </c>
      <c r="V386">
        <v>7.2650000000000015</v>
      </c>
      <c r="W386" s="4">
        <v>7.4400000000000013</v>
      </c>
    </row>
    <row r="387" spans="3:23" x14ac:dyDescent="0.3">
      <c r="C387" s="30">
        <v>55</v>
      </c>
      <c r="D387">
        <v>5.333124999999999</v>
      </c>
      <c r="E387">
        <v>5.8524999999999991</v>
      </c>
      <c r="F387">
        <v>5.9137500000000003</v>
      </c>
      <c r="G387">
        <v>6.0543750000000003</v>
      </c>
      <c r="H387">
        <v>6.4875000000000007</v>
      </c>
      <c r="I387">
        <v>6.6535937499999989</v>
      </c>
      <c r="J387">
        <v>6.796875</v>
      </c>
      <c r="K387">
        <v>7.0896875000000019</v>
      </c>
      <c r="L387" s="4">
        <v>7.2387500000000014</v>
      </c>
      <c r="N387" s="30">
        <v>55</v>
      </c>
      <c r="O387">
        <v>5.3893750000000002</v>
      </c>
      <c r="P387">
        <v>5.9243750000000004</v>
      </c>
      <c r="Q387">
        <v>5.9987500000000002</v>
      </c>
      <c r="R387">
        <v>6.1543750000000008</v>
      </c>
      <c r="S387">
        <v>6.6025</v>
      </c>
      <c r="T387">
        <v>6.7751562500000002</v>
      </c>
      <c r="U387">
        <v>6.9256250000000001</v>
      </c>
      <c r="V387">
        <v>7.2153125000000022</v>
      </c>
      <c r="W387" s="4">
        <v>7.3637500000000005</v>
      </c>
    </row>
    <row r="388" spans="3:23" x14ac:dyDescent="0.3">
      <c r="C388" s="30">
        <v>60</v>
      </c>
      <c r="D388">
        <v>5.2712499999999984</v>
      </c>
      <c r="E388">
        <v>5.7749999999999995</v>
      </c>
      <c r="F388">
        <v>5.8224999999999998</v>
      </c>
      <c r="G388">
        <v>5.9487500000000004</v>
      </c>
      <c r="H388">
        <v>6.3500000000000005</v>
      </c>
      <c r="I388">
        <v>6.497187499999999</v>
      </c>
      <c r="J388">
        <v>6.6237500000000002</v>
      </c>
      <c r="K388">
        <v>6.9143750000000015</v>
      </c>
      <c r="L388" s="4">
        <v>7.0375000000000005</v>
      </c>
      <c r="N388" s="30">
        <v>60</v>
      </c>
      <c r="O388">
        <v>5.38375</v>
      </c>
      <c r="P388">
        <v>5.9187500000000002</v>
      </c>
      <c r="Q388">
        <v>5.9924999999999997</v>
      </c>
      <c r="R388">
        <v>6.1487500000000006</v>
      </c>
      <c r="S388">
        <v>6.58</v>
      </c>
      <c r="T388">
        <v>6.7403124999999999</v>
      </c>
      <c r="U388">
        <v>6.8812500000000005</v>
      </c>
      <c r="V388">
        <v>7.1656250000000021</v>
      </c>
      <c r="W388" s="4">
        <v>7.2875000000000005</v>
      </c>
    </row>
    <row r="389" spans="3:23" x14ac:dyDescent="0.3">
      <c r="C389" s="30">
        <v>65</v>
      </c>
      <c r="D389">
        <v>5.2093749999999979</v>
      </c>
      <c r="E389">
        <v>5.6974999999999998</v>
      </c>
      <c r="F389">
        <v>5.7312500000000002</v>
      </c>
      <c r="G389">
        <v>5.8431249999999997</v>
      </c>
      <c r="H389">
        <v>6.2125000000000004</v>
      </c>
      <c r="I389">
        <v>6.3407812499999991</v>
      </c>
      <c r="J389">
        <v>6.4506250000000005</v>
      </c>
      <c r="K389">
        <v>6.7390625000000011</v>
      </c>
      <c r="L389" s="4">
        <v>6.8362500000000006</v>
      </c>
      <c r="N389" s="30">
        <v>65</v>
      </c>
      <c r="O389">
        <v>5.3781249999999998</v>
      </c>
      <c r="P389">
        <v>5.913125</v>
      </c>
      <c r="Q389">
        <v>5.9862500000000001</v>
      </c>
      <c r="R389">
        <v>6.1431250000000004</v>
      </c>
      <c r="S389">
        <v>6.5575000000000001</v>
      </c>
      <c r="T389">
        <v>6.7054687499999996</v>
      </c>
      <c r="U389">
        <v>6.8368750000000009</v>
      </c>
      <c r="V389">
        <v>7.115937500000002</v>
      </c>
      <c r="W389" s="4">
        <v>7.2112500000000006</v>
      </c>
    </row>
    <row r="390" spans="3:23" x14ac:dyDescent="0.3">
      <c r="C390" s="30">
        <v>70</v>
      </c>
      <c r="D390">
        <v>5.1474999999999982</v>
      </c>
      <c r="E390">
        <v>5.6199999999999992</v>
      </c>
      <c r="F390">
        <v>5.6400000000000006</v>
      </c>
      <c r="G390">
        <v>5.7374999999999998</v>
      </c>
      <c r="H390">
        <v>6.0750000000000011</v>
      </c>
      <c r="I390">
        <v>6.1843749999999993</v>
      </c>
      <c r="J390">
        <v>6.2774999999999999</v>
      </c>
      <c r="K390">
        <v>6.5637500000000015</v>
      </c>
      <c r="L390" s="4">
        <v>6.6349999999999998</v>
      </c>
      <c r="N390" s="30">
        <v>70</v>
      </c>
      <c r="O390">
        <v>5.3725000000000005</v>
      </c>
      <c r="P390">
        <v>5.9075000000000006</v>
      </c>
      <c r="Q390">
        <v>5.98</v>
      </c>
      <c r="R390">
        <v>6.1375000000000011</v>
      </c>
      <c r="S390">
        <v>6.5350000000000001</v>
      </c>
      <c r="T390">
        <v>6.6706250000000002</v>
      </c>
      <c r="U390">
        <v>6.7925000000000004</v>
      </c>
      <c r="V390">
        <v>7.0662500000000019</v>
      </c>
      <c r="W390" s="4">
        <v>7.1349999999999998</v>
      </c>
    </row>
    <row r="391" spans="3:23" x14ac:dyDescent="0.3">
      <c r="C391" s="30">
        <v>75</v>
      </c>
      <c r="D391">
        <v>5.0856249999999985</v>
      </c>
      <c r="E391">
        <v>5.5424999999999986</v>
      </c>
      <c r="F391">
        <v>5.5487500000000001</v>
      </c>
      <c r="G391">
        <v>5.631875</v>
      </c>
      <c r="H391">
        <v>5.9375000000000009</v>
      </c>
      <c r="I391">
        <v>6.0279687499999994</v>
      </c>
      <c r="J391">
        <v>6.1043750000000001</v>
      </c>
      <c r="K391">
        <v>6.388437500000002</v>
      </c>
      <c r="L391" s="4">
        <v>6.4337499999999999</v>
      </c>
      <c r="N391" s="30">
        <v>75</v>
      </c>
      <c r="O391">
        <v>5.3668750000000003</v>
      </c>
      <c r="P391">
        <v>5.9018750000000004</v>
      </c>
      <c r="Q391">
        <v>5.9737499999999999</v>
      </c>
      <c r="R391">
        <v>6.1318750000000009</v>
      </c>
      <c r="S391">
        <v>6.5125000000000002</v>
      </c>
      <c r="T391">
        <v>6.6357812500000009</v>
      </c>
      <c r="U391">
        <v>6.7481250000000008</v>
      </c>
      <c r="V391">
        <v>7.0165625000000027</v>
      </c>
      <c r="W391" s="4">
        <v>7.0587499999999999</v>
      </c>
    </row>
    <row r="392" spans="3:23" x14ac:dyDescent="0.3">
      <c r="C392" s="30">
        <v>80</v>
      </c>
      <c r="D392">
        <v>5.0237499999999979</v>
      </c>
      <c r="E392">
        <v>5.464999999999999</v>
      </c>
      <c r="F392">
        <v>5.4575000000000005</v>
      </c>
      <c r="G392">
        <v>5.5262500000000001</v>
      </c>
      <c r="H392">
        <v>5.8000000000000007</v>
      </c>
      <c r="I392">
        <v>5.8715624999999996</v>
      </c>
      <c r="J392">
        <v>5.9312500000000004</v>
      </c>
      <c r="K392">
        <v>6.2131250000000016</v>
      </c>
      <c r="L392" s="4">
        <v>6.2324999999999999</v>
      </c>
      <c r="N392" s="30">
        <v>80</v>
      </c>
      <c r="O392">
        <v>5.3612500000000001</v>
      </c>
      <c r="P392">
        <v>5.8962500000000002</v>
      </c>
      <c r="Q392">
        <v>5.9675000000000002</v>
      </c>
      <c r="R392">
        <v>6.1262500000000006</v>
      </c>
      <c r="S392">
        <v>6.49</v>
      </c>
      <c r="T392">
        <v>6.6009375000000006</v>
      </c>
      <c r="U392">
        <v>6.7037500000000012</v>
      </c>
      <c r="V392">
        <v>6.9668750000000026</v>
      </c>
      <c r="W392" s="4">
        <v>6.9824999999999999</v>
      </c>
    </row>
    <row r="393" spans="3:23" x14ac:dyDescent="0.3">
      <c r="C393" s="30">
        <v>85</v>
      </c>
      <c r="D393">
        <v>4.9618749999999974</v>
      </c>
      <c r="E393">
        <v>5.3874999999999993</v>
      </c>
      <c r="F393">
        <v>5.3662500000000009</v>
      </c>
      <c r="G393">
        <v>5.4206250000000002</v>
      </c>
      <c r="H393">
        <v>5.6625000000000014</v>
      </c>
      <c r="I393">
        <v>5.7151562499999997</v>
      </c>
      <c r="J393">
        <v>5.7581249999999997</v>
      </c>
      <c r="K393">
        <v>6.0378125000000011</v>
      </c>
      <c r="L393" s="4">
        <v>6.03125</v>
      </c>
      <c r="N393" s="30">
        <v>85</v>
      </c>
      <c r="O393">
        <v>5.3556249999999999</v>
      </c>
      <c r="P393">
        <v>5.890625</v>
      </c>
      <c r="Q393">
        <v>5.9612500000000006</v>
      </c>
      <c r="R393">
        <v>6.1206250000000004</v>
      </c>
      <c r="S393">
        <v>6.4675000000000002</v>
      </c>
      <c r="T393">
        <v>6.5660937500000003</v>
      </c>
      <c r="U393">
        <v>6.6593750000000016</v>
      </c>
      <c r="V393">
        <v>6.9171875000000025</v>
      </c>
      <c r="W393" s="4">
        <v>6.90625</v>
      </c>
    </row>
    <row r="394" spans="3:23" x14ac:dyDescent="0.3">
      <c r="C394" s="30">
        <v>90</v>
      </c>
      <c r="D394">
        <v>4.8999999999999977</v>
      </c>
      <c r="E394">
        <v>5.3099999999999987</v>
      </c>
      <c r="F394">
        <v>5.2750000000000004</v>
      </c>
      <c r="G394">
        <v>5.3150000000000004</v>
      </c>
      <c r="H394">
        <v>5.5250000000000004</v>
      </c>
      <c r="I394">
        <v>5.5587499999999999</v>
      </c>
      <c r="J394">
        <v>5.5850000000000009</v>
      </c>
      <c r="K394">
        <v>5.8625000000000016</v>
      </c>
      <c r="L394" s="4">
        <v>5.83</v>
      </c>
      <c r="N394" s="30">
        <v>90</v>
      </c>
      <c r="O394">
        <v>5.35</v>
      </c>
      <c r="P394">
        <v>5.8849999999999998</v>
      </c>
      <c r="Q394">
        <v>5.9550000000000001</v>
      </c>
      <c r="R394">
        <v>6.1150000000000002</v>
      </c>
      <c r="S394">
        <v>6.4450000000000003</v>
      </c>
      <c r="T394">
        <v>6.5312500000000009</v>
      </c>
      <c r="U394">
        <v>6.615000000000002</v>
      </c>
      <c r="V394">
        <v>6.8675000000000024</v>
      </c>
      <c r="W394" s="4">
        <v>6.83</v>
      </c>
    </row>
    <row r="395" spans="3:23" x14ac:dyDescent="0.3">
      <c r="C395" s="30">
        <v>95</v>
      </c>
      <c r="D395">
        <v>4.838124999999998</v>
      </c>
      <c r="E395">
        <v>5.2324999999999982</v>
      </c>
      <c r="F395">
        <v>5.1837500000000007</v>
      </c>
      <c r="G395">
        <v>5.2093749999999996</v>
      </c>
      <c r="H395">
        <v>5.3875000000000011</v>
      </c>
      <c r="I395">
        <v>5.40234375</v>
      </c>
      <c r="J395">
        <v>5.4118750000000002</v>
      </c>
      <c r="K395">
        <v>5.6871875000000021</v>
      </c>
      <c r="L395" s="4">
        <v>5.6287500000000001</v>
      </c>
      <c r="N395" s="30">
        <v>95</v>
      </c>
      <c r="O395">
        <v>5.3443750000000003</v>
      </c>
      <c r="P395">
        <v>5.8793750000000005</v>
      </c>
      <c r="Q395">
        <v>5.9487500000000004</v>
      </c>
      <c r="R395">
        <v>6.1093750000000009</v>
      </c>
      <c r="S395">
        <v>6.4225000000000003</v>
      </c>
      <c r="T395">
        <v>6.4964062500000015</v>
      </c>
      <c r="U395">
        <v>6.5706250000000015</v>
      </c>
      <c r="V395">
        <v>6.8178125000000032</v>
      </c>
      <c r="W395" s="4">
        <v>6.7537499999999993</v>
      </c>
    </row>
    <row r="396" spans="3:23" ht="15" thickBot="1" x14ac:dyDescent="0.35">
      <c r="C396" s="31">
        <v>100</v>
      </c>
      <c r="D396" s="5">
        <v>4.7762499999999974</v>
      </c>
      <c r="E396" s="5">
        <v>5.1549999999999985</v>
      </c>
      <c r="F396" s="5">
        <v>5.0925000000000011</v>
      </c>
      <c r="G396" s="5">
        <v>5.1037499999999998</v>
      </c>
      <c r="H396" s="5">
        <v>5.2500000000000009</v>
      </c>
      <c r="I396" s="5">
        <v>5.2459375000000001</v>
      </c>
      <c r="J396" s="5">
        <v>5.2387500000000005</v>
      </c>
      <c r="K396" s="5">
        <v>5.5118750000000016</v>
      </c>
      <c r="L396" s="6">
        <v>5.4274999999999993</v>
      </c>
      <c r="N396" s="31">
        <v>100</v>
      </c>
      <c r="O396" s="5">
        <v>5.3387500000000001</v>
      </c>
      <c r="P396" s="5">
        <v>5.8737500000000002</v>
      </c>
      <c r="Q396" s="5">
        <v>5.9425000000000008</v>
      </c>
      <c r="R396" s="5">
        <v>6.1037500000000007</v>
      </c>
      <c r="S396" s="5">
        <v>6.4</v>
      </c>
      <c r="T396" s="5">
        <v>6.4615625000000012</v>
      </c>
      <c r="U396" s="5">
        <v>6.5262500000000019</v>
      </c>
      <c r="V396" s="5">
        <v>6.7681250000000031</v>
      </c>
      <c r="W396" s="6">
        <v>6.6774999999999993</v>
      </c>
    </row>
  </sheetData>
  <mergeCells count="30">
    <mergeCell ref="R23:T23"/>
    <mergeCell ref="R24:T24"/>
    <mergeCell ref="M9:O9"/>
    <mergeCell ref="M10:O10"/>
    <mergeCell ref="C23:E23"/>
    <mergeCell ref="C24:E24"/>
    <mergeCell ref="H23:J23"/>
    <mergeCell ref="H24:J24"/>
    <mergeCell ref="M23:O23"/>
    <mergeCell ref="M24:O24"/>
    <mergeCell ref="C9:E9"/>
    <mergeCell ref="C10:E10"/>
    <mergeCell ref="W9:Y9"/>
    <mergeCell ref="W10:Y10"/>
    <mergeCell ref="R10:T10"/>
    <mergeCell ref="R9:T9"/>
    <mergeCell ref="H9:J9"/>
    <mergeCell ref="H10:J10"/>
    <mergeCell ref="H83:J83"/>
    <mergeCell ref="B83:D83"/>
    <mergeCell ref="C87:K87"/>
    <mergeCell ref="N87:V87"/>
    <mergeCell ref="C39:G39"/>
    <mergeCell ref="C40:G40"/>
    <mergeCell ref="C53:K54"/>
    <mergeCell ref="C248:K249"/>
    <mergeCell ref="C266:E266"/>
    <mergeCell ref="H266:J266"/>
    <mergeCell ref="D270:L270"/>
    <mergeCell ref="O270:W270"/>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68E0A-0046-49A2-AD53-81B64137D9D1}">
  <dimension ref="B2:AG208"/>
  <sheetViews>
    <sheetView topLeftCell="A203" zoomScale="79" zoomScaleNormal="79" workbookViewId="0">
      <selection activeCell="F239" sqref="F239"/>
    </sheetView>
  </sheetViews>
  <sheetFormatPr baseColWidth="10" defaultRowHeight="14.4" x14ac:dyDescent="0.3"/>
  <sheetData>
    <row r="2" spans="2:25" ht="14.4" customHeight="1" x14ac:dyDescent="0.3">
      <c r="B2" s="94" t="s">
        <v>167</v>
      </c>
      <c r="C2" s="94"/>
      <c r="D2" s="94"/>
      <c r="E2" s="94"/>
      <c r="F2" s="94"/>
      <c r="G2" s="94"/>
      <c r="H2" s="94"/>
      <c r="I2" s="94"/>
    </row>
    <row r="3" spans="2:25" ht="14.4" customHeight="1" x14ac:dyDescent="0.3">
      <c r="B3" s="94"/>
      <c r="C3" s="94"/>
      <c r="D3" s="94"/>
      <c r="E3" s="94"/>
      <c r="F3" s="94"/>
      <c r="G3" s="94"/>
      <c r="H3" s="94"/>
      <c r="I3" s="94"/>
    </row>
    <row r="4" spans="2:25" ht="14.4" customHeight="1" x14ac:dyDescent="0.3">
      <c r="B4" s="94"/>
      <c r="C4" s="94"/>
      <c r="D4" s="94"/>
      <c r="E4" s="94"/>
      <c r="F4" s="94"/>
      <c r="G4" s="94"/>
      <c r="H4" s="94"/>
      <c r="I4" s="94"/>
    </row>
    <row r="5" spans="2:25" x14ac:dyDescent="0.3">
      <c r="B5" s="94"/>
      <c r="C5" s="94"/>
      <c r="D5" s="94"/>
      <c r="E5" s="94"/>
      <c r="F5" s="94"/>
      <c r="G5" s="94"/>
      <c r="H5" s="94"/>
      <c r="I5" s="94"/>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13">
        <v>5.09</v>
      </c>
      <c r="D12" s="13">
        <v>5.7</v>
      </c>
      <c r="E12" s="14">
        <f t="shared" ref="E12:E20" si="0">(C12+D12)/2</f>
        <v>5.3949999999999996</v>
      </c>
      <c r="G12" s="12" t="s">
        <v>0</v>
      </c>
      <c r="H12" s="13">
        <v>-0.48</v>
      </c>
      <c r="I12" s="13">
        <v>-0.05</v>
      </c>
      <c r="J12" s="14">
        <f t="shared" ref="J12:J20" si="1">(H12+I12)/2</f>
        <v>-0.26500000000000001</v>
      </c>
      <c r="L12" s="12" t="s">
        <v>0</v>
      </c>
      <c r="M12" s="13">
        <v>-0.81</v>
      </c>
      <c r="N12" s="13">
        <v>-0.09</v>
      </c>
      <c r="O12" s="14">
        <f t="shared" ref="O12:O20" si="2">(M12+N12)/2</f>
        <v>-0.45</v>
      </c>
      <c r="Q12" s="12" t="s">
        <v>0</v>
      </c>
      <c r="R12" s="13">
        <v>-4.4999999999999998E-2</v>
      </c>
      <c r="S12" s="13">
        <v>0.255</v>
      </c>
      <c r="T12" s="14">
        <f t="shared" ref="T12:T20" si="3">(R12+S12)/2</f>
        <v>0.10500000000000001</v>
      </c>
      <c r="V12" s="12" t="s">
        <v>0</v>
      </c>
      <c r="W12" s="13">
        <v>0.03</v>
      </c>
      <c r="X12" s="13">
        <v>0.51</v>
      </c>
      <c r="Y12" s="14">
        <f t="shared" ref="Y12:Y20" si="4">(W12+X12)/2</f>
        <v>0.27</v>
      </c>
    </row>
    <row r="13" spans="2:25" x14ac:dyDescent="0.3">
      <c r="B13" s="12" t="s">
        <v>1</v>
      </c>
      <c r="C13" s="13">
        <v>5.79</v>
      </c>
      <c r="D13" s="13">
        <v>6.07</v>
      </c>
      <c r="E13" s="14">
        <f t="shared" si="0"/>
        <v>5.93</v>
      </c>
      <c r="G13" s="12" t="s">
        <v>1</v>
      </c>
      <c r="H13" s="13">
        <v>-0.43</v>
      </c>
      <c r="I13" s="13">
        <v>-0.27</v>
      </c>
      <c r="J13" s="14">
        <f t="shared" si="1"/>
        <v>-0.35</v>
      </c>
      <c r="L13" s="12" t="s">
        <v>1</v>
      </c>
      <c r="M13" s="13">
        <v>-0.74</v>
      </c>
      <c r="N13" s="13">
        <v>-0.41</v>
      </c>
      <c r="O13" s="14">
        <f t="shared" si="2"/>
        <v>-0.57499999999999996</v>
      </c>
      <c r="Q13" s="12" t="s">
        <v>1</v>
      </c>
      <c r="R13" s="13">
        <v>5.5E-2</v>
      </c>
      <c r="S13" s="13">
        <v>0.19500000000000001</v>
      </c>
      <c r="T13" s="14">
        <f t="shared" si="3"/>
        <v>0.125</v>
      </c>
      <c r="V13" s="12" t="s">
        <v>1</v>
      </c>
      <c r="W13" s="13">
        <v>0.22</v>
      </c>
      <c r="X13" s="13">
        <v>0.44500000000000001</v>
      </c>
      <c r="Y13" s="14">
        <f t="shared" si="4"/>
        <v>0.33250000000000002</v>
      </c>
    </row>
    <row r="14" spans="2:25" x14ac:dyDescent="0.3">
      <c r="B14" s="12" t="s">
        <v>2</v>
      </c>
      <c r="C14" s="13">
        <v>5.88</v>
      </c>
      <c r="D14" s="13">
        <v>6.13</v>
      </c>
      <c r="E14" s="14">
        <f t="shared" si="0"/>
        <v>6.0049999999999999</v>
      </c>
      <c r="G14" s="12" t="s">
        <v>2</v>
      </c>
      <c r="H14" s="13">
        <v>-0.49</v>
      </c>
      <c r="I14" s="13">
        <v>-0.31</v>
      </c>
      <c r="J14" s="14">
        <f t="shared" si="1"/>
        <v>-0.4</v>
      </c>
      <c r="L14" s="12" t="s">
        <v>2</v>
      </c>
      <c r="M14" s="13">
        <v>-0.83</v>
      </c>
      <c r="N14" s="13">
        <v>-0.53</v>
      </c>
      <c r="O14" s="14">
        <f t="shared" si="2"/>
        <v>-0.67999999999999994</v>
      </c>
      <c r="Q14" s="12" t="s">
        <v>2</v>
      </c>
      <c r="R14" s="13">
        <v>0.08</v>
      </c>
      <c r="S14" s="13">
        <v>0.20499999999999999</v>
      </c>
      <c r="T14" s="14">
        <f t="shared" si="3"/>
        <v>0.14249999999999999</v>
      </c>
      <c r="V14" s="12" t="s">
        <v>2</v>
      </c>
      <c r="W14" s="13">
        <v>0.28499999999999998</v>
      </c>
      <c r="X14" s="13">
        <v>0.495</v>
      </c>
      <c r="Y14" s="14">
        <f t="shared" si="4"/>
        <v>0.39</v>
      </c>
    </row>
    <row r="15" spans="2:25" x14ac:dyDescent="0.3">
      <c r="B15" s="12" t="s">
        <v>3</v>
      </c>
      <c r="C15" s="13">
        <v>6.06</v>
      </c>
      <c r="D15" s="13">
        <v>6.26</v>
      </c>
      <c r="E15" s="14">
        <f t="shared" si="0"/>
        <v>6.16</v>
      </c>
      <c r="G15" s="12" t="s">
        <v>3</v>
      </c>
      <c r="H15" s="13">
        <v>-0.53</v>
      </c>
      <c r="I15" s="13">
        <v>-0.39</v>
      </c>
      <c r="J15" s="14">
        <f t="shared" si="1"/>
        <v>-0.46</v>
      </c>
      <c r="L15" s="12" t="s">
        <v>3</v>
      </c>
      <c r="M15" s="13">
        <v>-0.92</v>
      </c>
      <c r="N15" s="13">
        <v>-0.68</v>
      </c>
      <c r="O15" s="14">
        <f t="shared" si="2"/>
        <v>-0.8</v>
      </c>
      <c r="Q15" s="12" t="s">
        <v>3</v>
      </c>
      <c r="R15" s="13">
        <v>0.115</v>
      </c>
      <c r="S15" s="13">
        <v>0.215</v>
      </c>
      <c r="T15" s="14">
        <f t="shared" si="3"/>
        <v>0.16500000000000001</v>
      </c>
      <c r="V15" s="12" t="s">
        <v>3</v>
      </c>
      <c r="W15" s="13">
        <v>0.36499999999999999</v>
      </c>
      <c r="X15" s="13">
        <v>0.52500000000000002</v>
      </c>
      <c r="Y15" s="14">
        <f t="shared" si="4"/>
        <v>0.44500000000000001</v>
      </c>
    </row>
    <row r="16" spans="2:25" x14ac:dyDescent="0.3">
      <c r="B16" s="12" t="s">
        <v>4</v>
      </c>
      <c r="C16" s="13">
        <v>6.47</v>
      </c>
      <c r="D16" s="13">
        <v>6.78</v>
      </c>
      <c r="E16" s="14">
        <f t="shared" si="0"/>
        <v>6.625</v>
      </c>
      <c r="G16" s="12" t="s">
        <v>4</v>
      </c>
      <c r="H16" s="13">
        <v>-0.59</v>
      </c>
      <c r="I16" s="13">
        <v>-0.45</v>
      </c>
      <c r="J16" s="14">
        <f t="shared" si="1"/>
        <v>-0.52</v>
      </c>
      <c r="L16" s="12" t="s">
        <v>4</v>
      </c>
      <c r="M16" s="13">
        <v>-1.04</v>
      </c>
      <c r="N16" s="13">
        <v>-0.8</v>
      </c>
      <c r="O16" s="14">
        <f t="shared" si="2"/>
        <v>-0.92</v>
      </c>
      <c r="Q16" s="12" t="s">
        <v>4</v>
      </c>
      <c r="R16" s="13">
        <v>0.16</v>
      </c>
      <c r="S16" s="13">
        <v>0.26</v>
      </c>
      <c r="T16" s="14">
        <f t="shared" si="3"/>
        <v>0.21000000000000002</v>
      </c>
      <c r="V16" s="12" t="s">
        <v>4</v>
      </c>
      <c r="W16" s="13">
        <v>0.56000000000000005</v>
      </c>
      <c r="X16" s="13">
        <v>0.72</v>
      </c>
      <c r="Y16" s="14">
        <f t="shared" si="4"/>
        <v>0.64</v>
      </c>
    </row>
    <row r="17" spans="2:25" x14ac:dyDescent="0.3">
      <c r="B17" s="12" t="s">
        <v>5</v>
      </c>
      <c r="C17" s="13">
        <v>6.71</v>
      </c>
      <c r="D17" s="13">
        <v>6.91</v>
      </c>
      <c r="E17" s="14">
        <f t="shared" si="0"/>
        <v>6.8100000000000005</v>
      </c>
      <c r="G17" s="12" t="s">
        <v>5</v>
      </c>
      <c r="H17" s="13">
        <v>-0.62</v>
      </c>
      <c r="I17" s="13">
        <v>-0.48</v>
      </c>
      <c r="J17" s="14">
        <f t="shared" si="1"/>
        <v>-0.55000000000000004</v>
      </c>
      <c r="L17" s="12" t="s">
        <v>5</v>
      </c>
      <c r="M17" s="13">
        <v>-1.095</v>
      </c>
      <c r="N17" s="13">
        <v>-0.85</v>
      </c>
      <c r="O17" s="14">
        <f t="shared" si="2"/>
        <v>-0.97249999999999992</v>
      </c>
      <c r="Q17" s="12" t="s">
        <v>5</v>
      </c>
      <c r="R17" s="13">
        <v>0.19</v>
      </c>
      <c r="S17" s="13">
        <v>0.28999999999999998</v>
      </c>
      <c r="T17" s="14">
        <f t="shared" si="3"/>
        <v>0.24</v>
      </c>
      <c r="V17" s="12" t="s">
        <v>5</v>
      </c>
      <c r="W17" s="13">
        <v>0.68500000000000005</v>
      </c>
      <c r="X17" s="13">
        <v>0.84499999999999997</v>
      </c>
      <c r="Y17" s="14">
        <f t="shared" si="4"/>
        <v>0.76500000000000001</v>
      </c>
    </row>
    <row r="18" spans="2:25" x14ac:dyDescent="0.3">
      <c r="B18" s="12" t="s">
        <v>6</v>
      </c>
      <c r="C18" s="13">
        <v>6.87</v>
      </c>
      <c r="D18" s="13">
        <v>7.07</v>
      </c>
      <c r="E18" s="14">
        <f t="shared" si="0"/>
        <v>6.9700000000000006</v>
      </c>
      <c r="G18" s="12" t="s">
        <v>6</v>
      </c>
      <c r="H18" s="13">
        <v>-0.65</v>
      </c>
      <c r="I18" s="13">
        <v>-0.51</v>
      </c>
      <c r="J18" s="14">
        <f t="shared" si="1"/>
        <v>-0.58000000000000007</v>
      </c>
      <c r="L18" s="12" t="s">
        <v>6</v>
      </c>
      <c r="M18" s="13">
        <v>-1.1499999999999999</v>
      </c>
      <c r="N18" s="13">
        <v>-0.91</v>
      </c>
      <c r="O18" s="14">
        <f t="shared" si="2"/>
        <v>-1.03</v>
      </c>
      <c r="Q18" s="12" t="s">
        <v>6</v>
      </c>
      <c r="R18" s="13">
        <v>0.215</v>
      </c>
      <c r="S18" s="13">
        <v>0.315</v>
      </c>
      <c r="T18" s="14">
        <f t="shared" si="3"/>
        <v>0.26500000000000001</v>
      </c>
      <c r="V18" s="12" t="s">
        <v>6</v>
      </c>
      <c r="W18" s="13">
        <v>0.79</v>
      </c>
      <c r="X18" s="13">
        <v>0.95</v>
      </c>
      <c r="Y18" s="14">
        <f t="shared" si="4"/>
        <v>0.87</v>
      </c>
    </row>
    <row r="19" spans="2:25" x14ac:dyDescent="0.3">
      <c r="B19" s="12" t="s">
        <v>7</v>
      </c>
      <c r="C19" s="13">
        <v>7.15</v>
      </c>
      <c r="D19" s="13">
        <v>7.38</v>
      </c>
      <c r="E19" s="14">
        <f t="shared" si="0"/>
        <v>7.2650000000000006</v>
      </c>
      <c r="G19" s="12" t="s">
        <v>7</v>
      </c>
      <c r="H19" s="13">
        <v>-0.64</v>
      </c>
      <c r="I19" s="13">
        <v>-0.48</v>
      </c>
      <c r="J19" s="14">
        <f t="shared" si="1"/>
        <v>-0.56000000000000005</v>
      </c>
      <c r="L19" s="12" t="s">
        <v>7</v>
      </c>
      <c r="M19" s="13">
        <v>-1.1399999999999999</v>
      </c>
      <c r="N19" s="13">
        <v>-0.87</v>
      </c>
      <c r="O19" s="14">
        <f t="shared" si="2"/>
        <v>-1.0049999999999999</v>
      </c>
      <c r="Q19" s="12" t="s">
        <v>7</v>
      </c>
      <c r="R19" s="13">
        <v>0.22500000000000001</v>
      </c>
      <c r="S19" s="13">
        <v>0.34</v>
      </c>
      <c r="T19" s="14">
        <f t="shared" si="3"/>
        <v>0.28250000000000003</v>
      </c>
      <c r="V19" s="12" t="s">
        <v>7</v>
      </c>
      <c r="W19" s="13">
        <v>0.81</v>
      </c>
      <c r="X19" s="13">
        <v>0.99</v>
      </c>
      <c r="Y19" s="14">
        <f t="shared" si="4"/>
        <v>0.9</v>
      </c>
    </row>
    <row r="20" spans="2:25" ht="15" thickBot="1" x14ac:dyDescent="0.35">
      <c r="B20" s="15" t="s">
        <v>8</v>
      </c>
      <c r="C20" s="16">
        <v>7.31</v>
      </c>
      <c r="D20" s="16">
        <v>7.57</v>
      </c>
      <c r="E20" s="17">
        <f t="shared" si="0"/>
        <v>7.4399999999999995</v>
      </c>
      <c r="G20" s="15" t="s">
        <v>8</v>
      </c>
      <c r="H20" s="16">
        <v>-0.65</v>
      </c>
      <c r="I20" s="16">
        <v>-0.47</v>
      </c>
      <c r="J20" s="17">
        <f t="shared" si="1"/>
        <v>-0.56000000000000005</v>
      </c>
      <c r="L20" s="15" t="s">
        <v>8</v>
      </c>
      <c r="M20" s="16">
        <v>-1.1599999999999999</v>
      </c>
      <c r="N20" s="16">
        <v>-0.84</v>
      </c>
      <c r="O20" s="17">
        <f t="shared" si="2"/>
        <v>-1</v>
      </c>
      <c r="Q20" s="15" t="s">
        <v>8</v>
      </c>
      <c r="R20" s="16">
        <v>0.23</v>
      </c>
      <c r="S20" s="16">
        <v>0.36</v>
      </c>
      <c r="T20" s="17">
        <f t="shared" si="3"/>
        <v>0.29499999999999998</v>
      </c>
      <c r="V20" s="15" t="s">
        <v>8</v>
      </c>
      <c r="W20" s="16">
        <v>1.01</v>
      </c>
      <c r="X20" s="16">
        <v>1.21</v>
      </c>
      <c r="Y20" s="17">
        <f t="shared" si="4"/>
        <v>1.1099999999999999</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C34" si="5">C12+R12+(H12/2)</f>
        <v>4.8049999999999997</v>
      </c>
      <c r="D26" s="13">
        <f t="shared" ref="D26:D34" si="6">D12+S12+(I12/2)</f>
        <v>5.93</v>
      </c>
      <c r="E26" s="14">
        <f t="shared" ref="E26:E34" si="7">(C26+D26)/2</f>
        <v>5.3674999999999997</v>
      </c>
      <c r="G26" s="12" t="s">
        <v>0</v>
      </c>
      <c r="H26" s="13">
        <f t="shared" ref="H26:H34" si="8">C12+W12+(M12/2)</f>
        <v>4.7149999999999999</v>
      </c>
      <c r="I26" s="13">
        <f t="shared" ref="I26:I34" si="9">D12+X12+(N12/2)</f>
        <v>6.165</v>
      </c>
      <c r="J26" s="14">
        <f t="shared" ref="J26:J34" si="10">(H26+I26)/2</f>
        <v>5.4399999999999995</v>
      </c>
      <c r="L26" s="12" t="s">
        <v>0</v>
      </c>
      <c r="M26" s="13">
        <f t="shared" ref="M26:M34" si="11">C12+R12-(H12/2)</f>
        <v>5.2850000000000001</v>
      </c>
      <c r="N26" s="13">
        <f t="shared" ref="N26:N34" si="12">D12+S12-(I12/2)</f>
        <v>5.98</v>
      </c>
      <c r="O26" s="14">
        <f t="shared" ref="O26:O34" si="13">(M26+N26)/2</f>
        <v>5.6325000000000003</v>
      </c>
      <c r="Q26" s="12" t="s">
        <v>0</v>
      </c>
      <c r="R26" s="13">
        <f t="shared" ref="R26:R34" si="14">C12+W12-(M12/2)</f>
        <v>5.5250000000000004</v>
      </c>
      <c r="S26" s="13">
        <f t="shared" ref="S26:S34" si="15">D12+X12-(N12/2)</f>
        <v>6.2549999999999999</v>
      </c>
      <c r="T26" s="14">
        <f t="shared" ref="T26:T34" si="16">(R26+S26)/2</f>
        <v>5.8900000000000006</v>
      </c>
    </row>
    <row r="27" spans="2:25" x14ac:dyDescent="0.3">
      <c r="B27" s="12" t="s">
        <v>1</v>
      </c>
      <c r="C27" s="13">
        <f t="shared" si="5"/>
        <v>5.63</v>
      </c>
      <c r="D27" s="13">
        <f t="shared" si="6"/>
        <v>6.1300000000000008</v>
      </c>
      <c r="E27" s="14">
        <f t="shared" si="7"/>
        <v>5.8800000000000008</v>
      </c>
      <c r="G27" s="12" t="s">
        <v>1</v>
      </c>
      <c r="H27" s="13">
        <f t="shared" si="8"/>
        <v>5.64</v>
      </c>
      <c r="I27" s="13">
        <f t="shared" si="9"/>
        <v>6.3100000000000005</v>
      </c>
      <c r="J27" s="14">
        <f t="shared" si="10"/>
        <v>5.9749999999999996</v>
      </c>
      <c r="L27" s="12" t="s">
        <v>1</v>
      </c>
      <c r="M27" s="13">
        <f t="shared" si="11"/>
        <v>6.06</v>
      </c>
      <c r="N27" s="13">
        <f t="shared" si="12"/>
        <v>6.4</v>
      </c>
      <c r="O27" s="14">
        <f t="shared" si="13"/>
        <v>6.23</v>
      </c>
      <c r="Q27" s="12" t="s">
        <v>1</v>
      </c>
      <c r="R27" s="13">
        <f t="shared" si="14"/>
        <v>6.38</v>
      </c>
      <c r="S27" s="13">
        <f t="shared" si="15"/>
        <v>6.7200000000000006</v>
      </c>
      <c r="T27" s="14">
        <f t="shared" si="16"/>
        <v>6.5500000000000007</v>
      </c>
    </row>
    <row r="28" spans="2:25" x14ac:dyDescent="0.3">
      <c r="B28" s="12" t="s">
        <v>2</v>
      </c>
      <c r="C28" s="13">
        <f t="shared" si="5"/>
        <v>5.7149999999999999</v>
      </c>
      <c r="D28" s="13">
        <f t="shared" si="6"/>
        <v>6.18</v>
      </c>
      <c r="E28" s="14">
        <f t="shared" si="7"/>
        <v>5.9474999999999998</v>
      </c>
      <c r="G28" s="12" t="s">
        <v>2</v>
      </c>
      <c r="H28" s="13">
        <f t="shared" si="8"/>
        <v>5.75</v>
      </c>
      <c r="I28" s="13">
        <f t="shared" si="9"/>
        <v>6.36</v>
      </c>
      <c r="J28" s="14">
        <f t="shared" si="10"/>
        <v>6.0549999999999997</v>
      </c>
      <c r="L28" s="12" t="s">
        <v>2</v>
      </c>
      <c r="M28" s="13">
        <f t="shared" si="11"/>
        <v>6.2050000000000001</v>
      </c>
      <c r="N28" s="13">
        <f t="shared" si="12"/>
        <v>6.49</v>
      </c>
      <c r="O28" s="14">
        <f t="shared" si="13"/>
        <v>6.3475000000000001</v>
      </c>
      <c r="Q28" s="12" t="s">
        <v>2</v>
      </c>
      <c r="R28" s="13">
        <f t="shared" si="14"/>
        <v>6.58</v>
      </c>
      <c r="S28" s="13">
        <f t="shared" si="15"/>
        <v>6.89</v>
      </c>
      <c r="T28" s="14">
        <f t="shared" si="16"/>
        <v>6.7349999999999994</v>
      </c>
    </row>
    <row r="29" spans="2:25" x14ac:dyDescent="0.3">
      <c r="B29" s="12" t="s">
        <v>3</v>
      </c>
      <c r="C29" s="13">
        <f t="shared" si="5"/>
        <v>5.91</v>
      </c>
      <c r="D29" s="13">
        <f t="shared" si="6"/>
        <v>6.2799999999999994</v>
      </c>
      <c r="E29" s="14">
        <f t="shared" si="7"/>
        <v>6.0949999999999998</v>
      </c>
      <c r="G29" s="12" t="s">
        <v>3</v>
      </c>
      <c r="H29" s="13">
        <f t="shared" si="8"/>
        <v>5.9649999999999999</v>
      </c>
      <c r="I29" s="13">
        <f t="shared" si="9"/>
        <v>6.4450000000000003</v>
      </c>
      <c r="J29" s="14">
        <f t="shared" si="10"/>
        <v>6.2050000000000001</v>
      </c>
      <c r="L29" s="12" t="s">
        <v>3</v>
      </c>
      <c r="M29" s="13">
        <f t="shared" si="11"/>
        <v>6.4399999999999995</v>
      </c>
      <c r="N29" s="13">
        <f t="shared" si="12"/>
        <v>6.67</v>
      </c>
      <c r="O29" s="14">
        <f t="shared" si="13"/>
        <v>6.5549999999999997</v>
      </c>
      <c r="Q29" s="12" t="s">
        <v>3</v>
      </c>
      <c r="R29" s="13">
        <f t="shared" si="14"/>
        <v>6.8849999999999998</v>
      </c>
      <c r="S29" s="13">
        <f t="shared" si="15"/>
        <v>7.125</v>
      </c>
      <c r="T29" s="14">
        <f t="shared" si="16"/>
        <v>7.0049999999999999</v>
      </c>
    </row>
    <row r="30" spans="2:25" x14ac:dyDescent="0.3">
      <c r="B30" s="12" t="s">
        <v>4</v>
      </c>
      <c r="C30" s="13">
        <f t="shared" si="5"/>
        <v>6.335</v>
      </c>
      <c r="D30" s="13">
        <f t="shared" si="6"/>
        <v>6.8150000000000004</v>
      </c>
      <c r="E30" s="14">
        <f t="shared" si="7"/>
        <v>6.5750000000000002</v>
      </c>
      <c r="G30" s="12" t="s">
        <v>4</v>
      </c>
      <c r="H30" s="13">
        <f t="shared" si="8"/>
        <v>6.51</v>
      </c>
      <c r="I30" s="13">
        <f t="shared" si="9"/>
        <v>7.1</v>
      </c>
      <c r="J30" s="14">
        <f t="shared" si="10"/>
        <v>6.8049999999999997</v>
      </c>
      <c r="L30" s="12" t="s">
        <v>4</v>
      </c>
      <c r="M30" s="13">
        <f t="shared" si="11"/>
        <v>6.9249999999999998</v>
      </c>
      <c r="N30" s="13">
        <f t="shared" si="12"/>
        <v>7.2649999999999997</v>
      </c>
      <c r="O30" s="14">
        <f t="shared" si="13"/>
        <v>7.0949999999999998</v>
      </c>
      <c r="Q30" s="12" t="s">
        <v>4</v>
      </c>
      <c r="R30" s="13">
        <f t="shared" si="14"/>
        <v>7.5499999999999989</v>
      </c>
      <c r="S30" s="13">
        <f t="shared" si="15"/>
        <v>7.9</v>
      </c>
      <c r="T30" s="14">
        <f t="shared" si="16"/>
        <v>7.7249999999999996</v>
      </c>
    </row>
    <row r="31" spans="2:25" x14ac:dyDescent="0.3">
      <c r="B31" s="12" t="s">
        <v>5</v>
      </c>
      <c r="C31" s="13">
        <f t="shared" si="5"/>
        <v>6.5900000000000007</v>
      </c>
      <c r="D31" s="13">
        <f t="shared" si="6"/>
        <v>6.96</v>
      </c>
      <c r="E31" s="14">
        <f t="shared" si="7"/>
        <v>6.7750000000000004</v>
      </c>
      <c r="G31" s="12" t="s">
        <v>5</v>
      </c>
      <c r="H31" s="13">
        <f t="shared" si="8"/>
        <v>6.8474999999999993</v>
      </c>
      <c r="I31" s="13">
        <f t="shared" si="9"/>
        <v>7.33</v>
      </c>
      <c r="J31" s="14">
        <f t="shared" si="10"/>
        <v>7.0887499999999992</v>
      </c>
      <c r="L31" s="12" t="s">
        <v>5</v>
      </c>
      <c r="M31" s="13">
        <f t="shared" si="11"/>
        <v>7.21</v>
      </c>
      <c r="N31" s="13">
        <f t="shared" si="12"/>
        <v>7.44</v>
      </c>
      <c r="O31" s="14">
        <f t="shared" si="13"/>
        <v>7.3250000000000002</v>
      </c>
      <c r="Q31" s="12" t="s">
        <v>5</v>
      </c>
      <c r="R31" s="13">
        <f t="shared" si="14"/>
        <v>7.9424999999999999</v>
      </c>
      <c r="S31" s="13">
        <f t="shared" si="15"/>
        <v>8.18</v>
      </c>
      <c r="T31" s="14">
        <f t="shared" si="16"/>
        <v>8.0612499999999994</v>
      </c>
    </row>
    <row r="32" spans="2:25" x14ac:dyDescent="0.3">
      <c r="B32" s="12" t="s">
        <v>6</v>
      </c>
      <c r="C32" s="13">
        <f t="shared" si="5"/>
        <v>6.76</v>
      </c>
      <c r="D32" s="13">
        <f t="shared" si="6"/>
        <v>7.1300000000000008</v>
      </c>
      <c r="E32" s="14">
        <f t="shared" si="7"/>
        <v>6.9450000000000003</v>
      </c>
      <c r="G32" s="12" t="s">
        <v>6</v>
      </c>
      <c r="H32" s="13">
        <f t="shared" si="8"/>
        <v>7.085</v>
      </c>
      <c r="I32" s="13">
        <f t="shared" si="9"/>
        <v>7.5649999999999995</v>
      </c>
      <c r="J32" s="14">
        <f t="shared" si="10"/>
        <v>7.3249999999999993</v>
      </c>
      <c r="L32" s="12" t="s">
        <v>6</v>
      </c>
      <c r="M32" s="13">
        <f t="shared" si="11"/>
        <v>7.41</v>
      </c>
      <c r="N32" s="13">
        <f t="shared" si="12"/>
        <v>7.6400000000000006</v>
      </c>
      <c r="O32" s="14">
        <f t="shared" si="13"/>
        <v>7.5250000000000004</v>
      </c>
      <c r="Q32" s="12" t="s">
        <v>6</v>
      </c>
      <c r="R32" s="13">
        <f t="shared" si="14"/>
        <v>8.2349999999999994</v>
      </c>
      <c r="S32" s="13">
        <f t="shared" si="15"/>
        <v>8.4749999999999996</v>
      </c>
      <c r="T32" s="14">
        <f t="shared" si="16"/>
        <v>8.3550000000000004</v>
      </c>
    </row>
    <row r="33" spans="2:20" x14ac:dyDescent="0.3">
      <c r="B33" s="12" t="s">
        <v>7</v>
      </c>
      <c r="C33" s="13">
        <f t="shared" si="5"/>
        <v>7.0549999999999997</v>
      </c>
      <c r="D33" s="13">
        <f t="shared" si="6"/>
        <v>7.4799999999999995</v>
      </c>
      <c r="E33" s="14">
        <f t="shared" si="7"/>
        <v>7.2675000000000001</v>
      </c>
      <c r="G33" s="12" t="s">
        <v>7</v>
      </c>
      <c r="H33" s="13">
        <f t="shared" si="8"/>
        <v>7.3900000000000006</v>
      </c>
      <c r="I33" s="13">
        <f t="shared" si="9"/>
        <v>7.9349999999999996</v>
      </c>
      <c r="J33" s="14">
        <f t="shared" si="10"/>
        <v>7.6624999999999996</v>
      </c>
      <c r="L33" s="12" t="s">
        <v>7</v>
      </c>
      <c r="M33" s="13">
        <f t="shared" si="11"/>
        <v>7.6950000000000003</v>
      </c>
      <c r="N33" s="13">
        <f t="shared" si="12"/>
        <v>7.96</v>
      </c>
      <c r="O33" s="14">
        <f t="shared" si="13"/>
        <v>7.8275000000000006</v>
      </c>
      <c r="Q33" s="12" t="s">
        <v>7</v>
      </c>
      <c r="R33" s="13">
        <f t="shared" si="14"/>
        <v>8.5300000000000011</v>
      </c>
      <c r="S33" s="13">
        <f t="shared" si="15"/>
        <v>8.8049999999999997</v>
      </c>
      <c r="T33" s="14">
        <f t="shared" si="16"/>
        <v>8.6675000000000004</v>
      </c>
    </row>
    <row r="34" spans="2:20" ht="15" thickBot="1" x14ac:dyDescent="0.35">
      <c r="B34" s="15" t="s">
        <v>8</v>
      </c>
      <c r="C34" s="16">
        <f t="shared" si="5"/>
        <v>7.2149999999999999</v>
      </c>
      <c r="D34" s="16">
        <f t="shared" si="6"/>
        <v>7.6950000000000003</v>
      </c>
      <c r="E34" s="17">
        <f t="shared" si="7"/>
        <v>7.4550000000000001</v>
      </c>
      <c r="G34" s="15" t="s">
        <v>8</v>
      </c>
      <c r="H34" s="16">
        <f t="shared" si="8"/>
        <v>7.74</v>
      </c>
      <c r="I34" s="16">
        <f t="shared" si="9"/>
        <v>8.3600000000000012</v>
      </c>
      <c r="J34" s="17">
        <f t="shared" si="10"/>
        <v>8.0500000000000007</v>
      </c>
      <c r="L34" s="15" t="s">
        <v>8</v>
      </c>
      <c r="M34" s="16">
        <f t="shared" si="11"/>
        <v>7.8650000000000002</v>
      </c>
      <c r="N34" s="16">
        <f t="shared" si="12"/>
        <v>8.1650000000000009</v>
      </c>
      <c r="O34" s="17">
        <f t="shared" si="13"/>
        <v>8.0150000000000006</v>
      </c>
      <c r="Q34" s="15" t="s">
        <v>8</v>
      </c>
      <c r="R34" s="16">
        <f t="shared" si="14"/>
        <v>8.9</v>
      </c>
      <c r="S34" s="16">
        <f t="shared" si="15"/>
        <v>9.2000000000000011</v>
      </c>
      <c r="T34" s="17">
        <f t="shared" si="16"/>
        <v>9.0500000000000007</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7">T26</f>
        <v>5.8900000000000006</v>
      </c>
      <c r="D42" s="13">
        <f t="shared" ref="D42:D50" si="18">O26</f>
        <v>5.6325000000000003</v>
      </c>
      <c r="E42" s="13">
        <f t="shared" ref="E42:E50" si="19">E12</f>
        <v>5.3949999999999996</v>
      </c>
      <c r="F42" s="13">
        <f t="shared" ref="F42:F50" si="20">E26</f>
        <v>5.3674999999999997</v>
      </c>
      <c r="G42" s="14">
        <f t="shared" ref="G42:G50" si="21">J26</f>
        <v>5.4399999999999995</v>
      </c>
    </row>
    <row r="43" spans="2:20" x14ac:dyDescent="0.3">
      <c r="B43" s="12" t="s">
        <v>1</v>
      </c>
      <c r="C43" s="13">
        <f t="shared" si="17"/>
        <v>6.5500000000000007</v>
      </c>
      <c r="D43" s="13">
        <f t="shared" si="18"/>
        <v>6.23</v>
      </c>
      <c r="E43" s="13">
        <f t="shared" si="19"/>
        <v>5.93</v>
      </c>
      <c r="F43" s="13">
        <f t="shared" si="20"/>
        <v>5.8800000000000008</v>
      </c>
      <c r="G43" s="14">
        <f t="shared" si="21"/>
        <v>5.9749999999999996</v>
      </c>
    </row>
    <row r="44" spans="2:20" x14ac:dyDescent="0.3">
      <c r="B44" s="12" t="s">
        <v>2</v>
      </c>
      <c r="C44" s="13">
        <f t="shared" si="17"/>
        <v>6.7349999999999994</v>
      </c>
      <c r="D44" s="13">
        <f t="shared" si="18"/>
        <v>6.3475000000000001</v>
      </c>
      <c r="E44" s="13">
        <f t="shared" si="19"/>
        <v>6.0049999999999999</v>
      </c>
      <c r="F44" s="13">
        <f t="shared" si="20"/>
        <v>5.9474999999999998</v>
      </c>
      <c r="G44" s="14">
        <f t="shared" si="21"/>
        <v>6.0549999999999997</v>
      </c>
    </row>
    <row r="45" spans="2:20" x14ac:dyDescent="0.3">
      <c r="B45" s="12" t="s">
        <v>3</v>
      </c>
      <c r="C45" s="13">
        <f t="shared" si="17"/>
        <v>7.0049999999999999</v>
      </c>
      <c r="D45" s="13">
        <f t="shared" si="18"/>
        <v>6.5549999999999997</v>
      </c>
      <c r="E45" s="13">
        <f t="shared" si="19"/>
        <v>6.16</v>
      </c>
      <c r="F45" s="13">
        <f t="shared" si="20"/>
        <v>6.0949999999999998</v>
      </c>
      <c r="G45" s="14">
        <f t="shared" si="21"/>
        <v>6.2050000000000001</v>
      </c>
    </row>
    <row r="46" spans="2:20" x14ac:dyDescent="0.3">
      <c r="B46" s="12" t="s">
        <v>4</v>
      </c>
      <c r="C46" s="13">
        <f t="shared" si="17"/>
        <v>7.7249999999999996</v>
      </c>
      <c r="D46" s="13">
        <f t="shared" si="18"/>
        <v>7.0949999999999998</v>
      </c>
      <c r="E46" s="13">
        <f t="shared" si="19"/>
        <v>6.625</v>
      </c>
      <c r="F46" s="13">
        <f t="shared" si="20"/>
        <v>6.5750000000000002</v>
      </c>
      <c r="G46" s="14">
        <f t="shared" si="21"/>
        <v>6.8049999999999997</v>
      </c>
    </row>
    <row r="47" spans="2:20" x14ac:dyDescent="0.3">
      <c r="B47" s="12" t="s">
        <v>5</v>
      </c>
      <c r="C47" s="13">
        <f t="shared" si="17"/>
        <v>8.0612499999999994</v>
      </c>
      <c r="D47" s="13">
        <f t="shared" si="18"/>
        <v>7.3250000000000002</v>
      </c>
      <c r="E47" s="13">
        <f t="shared" si="19"/>
        <v>6.8100000000000005</v>
      </c>
      <c r="F47" s="13">
        <f t="shared" si="20"/>
        <v>6.7750000000000004</v>
      </c>
      <c r="G47" s="14">
        <f t="shared" si="21"/>
        <v>7.0887499999999992</v>
      </c>
    </row>
    <row r="48" spans="2:20" x14ac:dyDescent="0.3">
      <c r="B48" s="12" t="s">
        <v>6</v>
      </c>
      <c r="C48" s="13">
        <f t="shared" si="17"/>
        <v>8.3550000000000004</v>
      </c>
      <c r="D48" s="13">
        <f t="shared" si="18"/>
        <v>7.5250000000000004</v>
      </c>
      <c r="E48" s="13">
        <f t="shared" si="19"/>
        <v>6.9700000000000006</v>
      </c>
      <c r="F48" s="13">
        <f t="shared" si="20"/>
        <v>6.9450000000000003</v>
      </c>
      <c r="G48" s="14">
        <f t="shared" si="21"/>
        <v>7.3249999999999993</v>
      </c>
    </row>
    <row r="49" spans="2:33" x14ac:dyDescent="0.3">
      <c r="B49" s="12" t="s">
        <v>7</v>
      </c>
      <c r="C49" s="13">
        <f t="shared" si="17"/>
        <v>8.6675000000000004</v>
      </c>
      <c r="D49" s="13">
        <f t="shared" si="18"/>
        <v>7.8275000000000006</v>
      </c>
      <c r="E49" s="13">
        <f t="shared" si="19"/>
        <v>7.2650000000000006</v>
      </c>
      <c r="F49" s="13">
        <f t="shared" si="20"/>
        <v>7.2675000000000001</v>
      </c>
      <c r="G49" s="14">
        <f t="shared" si="21"/>
        <v>7.6624999999999996</v>
      </c>
    </row>
    <row r="50" spans="2:33" ht="15" thickBot="1" x14ac:dyDescent="0.35">
      <c r="B50" s="15" t="s">
        <v>8</v>
      </c>
      <c r="C50" s="16">
        <f t="shared" si="17"/>
        <v>9.0500000000000007</v>
      </c>
      <c r="D50" s="16">
        <f t="shared" si="18"/>
        <v>8.0150000000000006</v>
      </c>
      <c r="E50" s="16">
        <f t="shared" si="19"/>
        <v>7.4399999999999995</v>
      </c>
      <c r="F50" s="16">
        <f t="shared" si="20"/>
        <v>7.4550000000000001</v>
      </c>
      <c r="G50" s="17">
        <f t="shared" si="21"/>
        <v>8.0500000000000007</v>
      </c>
    </row>
    <row r="53" spans="2:33" ht="15" thickBot="1" x14ac:dyDescent="0.35"/>
    <row r="54" spans="2:33" x14ac:dyDescent="0.3">
      <c r="B54" s="97" t="s">
        <v>59</v>
      </c>
      <c r="C54" s="98"/>
      <c r="D54" s="98"/>
      <c r="E54" s="98"/>
      <c r="F54" s="98"/>
      <c r="G54" s="98"/>
      <c r="H54" s="98"/>
      <c r="I54" s="98"/>
      <c r="J54" s="99"/>
    </row>
    <row r="55" spans="2:33" ht="15" thickBot="1" x14ac:dyDescent="0.35">
      <c r="B55" s="100"/>
      <c r="C55" s="101"/>
      <c r="D55" s="101"/>
      <c r="E55" s="101"/>
      <c r="F55" s="101"/>
      <c r="G55" s="101"/>
      <c r="H55" s="101"/>
      <c r="I55" s="101"/>
      <c r="J55" s="102"/>
    </row>
    <row r="58" spans="2:33" ht="15" thickBot="1" x14ac:dyDescent="0.35"/>
    <row r="59" spans="2:33" x14ac:dyDescent="0.3">
      <c r="B59" s="21" t="s">
        <v>37</v>
      </c>
      <c r="C59" s="118" t="s">
        <v>114</v>
      </c>
      <c r="D59" s="119"/>
      <c r="F59" s="21" t="s">
        <v>37</v>
      </c>
      <c r="G59" s="118" t="s">
        <v>115</v>
      </c>
      <c r="H59" s="119"/>
      <c r="J59" s="21" t="s">
        <v>37</v>
      </c>
      <c r="K59" s="118" t="s">
        <v>116</v>
      </c>
      <c r="L59" s="119"/>
      <c r="N59" s="21" t="s">
        <v>37</v>
      </c>
      <c r="O59" s="118" t="s">
        <v>117</v>
      </c>
      <c r="P59" s="119"/>
      <c r="S59" s="21" t="s">
        <v>37</v>
      </c>
      <c r="T59" s="118" t="s">
        <v>114</v>
      </c>
      <c r="U59" s="119"/>
      <c r="W59" s="21" t="s">
        <v>37</v>
      </c>
      <c r="X59" s="118" t="s">
        <v>115</v>
      </c>
      <c r="Y59" s="119"/>
      <c r="AA59" s="21" t="s">
        <v>37</v>
      </c>
      <c r="AB59" s="118" t="s">
        <v>116</v>
      </c>
      <c r="AC59" s="119"/>
      <c r="AE59" s="21" t="s">
        <v>37</v>
      </c>
      <c r="AF59" s="118" t="s">
        <v>117</v>
      </c>
      <c r="AG59" s="119"/>
    </row>
    <row r="60" spans="2:33" x14ac:dyDescent="0.3">
      <c r="B60" s="9" t="s">
        <v>35</v>
      </c>
      <c r="C60" s="26" t="s">
        <v>40</v>
      </c>
      <c r="D60" s="27" t="s">
        <v>60</v>
      </c>
      <c r="F60" s="9" t="s">
        <v>35</v>
      </c>
      <c r="G60" s="26" t="s">
        <v>40</v>
      </c>
      <c r="H60" s="27" t="s">
        <v>60</v>
      </c>
      <c r="J60" s="9" t="s">
        <v>35</v>
      </c>
      <c r="K60" s="26" t="s">
        <v>40</v>
      </c>
      <c r="L60" s="27" t="s">
        <v>60</v>
      </c>
      <c r="N60" s="9" t="s">
        <v>35</v>
      </c>
      <c r="O60" s="26" t="s">
        <v>40</v>
      </c>
      <c r="P60" s="27" t="s">
        <v>60</v>
      </c>
      <c r="S60" s="9" t="s">
        <v>36</v>
      </c>
      <c r="T60" s="26" t="s">
        <v>40</v>
      </c>
      <c r="U60" s="27" t="s">
        <v>60</v>
      </c>
      <c r="W60" s="9" t="s">
        <v>36</v>
      </c>
      <c r="X60" s="26" t="s">
        <v>40</v>
      </c>
      <c r="Y60" s="27" t="s">
        <v>60</v>
      </c>
      <c r="AA60" s="9" t="s">
        <v>36</v>
      </c>
      <c r="AB60" s="26" t="s">
        <v>40</v>
      </c>
      <c r="AC60" s="27" t="s">
        <v>60</v>
      </c>
      <c r="AE60" s="9" t="s">
        <v>36</v>
      </c>
      <c r="AF60" s="26" t="s">
        <v>40</v>
      </c>
      <c r="AG60" s="27" t="s">
        <v>60</v>
      </c>
    </row>
    <row r="61" spans="2:33" x14ac:dyDescent="0.3">
      <c r="B61" s="12" t="s">
        <v>0</v>
      </c>
      <c r="C61" s="13">
        <f>(D42-C42)/(25-10)</f>
        <v>-1.7166666666666684E-2</v>
      </c>
      <c r="D61" s="14">
        <f>((25*C42)-(10*D42))/(25-10)</f>
        <v>6.0616666666666665</v>
      </c>
      <c r="F61" s="12" t="s">
        <v>0</v>
      </c>
      <c r="G61" s="13">
        <f>(E42-D42)/(50-25)</f>
        <v>-9.5000000000000293E-3</v>
      </c>
      <c r="H61" s="14">
        <f>((50*D42)-(25*E42))/(50-25)</f>
        <v>5.87</v>
      </c>
      <c r="J61" s="12" t="s">
        <v>0</v>
      </c>
      <c r="K61" s="13">
        <f>(F42-E42)/(75-50)</f>
        <v>-1.0999999999999942E-3</v>
      </c>
      <c r="L61" s="14">
        <f>((75*E42)-(50*F42))/(75-50)</f>
        <v>5.4499999999999975</v>
      </c>
      <c r="N61" s="12" t="s">
        <v>0</v>
      </c>
      <c r="O61" s="13">
        <f>(G42-F42)/(90-75)</f>
        <v>4.8333333333333188E-3</v>
      </c>
      <c r="P61" s="14">
        <f>((90*F42)-(75*G42))/(90-75)</f>
        <v>5.0050000000000034</v>
      </c>
      <c r="S61" s="12" t="s">
        <v>0</v>
      </c>
      <c r="T61" s="13">
        <f>(F42-G42)/(25-10)</f>
        <v>-4.8333333333333188E-3</v>
      </c>
      <c r="U61" s="14">
        <f>((25*G42)-(10*F42))/(25-10)</f>
        <v>5.4883333333333333</v>
      </c>
      <c r="W61" s="12" t="s">
        <v>0</v>
      </c>
      <c r="X61" s="13">
        <f>(E42-F42)/(50-25)</f>
        <v>1.0999999999999942E-3</v>
      </c>
      <c r="Y61" s="14">
        <f>((50*F42)-(25*E42))/(50-25)</f>
        <v>5.34</v>
      </c>
      <c r="AA61" s="12" t="s">
        <v>0</v>
      </c>
      <c r="AB61" s="13">
        <f>(D42-E42)/(75-50)</f>
        <v>9.5000000000000293E-3</v>
      </c>
      <c r="AC61" s="14">
        <f>((75*E42)-(50*D42))/(75-50)</f>
        <v>4.9199999999999982</v>
      </c>
      <c r="AE61" s="12" t="s">
        <v>0</v>
      </c>
      <c r="AF61" s="13">
        <f>(C42-D42)/(90-75)</f>
        <v>1.7166666666666684E-2</v>
      </c>
      <c r="AG61" s="14">
        <f>((90*D42)-(75*C42))/(90-75)</f>
        <v>4.3449999999999971</v>
      </c>
    </row>
    <row r="62" spans="2:33" x14ac:dyDescent="0.3">
      <c r="B62" s="12" t="s">
        <v>1</v>
      </c>
      <c r="C62" s="13">
        <f t="shared" ref="C62:C68" si="22">(D43-C43)/(25-10)</f>
        <v>-2.1333333333333353E-2</v>
      </c>
      <c r="D62" s="14">
        <f t="shared" ref="D62:D69" si="23">((25*C43)-(10*D43))/(25-10)</f>
        <v>6.7633333333333345</v>
      </c>
      <c r="F62" s="12" t="s">
        <v>1</v>
      </c>
      <c r="G62" s="13">
        <f t="shared" ref="G62:G69" si="24">(E43-D43)/(50-25)</f>
        <v>-1.2000000000000028E-2</v>
      </c>
      <c r="H62" s="14">
        <f t="shared" ref="H62:H69" si="25">((50*D43)-(25*E43))/(50-25)</f>
        <v>6.53</v>
      </c>
      <c r="J62" s="12" t="s">
        <v>1</v>
      </c>
      <c r="K62" s="13">
        <f t="shared" ref="K62:K69" si="26">(F43-E43)/(75-50)</f>
        <v>-1.9999999999999575E-3</v>
      </c>
      <c r="L62" s="14">
        <f t="shared" ref="L62:L69" si="27">((75*E43)-(50*F43))/(75-50)</f>
        <v>6.0299999999999976</v>
      </c>
      <c r="N62" s="12" t="s">
        <v>1</v>
      </c>
      <c r="O62" s="13">
        <f t="shared" ref="O62:O69" si="28">(G43-F43)/(90-75)</f>
        <v>6.3333333333332577E-3</v>
      </c>
      <c r="P62" s="14">
        <f t="shared" ref="P62:P69" si="29">((90*F43)-(75*G43))/(90-75)</f>
        <v>5.4050000000000029</v>
      </c>
      <c r="S62" s="12" t="s">
        <v>1</v>
      </c>
      <c r="T62" s="13">
        <f t="shared" ref="T62:T69" si="30">(F43-G43)/(25-10)</f>
        <v>-6.3333333333332577E-3</v>
      </c>
      <c r="U62" s="14">
        <f t="shared" ref="U62:U69" si="31">((25*G43)-(10*F43))/(25-10)</f>
        <v>6.0383333333333322</v>
      </c>
      <c r="W62" s="12" t="s">
        <v>1</v>
      </c>
      <c r="X62" s="13">
        <f t="shared" ref="X62:X69" si="32">(E43-F43)/(50-25)</f>
        <v>1.9999999999999575E-3</v>
      </c>
      <c r="Y62" s="14">
        <f t="shared" ref="Y62:Y69" si="33">((50*F43)-(25*E43))/(50-25)</f>
        <v>5.8300000000000018</v>
      </c>
      <c r="AA62" s="12" t="s">
        <v>1</v>
      </c>
      <c r="AB62" s="13">
        <f t="shared" ref="AB62:AB69" si="34">(D43-E43)/(75-50)</f>
        <v>1.2000000000000028E-2</v>
      </c>
      <c r="AC62" s="14">
        <f t="shared" ref="AC62:AC69" si="35">((75*E43)-(50*D43))/(75-50)</f>
        <v>5.33</v>
      </c>
      <c r="AE62" s="12" t="s">
        <v>1</v>
      </c>
      <c r="AF62" s="13">
        <f t="shared" ref="AF62:AF69" si="36">(C43-D43)/(90-75)</f>
        <v>2.1333333333333353E-2</v>
      </c>
      <c r="AG62" s="14">
        <f t="shared" ref="AG62:AG69" si="37">((90*D43)-(75*C43))/(90-75)</f>
        <v>4.629999999999999</v>
      </c>
    </row>
    <row r="63" spans="2:33" x14ac:dyDescent="0.3">
      <c r="B63" s="12" t="s">
        <v>2</v>
      </c>
      <c r="C63" s="13">
        <f t="shared" si="22"/>
        <v>-2.5833333333333285E-2</v>
      </c>
      <c r="D63" s="14">
        <f t="shared" si="23"/>
        <v>6.9933333333333341</v>
      </c>
      <c r="F63" s="12" t="s">
        <v>2</v>
      </c>
      <c r="G63" s="13">
        <f t="shared" si="24"/>
        <v>-1.3700000000000011E-2</v>
      </c>
      <c r="H63" s="14">
        <f t="shared" si="25"/>
        <v>6.69</v>
      </c>
      <c r="J63" s="12" t="s">
        <v>2</v>
      </c>
      <c r="K63" s="13">
        <f t="shared" si="26"/>
        <v>-2.3000000000000043E-3</v>
      </c>
      <c r="L63" s="14">
        <f t="shared" si="27"/>
        <v>6.12</v>
      </c>
      <c r="N63" s="12" t="s">
        <v>2</v>
      </c>
      <c r="O63" s="13">
        <f t="shared" si="28"/>
        <v>7.1666666666666623E-3</v>
      </c>
      <c r="P63" s="14">
        <f t="shared" si="29"/>
        <v>5.4099999999999984</v>
      </c>
      <c r="S63" s="12" t="s">
        <v>2</v>
      </c>
      <c r="T63" s="13">
        <f t="shared" si="30"/>
        <v>-7.1666666666666623E-3</v>
      </c>
      <c r="U63" s="14">
        <f t="shared" si="31"/>
        <v>6.1266666666666669</v>
      </c>
      <c r="W63" s="12" t="s">
        <v>2</v>
      </c>
      <c r="X63" s="13">
        <f t="shared" si="32"/>
        <v>2.3000000000000043E-3</v>
      </c>
      <c r="Y63" s="14">
        <f t="shared" si="33"/>
        <v>5.89</v>
      </c>
      <c r="AA63" s="12" t="s">
        <v>2</v>
      </c>
      <c r="AB63" s="13">
        <f t="shared" si="34"/>
        <v>1.3700000000000011E-2</v>
      </c>
      <c r="AC63" s="14">
        <f t="shared" si="35"/>
        <v>5.32</v>
      </c>
      <c r="AE63" s="12" t="s">
        <v>2</v>
      </c>
      <c r="AF63" s="13">
        <f t="shared" si="36"/>
        <v>2.5833333333333285E-2</v>
      </c>
      <c r="AG63" s="14">
        <f t="shared" si="37"/>
        <v>4.4100000000000019</v>
      </c>
    </row>
    <row r="64" spans="2:33" x14ac:dyDescent="0.3">
      <c r="B64" s="12" t="s">
        <v>3</v>
      </c>
      <c r="C64" s="13">
        <f t="shared" si="22"/>
        <v>-3.0000000000000013E-2</v>
      </c>
      <c r="D64" s="14">
        <f t="shared" si="23"/>
        <v>7.3050000000000006</v>
      </c>
      <c r="F64" s="12" t="s">
        <v>3</v>
      </c>
      <c r="G64" s="13">
        <f t="shared" si="24"/>
        <v>-1.5799999999999984E-2</v>
      </c>
      <c r="H64" s="14">
        <f t="shared" si="25"/>
        <v>6.95</v>
      </c>
      <c r="J64" s="12" t="s">
        <v>3</v>
      </c>
      <c r="K64" s="13">
        <f t="shared" si="26"/>
        <v>-2.6000000000000155E-3</v>
      </c>
      <c r="L64" s="14">
        <f t="shared" si="27"/>
        <v>6.29</v>
      </c>
      <c r="N64" s="12" t="s">
        <v>3</v>
      </c>
      <c r="O64" s="13">
        <f t="shared" si="28"/>
        <v>7.3333333333333549E-3</v>
      </c>
      <c r="P64" s="14">
        <f t="shared" si="29"/>
        <v>5.5449999999999973</v>
      </c>
      <c r="S64" s="12" t="s">
        <v>3</v>
      </c>
      <c r="T64" s="13">
        <f t="shared" si="30"/>
        <v>-7.3333333333333549E-3</v>
      </c>
      <c r="U64" s="14">
        <f t="shared" si="31"/>
        <v>6.2783333333333342</v>
      </c>
      <c r="W64" s="12" t="s">
        <v>3</v>
      </c>
      <c r="X64" s="13">
        <f t="shared" si="32"/>
        <v>2.6000000000000155E-3</v>
      </c>
      <c r="Y64" s="14">
        <f t="shared" si="33"/>
        <v>6.03</v>
      </c>
      <c r="AA64" s="12" t="s">
        <v>3</v>
      </c>
      <c r="AB64" s="13">
        <f t="shared" si="34"/>
        <v>1.5799999999999984E-2</v>
      </c>
      <c r="AC64" s="14">
        <f t="shared" si="35"/>
        <v>5.37</v>
      </c>
      <c r="AE64" s="12" t="s">
        <v>3</v>
      </c>
      <c r="AF64" s="13">
        <f t="shared" si="36"/>
        <v>3.0000000000000013E-2</v>
      </c>
      <c r="AG64" s="14">
        <f t="shared" si="37"/>
        <v>4.3049999999999953</v>
      </c>
    </row>
    <row r="65" spans="2:33" x14ac:dyDescent="0.3">
      <c r="B65" s="12" t="s">
        <v>4</v>
      </c>
      <c r="C65" s="13">
        <f t="shared" si="22"/>
        <v>-4.1999999999999996E-2</v>
      </c>
      <c r="D65" s="14">
        <f t="shared" si="23"/>
        <v>8.1449999999999996</v>
      </c>
      <c r="F65" s="12" t="s">
        <v>4</v>
      </c>
      <c r="G65" s="13">
        <f t="shared" si="24"/>
        <v>-1.879999999999999E-2</v>
      </c>
      <c r="H65" s="14">
        <f t="shared" si="25"/>
        <v>7.5650000000000004</v>
      </c>
      <c r="J65" s="12" t="s">
        <v>4</v>
      </c>
      <c r="K65" s="13">
        <f t="shared" si="26"/>
        <v>-1.9999999999999931E-3</v>
      </c>
      <c r="L65" s="14">
        <f t="shared" si="27"/>
        <v>6.7249999999999996</v>
      </c>
      <c r="N65" s="12" t="s">
        <v>4</v>
      </c>
      <c r="O65" s="13">
        <f t="shared" si="28"/>
        <v>1.5333333333333303E-2</v>
      </c>
      <c r="P65" s="14">
        <f t="shared" si="29"/>
        <v>5.4249999999999998</v>
      </c>
      <c r="S65" s="12" t="s">
        <v>4</v>
      </c>
      <c r="T65" s="13">
        <f t="shared" si="30"/>
        <v>-1.5333333333333303E-2</v>
      </c>
      <c r="U65" s="14">
        <f t="shared" si="31"/>
        <v>6.958333333333333</v>
      </c>
      <c r="W65" s="12" t="s">
        <v>4</v>
      </c>
      <c r="X65" s="13">
        <f t="shared" si="32"/>
        <v>1.9999999999999931E-3</v>
      </c>
      <c r="Y65" s="14">
        <f t="shared" si="33"/>
        <v>6.5250000000000004</v>
      </c>
      <c r="AA65" s="12" t="s">
        <v>4</v>
      </c>
      <c r="AB65" s="13">
        <f t="shared" si="34"/>
        <v>1.879999999999999E-2</v>
      </c>
      <c r="AC65" s="14">
        <f t="shared" si="35"/>
        <v>5.6849999999999996</v>
      </c>
      <c r="AE65" s="12" t="s">
        <v>4</v>
      </c>
      <c r="AF65" s="13">
        <f t="shared" si="36"/>
        <v>4.1999999999999996E-2</v>
      </c>
      <c r="AG65" s="14">
        <f t="shared" si="37"/>
        <v>3.9449999999999972</v>
      </c>
    </row>
    <row r="66" spans="2:33" x14ac:dyDescent="0.3">
      <c r="B66" s="12" t="s">
        <v>5</v>
      </c>
      <c r="C66" s="13">
        <f t="shared" si="22"/>
        <v>-4.9083333333333277E-2</v>
      </c>
      <c r="D66" s="14">
        <f t="shared" si="23"/>
        <v>8.5520833333333321</v>
      </c>
      <c r="F66" s="12" t="s">
        <v>5</v>
      </c>
      <c r="G66" s="13">
        <f t="shared" si="24"/>
        <v>-2.0599999999999986E-2</v>
      </c>
      <c r="H66" s="14">
        <f t="shared" si="25"/>
        <v>7.84</v>
      </c>
      <c r="J66" s="12" t="s">
        <v>5</v>
      </c>
      <c r="K66" s="13">
        <f t="shared" si="26"/>
        <v>-1.4000000000000056E-3</v>
      </c>
      <c r="L66" s="14">
        <f t="shared" si="27"/>
        <v>6.8800000000000026</v>
      </c>
      <c r="N66" s="12" t="s">
        <v>5</v>
      </c>
      <c r="O66" s="13">
        <f t="shared" si="28"/>
        <v>2.091666666666659E-2</v>
      </c>
      <c r="P66" s="14">
        <f t="shared" si="29"/>
        <v>5.2062500000000078</v>
      </c>
      <c r="S66" s="12" t="s">
        <v>5</v>
      </c>
      <c r="T66" s="13">
        <f t="shared" si="30"/>
        <v>-2.091666666666659E-2</v>
      </c>
      <c r="U66" s="14">
        <f t="shared" si="31"/>
        <v>7.2979166666666648</v>
      </c>
      <c r="W66" s="12" t="s">
        <v>5</v>
      </c>
      <c r="X66" s="13">
        <f t="shared" si="32"/>
        <v>1.4000000000000056E-3</v>
      </c>
      <c r="Y66" s="14">
        <f t="shared" si="33"/>
        <v>6.74</v>
      </c>
      <c r="AA66" s="12" t="s">
        <v>5</v>
      </c>
      <c r="AB66" s="13">
        <f t="shared" si="34"/>
        <v>2.0599999999999986E-2</v>
      </c>
      <c r="AC66" s="14">
        <f t="shared" si="35"/>
        <v>5.780000000000002</v>
      </c>
      <c r="AE66" s="12" t="s">
        <v>5</v>
      </c>
      <c r="AF66" s="13">
        <f t="shared" si="36"/>
        <v>4.9083333333333277E-2</v>
      </c>
      <c r="AG66" s="14">
        <f t="shared" si="37"/>
        <v>3.6437499999999998</v>
      </c>
    </row>
    <row r="67" spans="2:33" x14ac:dyDescent="0.3">
      <c r="B67" s="12" t="s">
        <v>6</v>
      </c>
      <c r="C67" s="13">
        <f t="shared" si="22"/>
        <v>-5.5333333333333339E-2</v>
      </c>
      <c r="D67" s="14">
        <f t="shared" si="23"/>
        <v>8.9083333333333332</v>
      </c>
      <c r="F67" s="12" t="s">
        <v>6</v>
      </c>
      <c r="G67" s="13">
        <f t="shared" si="24"/>
        <v>-2.2199999999999987E-2</v>
      </c>
      <c r="H67" s="14">
        <f t="shared" si="25"/>
        <v>8.0799999999999983</v>
      </c>
      <c r="J67" s="12" t="s">
        <v>6</v>
      </c>
      <c r="K67" s="13">
        <f t="shared" si="26"/>
        <v>-1.0000000000000141E-3</v>
      </c>
      <c r="L67" s="14">
        <f t="shared" si="27"/>
        <v>7.02</v>
      </c>
      <c r="N67" s="12" t="s">
        <v>6</v>
      </c>
      <c r="O67" s="13">
        <f t="shared" si="28"/>
        <v>2.5333333333333267E-2</v>
      </c>
      <c r="P67" s="14">
        <f t="shared" si="29"/>
        <v>5.0450000000000044</v>
      </c>
      <c r="S67" s="12" t="s">
        <v>6</v>
      </c>
      <c r="T67" s="13">
        <f t="shared" si="30"/>
        <v>-2.5333333333333267E-2</v>
      </c>
      <c r="U67" s="14">
        <f t="shared" si="31"/>
        <v>7.5783333333333314</v>
      </c>
      <c r="W67" s="12" t="s">
        <v>6</v>
      </c>
      <c r="X67" s="13">
        <f t="shared" si="32"/>
        <v>1.0000000000000141E-3</v>
      </c>
      <c r="Y67" s="14">
        <f t="shared" si="33"/>
        <v>6.919999999999999</v>
      </c>
      <c r="AA67" s="12" t="s">
        <v>6</v>
      </c>
      <c r="AB67" s="13">
        <f t="shared" si="34"/>
        <v>2.2199999999999987E-2</v>
      </c>
      <c r="AC67" s="14">
        <f t="shared" si="35"/>
        <v>5.86</v>
      </c>
      <c r="AE67" s="12" t="s">
        <v>6</v>
      </c>
      <c r="AF67" s="13">
        <f t="shared" si="36"/>
        <v>5.5333333333333339E-2</v>
      </c>
      <c r="AG67" s="14">
        <f t="shared" si="37"/>
        <v>3.375</v>
      </c>
    </row>
    <row r="68" spans="2:33" x14ac:dyDescent="0.3">
      <c r="B68" s="12" t="s">
        <v>7</v>
      </c>
      <c r="C68" s="13">
        <f t="shared" si="22"/>
        <v>-5.5999999999999987E-2</v>
      </c>
      <c r="D68" s="14">
        <f t="shared" si="23"/>
        <v>9.2274999999999991</v>
      </c>
      <c r="F68" s="12" t="s">
        <v>7</v>
      </c>
      <c r="G68" s="13">
        <f t="shared" si="24"/>
        <v>-2.2499999999999999E-2</v>
      </c>
      <c r="H68" s="14">
        <f t="shared" si="25"/>
        <v>8.39</v>
      </c>
      <c r="J68" s="12" t="s">
        <v>7</v>
      </c>
      <c r="K68" s="13">
        <f t="shared" si="26"/>
        <v>9.999999999998011E-5</v>
      </c>
      <c r="L68" s="14">
        <f t="shared" si="27"/>
        <v>7.26</v>
      </c>
      <c r="N68" s="12" t="s">
        <v>7</v>
      </c>
      <c r="O68" s="13">
        <f t="shared" si="28"/>
        <v>2.6333333333333306E-2</v>
      </c>
      <c r="P68" s="14">
        <f t="shared" si="29"/>
        <v>5.2925000000000031</v>
      </c>
      <c r="S68" s="12" t="s">
        <v>7</v>
      </c>
      <c r="T68" s="13">
        <f t="shared" si="30"/>
        <v>-2.6333333333333306E-2</v>
      </c>
      <c r="U68" s="14">
        <f t="shared" si="31"/>
        <v>7.9258333333333333</v>
      </c>
      <c r="W68" s="12" t="s">
        <v>7</v>
      </c>
      <c r="X68" s="13">
        <f t="shared" si="32"/>
        <v>-9.999999999998011E-5</v>
      </c>
      <c r="Y68" s="14">
        <f t="shared" si="33"/>
        <v>7.27</v>
      </c>
      <c r="AA68" s="12" t="s">
        <v>7</v>
      </c>
      <c r="AB68" s="13">
        <f t="shared" si="34"/>
        <v>2.2499999999999999E-2</v>
      </c>
      <c r="AC68" s="14">
        <f t="shared" si="35"/>
        <v>6.14</v>
      </c>
      <c r="AE68" s="12" t="s">
        <v>7</v>
      </c>
      <c r="AF68" s="13">
        <f t="shared" si="36"/>
        <v>5.5999999999999987E-2</v>
      </c>
      <c r="AG68" s="14">
        <f t="shared" si="37"/>
        <v>3.6275000000000017</v>
      </c>
    </row>
    <row r="69" spans="2:33" ht="15" thickBot="1" x14ac:dyDescent="0.35">
      <c r="B69" s="15" t="s">
        <v>8</v>
      </c>
      <c r="C69" s="16">
        <f>(D50-C50)/(25-10)</f>
        <v>-6.9000000000000006E-2</v>
      </c>
      <c r="D69" s="17">
        <f t="shared" si="23"/>
        <v>9.740000000000002</v>
      </c>
      <c r="F69" s="15" t="s">
        <v>8</v>
      </c>
      <c r="G69" s="16">
        <f t="shared" si="24"/>
        <v>-2.3000000000000041E-2</v>
      </c>
      <c r="H69" s="17">
        <f t="shared" si="25"/>
        <v>8.59</v>
      </c>
      <c r="J69" s="15" t="s">
        <v>8</v>
      </c>
      <c r="K69" s="13">
        <f t="shared" si="26"/>
        <v>6.0000000000002272E-4</v>
      </c>
      <c r="L69" s="17">
        <f t="shared" si="27"/>
        <v>7.41</v>
      </c>
      <c r="N69" s="15" t="s">
        <v>8</v>
      </c>
      <c r="O69" s="16">
        <f t="shared" si="28"/>
        <v>3.9666666666666711E-2</v>
      </c>
      <c r="P69" s="17">
        <f t="shared" si="29"/>
        <v>4.4800000000000031</v>
      </c>
      <c r="S69" s="15" t="s">
        <v>8</v>
      </c>
      <c r="T69" s="16">
        <f t="shared" si="30"/>
        <v>-3.9666666666666711E-2</v>
      </c>
      <c r="U69" s="17">
        <f t="shared" si="31"/>
        <v>8.446666666666669</v>
      </c>
      <c r="W69" s="15" t="s">
        <v>8</v>
      </c>
      <c r="X69" s="16">
        <f t="shared" si="32"/>
        <v>-6.0000000000002272E-4</v>
      </c>
      <c r="Y69" s="17">
        <f t="shared" si="33"/>
        <v>7.47</v>
      </c>
      <c r="AA69" s="15" t="s">
        <v>8</v>
      </c>
      <c r="AB69" s="16">
        <f t="shared" si="34"/>
        <v>2.3000000000000041E-2</v>
      </c>
      <c r="AC69" s="17">
        <f t="shared" si="35"/>
        <v>6.29</v>
      </c>
      <c r="AE69" s="15" t="s">
        <v>8</v>
      </c>
      <c r="AF69" s="16">
        <f t="shared" si="36"/>
        <v>6.9000000000000006E-2</v>
      </c>
      <c r="AG69" s="17">
        <f t="shared" si="37"/>
        <v>2.8400000000000016</v>
      </c>
    </row>
    <row r="73" spans="2:33" x14ac:dyDescent="0.3">
      <c r="B73" s="103" t="s">
        <v>62</v>
      </c>
      <c r="C73" s="104"/>
      <c r="D73" s="105"/>
      <c r="S73" s="103" t="s">
        <v>63</v>
      </c>
      <c r="T73" s="104"/>
      <c r="U73" s="105"/>
    </row>
    <row r="76" spans="2:33" ht="15" thickBot="1" x14ac:dyDescent="0.35"/>
    <row r="77" spans="2:33" x14ac:dyDescent="0.3">
      <c r="B77" s="2"/>
      <c r="C77" s="98" t="s">
        <v>150</v>
      </c>
      <c r="D77" s="98"/>
      <c r="E77" s="98"/>
      <c r="F77" s="98"/>
      <c r="G77" s="98"/>
      <c r="H77" s="98"/>
      <c r="I77" s="98"/>
      <c r="J77" s="98"/>
      <c r="K77" s="99"/>
      <c r="S77" s="2"/>
      <c r="T77" s="98" t="s">
        <v>151</v>
      </c>
      <c r="U77" s="98"/>
      <c r="V77" s="98"/>
      <c r="W77" s="98"/>
      <c r="X77" s="98"/>
      <c r="Y77" s="98"/>
      <c r="Z77" s="98"/>
      <c r="AA77" s="98"/>
      <c r="AB77" s="99"/>
    </row>
    <row r="78" spans="2:33" x14ac:dyDescent="0.3">
      <c r="B78" s="30" t="s">
        <v>149</v>
      </c>
      <c r="C78" s="28" t="s">
        <v>47</v>
      </c>
      <c r="D78" s="28" t="s">
        <v>48</v>
      </c>
      <c r="E78" s="28" t="s">
        <v>49</v>
      </c>
      <c r="F78" s="28" t="s">
        <v>51</v>
      </c>
      <c r="G78" s="28" t="s">
        <v>50</v>
      </c>
      <c r="H78" s="28" t="s">
        <v>52</v>
      </c>
      <c r="I78" s="28" t="s">
        <v>54</v>
      </c>
      <c r="J78" s="28" t="s">
        <v>53</v>
      </c>
      <c r="K78" s="29" t="s">
        <v>55</v>
      </c>
      <c r="S78" s="30" t="s">
        <v>149</v>
      </c>
      <c r="T78" s="28" t="s">
        <v>47</v>
      </c>
      <c r="U78" s="28" t="s">
        <v>48</v>
      </c>
      <c r="V78" s="28" t="s">
        <v>49</v>
      </c>
      <c r="W78" s="28" t="s">
        <v>51</v>
      </c>
      <c r="X78" s="28" t="s">
        <v>50</v>
      </c>
      <c r="Y78" s="28" t="s">
        <v>52</v>
      </c>
      <c r="Z78" s="28" t="s">
        <v>54</v>
      </c>
      <c r="AA78" s="28" t="s">
        <v>53</v>
      </c>
      <c r="AB78" s="29" t="s">
        <v>55</v>
      </c>
    </row>
    <row r="79" spans="2:33" x14ac:dyDescent="0.3">
      <c r="B79" s="30">
        <v>0</v>
      </c>
      <c r="C79" s="38">
        <f>$C$61*B79+$D$61</f>
        <v>6.0616666666666665</v>
      </c>
      <c r="D79" s="38">
        <f>$C$62*B79+$D$62</f>
        <v>6.7633333333333345</v>
      </c>
      <c r="E79" s="38">
        <f>$C$63*B79+$D$63</f>
        <v>6.9933333333333341</v>
      </c>
      <c r="F79" s="38">
        <f>$C$64*B79+$D$64</f>
        <v>7.3050000000000006</v>
      </c>
      <c r="G79" s="38">
        <f>$C$65*B79+$D$65</f>
        <v>8.1449999999999996</v>
      </c>
      <c r="H79" s="38">
        <f>$C$66*B79+$D$66</f>
        <v>8.5520833333333321</v>
      </c>
      <c r="I79" s="38">
        <f>$C$67*B79+$D$67</f>
        <v>8.9083333333333332</v>
      </c>
      <c r="J79" s="38">
        <f>$C$68*B79+$D$68</f>
        <v>9.2274999999999991</v>
      </c>
      <c r="K79" s="69">
        <f>$C$69*B79+$D$69</f>
        <v>9.740000000000002</v>
      </c>
      <c r="S79" s="30">
        <v>0</v>
      </c>
      <c r="T79" s="38">
        <f>$T$61*S79+$U$61</f>
        <v>5.4883333333333333</v>
      </c>
      <c r="U79" s="38">
        <f>$T$62*S79+$U$62</f>
        <v>6.0383333333333322</v>
      </c>
      <c r="V79" s="38">
        <f>$T$63*S79+$U$63</f>
        <v>6.1266666666666669</v>
      </c>
      <c r="W79" s="38">
        <f>$T$64*S79+$U$64</f>
        <v>6.2783333333333342</v>
      </c>
      <c r="X79" s="38">
        <f>$T$65*S79+$U$65</f>
        <v>6.958333333333333</v>
      </c>
      <c r="Y79" s="38">
        <f>$T$66*S79+$U$66</f>
        <v>7.2979166666666648</v>
      </c>
      <c r="Z79" s="38">
        <f>$T$67*S79+$U$67</f>
        <v>7.5783333333333314</v>
      </c>
      <c r="AA79" s="38">
        <f>$T$68*S79+$U$68</f>
        <v>7.9258333333333333</v>
      </c>
      <c r="AB79" s="69">
        <f>$T$69*S79+$U$69</f>
        <v>8.446666666666669</v>
      </c>
    </row>
    <row r="80" spans="2:33" x14ac:dyDescent="0.3">
      <c r="B80" s="30">
        <v>1</v>
      </c>
      <c r="C80" s="38">
        <f t="shared" ref="C80:C104" si="38">$C$61*B80+$D$61</f>
        <v>6.0445000000000002</v>
      </c>
      <c r="D80" s="38">
        <f t="shared" ref="D80:D104" si="39">$C$62*B80+$D$62</f>
        <v>6.7420000000000009</v>
      </c>
      <c r="E80" s="38">
        <f t="shared" ref="E80:E104" si="40">$C$63*B80+$D$63</f>
        <v>6.9675000000000011</v>
      </c>
      <c r="F80" s="38">
        <f t="shared" ref="F80:F104" si="41">$C$64*B80+$D$64</f>
        <v>7.2750000000000004</v>
      </c>
      <c r="G80" s="38">
        <f t="shared" ref="G80:G104" si="42">$C$65*B80+$D$65</f>
        <v>8.1029999999999998</v>
      </c>
      <c r="H80" s="38">
        <f t="shared" ref="H80:H104" si="43">$C$66*B80+$D$66</f>
        <v>8.5029999999999983</v>
      </c>
      <c r="I80" s="38">
        <f t="shared" ref="I80:I104" si="44">$C$67*B80+$D$67</f>
        <v>8.8529999999999998</v>
      </c>
      <c r="J80" s="38">
        <f t="shared" ref="J80:J104" si="45">$C$68*B80+$D$68</f>
        <v>9.1715</v>
      </c>
      <c r="K80" s="69">
        <f t="shared" ref="K80:K104" si="46">$C$69*B80+$D$69</f>
        <v>9.6710000000000012</v>
      </c>
      <c r="S80" s="30">
        <v>1</v>
      </c>
      <c r="T80" s="38">
        <f t="shared" ref="T80:T104" si="47">$T$61*S80+$U$61</f>
        <v>5.4835000000000003</v>
      </c>
      <c r="U80" s="38">
        <f t="shared" ref="U80:U104" si="48">$T$62*S80+$U$62</f>
        <v>6.0319999999999991</v>
      </c>
      <c r="V80" s="38">
        <f t="shared" ref="V80:V104" si="49">$T$63*S80+$U$63</f>
        <v>6.1195000000000004</v>
      </c>
      <c r="W80" s="38">
        <f t="shared" ref="W80:W104" si="50">$T$64*S80+$U$64</f>
        <v>6.2710000000000008</v>
      </c>
      <c r="X80" s="38">
        <f t="shared" ref="X80:X104" si="51">$T$65*S80+$U$65</f>
        <v>6.9429999999999996</v>
      </c>
      <c r="Y80" s="38">
        <f t="shared" ref="Y80:Y104" si="52">$T$66*S80+$U$66</f>
        <v>7.2769999999999984</v>
      </c>
      <c r="Z80" s="38">
        <f t="shared" ref="Z80:Z104" si="53">$T$67*S80+$U$67</f>
        <v>7.5529999999999982</v>
      </c>
      <c r="AA80" s="38">
        <f t="shared" ref="AA80:AA104" si="54">$T$68*S80+$U$68</f>
        <v>7.8994999999999997</v>
      </c>
      <c r="AB80" s="69">
        <f t="shared" ref="AB80:AB104" si="55">$T$69*S80+$U$69</f>
        <v>8.4070000000000018</v>
      </c>
    </row>
    <row r="81" spans="2:28" x14ac:dyDescent="0.3">
      <c r="B81" s="30">
        <v>2</v>
      </c>
      <c r="C81" s="38">
        <f t="shared" si="38"/>
        <v>6.027333333333333</v>
      </c>
      <c r="D81" s="38">
        <f t="shared" si="39"/>
        <v>6.7206666666666681</v>
      </c>
      <c r="E81" s="38">
        <f t="shared" si="40"/>
        <v>6.9416666666666673</v>
      </c>
      <c r="F81" s="38">
        <f t="shared" si="41"/>
        <v>7.245000000000001</v>
      </c>
      <c r="G81" s="38">
        <f t="shared" si="42"/>
        <v>8.0609999999999999</v>
      </c>
      <c r="H81" s="38">
        <f t="shared" si="43"/>
        <v>8.4539166666666663</v>
      </c>
      <c r="I81" s="38">
        <f t="shared" si="44"/>
        <v>8.7976666666666663</v>
      </c>
      <c r="J81" s="38">
        <f t="shared" si="45"/>
        <v>9.115499999999999</v>
      </c>
      <c r="K81" s="69">
        <f t="shared" si="46"/>
        <v>9.6020000000000021</v>
      </c>
      <c r="S81" s="30">
        <v>2</v>
      </c>
      <c r="T81" s="38">
        <f t="shared" si="47"/>
        <v>5.4786666666666664</v>
      </c>
      <c r="U81" s="38">
        <f t="shared" si="48"/>
        <v>6.0256666666666661</v>
      </c>
      <c r="V81" s="38">
        <f t="shared" si="49"/>
        <v>6.1123333333333338</v>
      </c>
      <c r="W81" s="38">
        <f t="shared" si="50"/>
        <v>6.2636666666666674</v>
      </c>
      <c r="X81" s="38">
        <f t="shared" si="51"/>
        <v>6.9276666666666662</v>
      </c>
      <c r="Y81" s="38">
        <f t="shared" si="52"/>
        <v>7.2560833333333319</v>
      </c>
      <c r="Z81" s="38">
        <f t="shared" si="53"/>
        <v>7.527666666666665</v>
      </c>
      <c r="AA81" s="38">
        <f t="shared" si="54"/>
        <v>7.8731666666666671</v>
      </c>
      <c r="AB81" s="69">
        <f t="shared" si="55"/>
        <v>8.3673333333333364</v>
      </c>
    </row>
    <row r="82" spans="2:28" x14ac:dyDescent="0.3">
      <c r="B82" s="30">
        <v>3</v>
      </c>
      <c r="C82" s="38">
        <f t="shared" si="38"/>
        <v>6.0101666666666667</v>
      </c>
      <c r="D82" s="38">
        <f t="shared" si="39"/>
        <v>6.6993333333333345</v>
      </c>
      <c r="E82" s="38">
        <f t="shared" si="40"/>
        <v>6.9158333333333344</v>
      </c>
      <c r="F82" s="38">
        <f t="shared" si="41"/>
        <v>7.2150000000000007</v>
      </c>
      <c r="G82" s="38">
        <f t="shared" si="42"/>
        <v>8.0190000000000001</v>
      </c>
      <c r="H82" s="38">
        <f t="shared" si="43"/>
        <v>8.4048333333333325</v>
      </c>
      <c r="I82" s="38">
        <f t="shared" si="44"/>
        <v>8.7423333333333328</v>
      </c>
      <c r="J82" s="38">
        <f t="shared" si="45"/>
        <v>9.0594999999999999</v>
      </c>
      <c r="K82" s="69">
        <f t="shared" si="46"/>
        <v>9.5330000000000013</v>
      </c>
      <c r="S82" s="30">
        <v>3</v>
      </c>
      <c r="T82" s="38">
        <f t="shared" si="47"/>
        <v>5.4738333333333333</v>
      </c>
      <c r="U82" s="38">
        <f t="shared" si="48"/>
        <v>6.0193333333333321</v>
      </c>
      <c r="V82" s="38">
        <f t="shared" si="49"/>
        <v>6.1051666666666673</v>
      </c>
      <c r="W82" s="38">
        <f t="shared" si="50"/>
        <v>6.256333333333334</v>
      </c>
      <c r="X82" s="38">
        <f t="shared" si="51"/>
        <v>6.9123333333333328</v>
      </c>
      <c r="Y82" s="38">
        <f t="shared" si="52"/>
        <v>7.2351666666666654</v>
      </c>
      <c r="Z82" s="38">
        <f t="shared" si="53"/>
        <v>7.5023333333333317</v>
      </c>
      <c r="AA82" s="38">
        <f t="shared" si="54"/>
        <v>7.8468333333333335</v>
      </c>
      <c r="AB82" s="69">
        <f t="shared" si="55"/>
        <v>8.3276666666666692</v>
      </c>
    </row>
    <row r="83" spans="2:28" x14ac:dyDescent="0.3">
      <c r="B83" s="30">
        <v>4</v>
      </c>
      <c r="C83" s="38">
        <f t="shared" si="38"/>
        <v>5.9929999999999994</v>
      </c>
      <c r="D83" s="38">
        <f t="shared" si="39"/>
        <v>6.6780000000000008</v>
      </c>
      <c r="E83" s="38">
        <f t="shared" si="40"/>
        <v>6.8900000000000006</v>
      </c>
      <c r="F83" s="38">
        <f t="shared" si="41"/>
        <v>7.1850000000000005</v>
      </c>
      <c r="G83" s="38">
        <f t="shared" si="42"/>
        <v>7.9769999999999994</v>
      </c>
      <c r="H83" s="38">
        <f t="shared" si="43"/>
        <v>8.3557499999999987</v>
      </c>
      <c r="I83" s="38">
        <f t="shared" si="44"/>
        <v>8.6869999999999994</v>
      </c>
      <c r="J83" s="38">
        <f t="shared" si="45"/>
        <v>9.0034999999999989</v>
      </c>
      <c r="K83" s="69">
        <f t="shared" si="46"/>
        <v>9.4640000000000022</v>
      </c>
      <c r="S83" s="30">
        <v>4</v>
      </c>
      <c r="T83" s="38">
        <f t="shared" si="47"/>
        <v>5.4690000000000003</v>
      </c>
      <c r="U83" s="38">
        <f t="shared" si="48"/>
        <v>6.012999999999999</v>
      </c>
      <c r="V83" s="38">
        <f t="shared" si="49"/>
        <v>6.0979999999999999</v>
      </c>
      <c r="W83" s="38">
        <f t="shared" si="50"/>
        <v>6.2490000000000006</v>
      </c>
      <c r="X83" s="38">
        <f t="shared" si="51"/>
        <v>6.8970000000000002</v>
      </c>
      <c r="Y83" s="38">
        <f t="shared" si="52"/>
        <v>7.2142499999999981</v>
      </c>
      <c r="Z83" s="38">
        <f t="shared" si="53"/>
        <v>7.4769999999999985</v>
      </c>
      <c r="AA83" s="38">
        <f t="shared" si="54"/>
        <v>7.8205</v>
      </c>
      <c r="AB83" s="69">
        <f t="shared" si="55"/>
        <v>8.288000000000002</v>
      </c>
    </row>
    <row r="84" spans="2:28" x14ac:dyDescent="0.3">
      <c r="B84" s="30">
        <v>5</v>
      </c>
      <c r="C84" s="38">
        <f t="shared" si="38"/>
        <v>5.9758333333333331</v>
      </c>
      <c r="D84" s="38">
        <f t="shared" si="39"/>
        <v>6.6566666666666681</v>
      </c>
      <c r="E84" s="38">
        <f t="shared" si="40"/>
        <v>6.8641666666666676</v>
      </c>
      <c r="F84" s="38">
        <f t="shared" si="41"/>
        <v>7.1550000000000002</v>
      </c>
      <c r="G84" s="38">
        <f t="shared" si="42"/>
        <v>7.9349999999999996</v>
      </c>
      <c r="H84" s="38">
        <f t="shared" si="43"/>
        <v>8.3066666666666649</v>
      </c>
      <c r="I84" s="38">
        <f t="shared" si="44"/>
        <v>8.6316666666666659</v>
      </c>
      <c r="J84" s="38">
        <f t="shared" si="45"/>
        <v>8.9474999999999998</v>
      </c>
      <c r="K84" s="69">
        <f t="shared" si="46"/>
        <v>9.3950000000000014</v>
      </c>
      <c r="S84" s="30">
        <v>5</v>
      </c>
      <c r="T84" s="38">
        <f t="shared" si="47"/>
        <v>5.4641666666666664</v>
      </c>
      <c r="U84" s="38">
        <f t="shared" si="48"/>
        <v>6.0066666666666659</v>
      </c>
      <c r="V84" s="38">
        <f t="shared" si="49"/>
        <v>6.0908333333333333</v>
      </c>
      <c r="W84" s="38">
        <f t="shared" si="50"/>
        <v>6.2416666666666671</v>
      </c>
      <c r="X84" s="38">
        <f t="shared" si="51"/>
        <v>6.8816666666666668</v>
      </c>
      <c r="Y84" s="38">
        <f t="shared" si="52"/>
        <v>7.1933333333333316</v>
      </c>
      <c r="Z84" s="38">
        <f t="shared" si="53"/>
        <v>7.4516666666666653</v>
      </c>
      <c r="AA84" s="38">
        <f t="shared" si="54"/>
        <v>7.7941666666666665</v>
      </c>
      <c r="AB84" s="69">
        <f t="shared" si="55"/>
        <v>8.2483333333333348</v>
      </c>
    </row>
    <row r="85" spans="2:28" x14ac:dyDescent="0.3">
      <c r="B85" s="30">
        <v>6</v>
      </c>
      <c r="C85" s="38">
        <f t="shared" si="38"/>
        <v>5.9586666666666668</v>
      </c>
      <c r="D85" s="38">
        <f t="shared" si="39"/>
        <v>6.6353333333333344</v>
      </c>
      <c r="E85" s="38">
        <f t="shared" si="40"/>
        <v>6.8383333333333347</v>
      </c>
      <c r="F85" s="38">
        <f t="shared" si="41"/>
        <v>7.1250000000000009</v>
      </c>
      <c r="G85" s="38">
        <f t="shared" si="42"/>
        <v>7.8929999999999998</v>
      </c>
      <c r="H85" s="38">
        <f t="shared" si="43"/>
        <v>8.2575833333333328</v>
      </c>
      <c r="I85" s="38">
        <f t="shared" si="44"/>
        <v>8.5763333333333325</v>
      </c>
      <c r="J85" s="38">
        <f t="shared" si="45"/>
        <v>8.8914999999999988</v>
      </c>
      <c r="K85" s="69">
        <f t="shared" si="46"/>
        <v>9.3260000000000023</v>
      </c>
      <c r="S85" s="30">
        <v>6</v>
      </c>
      <c r="T85" s="38">
        <f t="shared" si="47"/>
        <v>5.4593333333333334</v>
      </c>
      <c r="U85" s="38">
        <f t="shared" si="48"/>
        <v>6.0003333333333329</v>
      </c>
      <c r="V85" s="38">
        <f t="shared" si="49"/>
        <v>6.0836666666666668</v>
      </c>
      <c r="W85" s="38">
        <f t="shared" si="50"/>
        <v>6.2343333333333337</v>
      </c>
      <c r="X85" s="38">
        <f t="shared" si="51"/>
        <v>6.8663333333333334</v>
      </c>
      <c r="Y85" s="38">
        <f t="shared" si="52"/>
        <v>7.1724166666666651</v>
      </c>
      <c r="Z85" s="38">
        <f t="shared" si="53"/>
        <v>7.4263333333333321</v>
      </c>
      <c r="AA85" s="38">
        <f t="shared" si="54"/>
        <v>7.7678333333333338</v>
      </c>
      <c r="AB85" s="69">
        <f t="shared" si="55"/>
        <v>8.2086666666666694</v>
      </c>
    </row>
    <row r="86" spans="2:28" x14ac:dyDescent="0.3">
      <c r="B86" s="30">
        <v>7</v>
      </c>
      <c r="C86" s="38">
        <f t="shared" si="38"/>
        <v>5.9414999999999996</v>
      </c>
      <c r="D86" s="38">
        <f t="shared" si="39"/>
        <v>6.6140000000000008</v>
      </c>
      <c r="E86" s="38">
        <f t="shared" si="40"/>
        <v>6.8125000000000009</v>
      </c>
      <c r="F86" s="38">
        <f t="shared" si="41"/>
        <v>7.0950000000000006</v>
      </c>
      <c r="G86" s="38">
        <f t="shared" si="42"/>
        <v>7.851</v>
      </c>
      <c r="H86" s="38">
        <f t="shared" si="43"/>
        <v>8.208499999999999</v>
      </c>
      <c r="I86" s="38">
        <f t="shared" si="44"/>
        <v>8.520999999999999</v>
      </c>
      <c r="J86" s="38">
        <f t="shared" si="45"/>
        <v>8.8354999999999997</v>
      </c>
      <c r="K86" s="69">
        <f t="shared" si="46"/>
        <v>9.2570000000000014</v>
      </c>
      <c r="S86" s="30">
        <v>7</v>
      </c>
      <c r="T86" s="38">
        <f t="shared" si="47"/>
        <v>5.4545000000000003</v>
      </c>
      <c r="U86" s="38">
        <f t="shared" si="48"/>
        <v>5.9939999999999998</v>
      </c>
      <c r="V86" s="38">
        <f t="shared" si="49"/>
        <v>6.0765000000000002</v>
      </c>
      <c r="W86" s="38">
        <f t="shared" si="50"/>
        <v>6.2270000000000003</v>
      </c>
      <c r="X86" s="38">
        <f t="shared" si="51"/>
        <v>6.851</v>
      </c>
      <c r="Y86" s="38">
        <f t="shared" si="52"/>
        <v>7.1514999999999986</v>
      </c>
      <c r="Z86" s="38">
        <f t="shared" si="53"/>
        <v>7.4009999999999989</v>
      </c>
      <c r="AA86" s="38">
        <f t="shared" si="54"/>
        <v>7.7415000000000003</v>
      </c>
      <c r="AB86" s="69">
        <f t="shared" si="55"/>
        <v>8.1690000000000023</v>
      </c>
    </row>
    <row r="87" spans="2:28" x14ac:dyDescent="0.3">
      <c r="B87" s="30">
        <v>8</v>
      </c>
      <c r="C87" s="38">
        <f t="shared" si="38"/>
        <v>5.9243333333333332</v>
      </c>
      <c r="D87" s="38">
        <f t="shared" si="39"/>
        <v>6.592666666666668</v>
      </c>
      <c r="E87" s="38">
        <f t="shared" si="40"/>
        <v>6.786666666666668</v>
      </c>
      <c r="F87" s="38">
        <f t="shared" si="41"/>
        <v>7.0650000000000004</v>
      </c>
      <c r="G87" s="38">
        <f t="shared" si="42"/>
        <v>7.8089999999999993</v>
      </c>
      <c r="H87" s="38">
        <f t="shared" si="43"/>
        <v>8.1594166666666652</v>
      </c>
      <c r="I87" s="38">
        <f t="shared" si="44"/>
        <v>8.4656666666666673</v>
      </c>
      <c r="J87" s="38">
        <f t="shared" si="45"/>
        <v>8.7794999999999987</v>
      </c>
      <c r="K87" s="69">
        <f t="shared" si="46"/>
        <v>9.1880000000000024</v>
      </c>
      <c r="S87" s="30">
        <v>8</v>
      </c>
      <c r="T87" s="38">
        <f t="shared" si="47"/>
        <v>5.4496666666666664</v>
      </c>
      <c r="U87" s="38">
        <f t="shared" si="48"/>
        <v>5.9876666666666658</v>
      </c>
      <c r="V87" s="38">
        <f t="shared" si="49"/>
        <v>6.0693333333333337</v>
      </c>
      <c r="W87" s="38">
        <f t="shared" si="50"/>
        <v>6.2196666666666678</v>
      </c>
      <c r="X87" s="38">
        <f t="shared" si="51"/>
        <v>6.8356666666666666</v>
      </c>
      <c r="Y87" s="38">
        <f t="shared" si="52"/>
        <v>7.1305833333333322</v>
      </c>
      <c r="Z87" s="38">
        <f t="shared" si="53"/>
        <v>7.3756666666666648</v>
      </c>
      <c r="AA87" s="38">
        <f t="shared" si="54"/>
        <v>7.7151666666666667</v>
      </c>
      <c r="AB87" s="69">
        <f t="shared" si="55"/>
        <v>8.1293333333333351</v>
      </c>
    </row>
    <row r="88" spans="2:28" x14ac:dyDescent="0.3">
      <c r="B88" s="30">
        <v>9</v>
      </c>
      <c r="C88" s="38">
        <f t="shared" si="38"/>
        <v>5.907166666666666</v>
      </c>
      <c r="D88" s="38">
        <f t="shared" si="39"/>
        <v>6.5713333333333344</v>
      </c>
      <c r="E88" s="38">
        <f t="shared" si="40"/>
        <v>6.7608333333333341</v>
      </c>
      <c r="F88" s="38">
        <f t="shared" si="41"/>
        <v>7.0350000000000001</v>
      </c>
      <c r="G88" s="38">
        <f t="shared" si="42"/>
        <v>7.7669999999999995</v>
      </c>
      <c r="H88" s="38">
        <f t="shared" si="43"/>
        <v>8.1103333333333332</v>
      </c>
      <c r="I88" s="38">
        <f t="shared" si="44"/>
        <v>8.4103333333333339</v>
      </c>
      <c r="J88" s="38">
        <f t="shared" si="45"/>
        <v>8.7234999999999996</v>
      </c>
      <c r="K88" s="69">
        <f t="shared" si="46"/>
        <v>9.1190000000000015</v>
      </c>
      <c r="S88" s="30">
        <v>9</v>
      </c>
      <c r="T88" s="38">
        <f t="shared" si="47"/>
        <v>5.4448333333333334</v>
      </c>
      <c r="U88" s="38">
        <f t="shared" si="48"/>
        <v>5.9813333333333327</v>
      </c>
      <c r="V88" s="38">
        <f t="shared" si="49"/>
        <v>6.0621666666666671</v>
      </c>
      <c r="W88" s="38">
        <f t="shared" si="50"/>
        <v>6.2123333333333344</v>
      </c>
      <c r="X88" s="38">
        <f t="shared" si="51"/>
        <v>6.8203333333333331</v>
      </c>
      <c r="Y88" s="38">
        <f t="shared" si="52"/>
        <v>7.1096666666666657</v>
      </c>
      <c r="Z88" s="38">
        <f t="shared" si="53"/>
        <v>7.3503333333333316</v>
      </c>
      <c r="AA88" s="38">
        <f t="shared" si="54"/>
        <v>7.6888333333333332</v>
      </c>
      <c r="AB88" s="69">
        <f t="shared" si="55"/>
        <v>8.0896666666666679</v>
      </c>
    </row>
    <row r="89" spans="2:28" x14ac:dyDescent="0.3">
      <c r="B89" s="30">
        <v>10</v>
      </c>
      <c r="C89" s="38">
        <f t="shared" si="38"/>
        <v>5.89</v>
      </c>
      <c r="D89" s="38">
        <f t="shared" si="39"/>
        <v>6.5500000000000007</v>
      </c>
      <c r="E89" s="38">
        <f t="shared" si="40"/>
        <v>6.7350000000000012</v>
      </c>
      <c r="F89" s="38">
        <f t="shared" si="41"/>
        <v>7.0050000000000008</v>
      </c>
      <c r="G89" s="38">
        <f t="shared" si="42"/>
        <v>7.7249999999999996</v>
      </c>
      <c r="H89" s="38">
        <f t="shared" si="43"/>
        <v>8.0612499999999994</v>
      </c>
      <c r="I89" s="38">
        <f t="shared" si="44"/>
        <v>8.3550000000000004</v>
      </c>
      <c r="J89" s="38">
        <f t="shared" si="45"/>
        <v>8.6674999999999986</v>
      </c>
      <c r="K89" s="69">
        <f t="shared" si="46"/>
        <v>9.0500000000000025</v>
      </c>
      <c r="S89" s="30">
        <v>10</v>
      </c>
      <c r="T89" s="38">
        <f t="shared" si="47"/>
        <v>5.44</v>
      </c>
      <c r="U89" s="38">
        <f t="shared" si="48"/>
        <v>5.9749999999999996</v>
      </c>
      <c r="V89" s="38">
        <f t="shared" si="49"/>
        <v>6.0550000000000006</v>
      </c>
      <c r="W89" s="38">
        <f t="shared" si="50"/>
        <v>6.205000000000001</v>
      </c>
      <c r="X89" s="38">
        <f t="shared" si="51"/>
        <v>6.8049999999999997</v>
      </c>
      <c r="Y89" s="38">
        <f t="shared" si="52"/>
        <v>7.0887499999999992</v>
      </c>
      <c r="Z89" s="38">
        <f t="shared" si="53"/>
        <v>7.3249999999999984</v>
      </c>
      <c r="AA89" s="38">
        <f t="shared" si="54"/>
        <v>7.6625000000000005</v>
      </c>
      <c r="AB89" s="69">
        <f t="shared" si="55"/>
        <v>8.0500000000000025</v>
      </c>
    </row>
    <row r="90" spans="2:28" x14ac:dyDescent="0.3">
      <c r="B90" s="30">
        <v>11</v>
      </c>
      <c r="C90" s="38">
        <f t="shared" si="38"/>
        <v>5.8728333333333333</v>
      </c>
      <c r="D90" s="38">
        <f t="shared" si="39"/>
        <v>6.528666666666668</v>
      </c>
      <c r="E90" s="38">
        <f t="shared" si="40"/>
        <v>6.7091666666666683</v>
      </c>
      <c r="F90" s="38">
        <f t="shared" si="41"/>
        <v>6.9750000000000005</v>
      </c>
      <c r="G90" s="38">
        <f t="shared" si="42"/>
        <v>7.6829999999999998</v>
      </c>
      <c r="H90" s="38">
        <f t="shared" si="43"/>
        <v>8.0121666666666655</v>
      </c>
      <c r="I90" s="38">
        <f t="shared" si="44"/>
        <v>8.299666666666667</v>
      </c>
      <c r="J90" s="38">
        <f t="shared" si="45"/>
        <v>8.6114999999999995</v>
      </c>
      <c r="K90" s="69">
        <f t="shared" si="46"/>
        <v>8.9810000000000016</v>
      </c>
      <c r="S90" s="30">
        <v>11</v>
      </c>
      <c r="T90" s="38">
        <f t="shared" si="47"/>
        <v>5.4351666666666665</v>
      </c>
      <c r="U90" s="38">
        <f t="shared" si="48"/>
        <v>5.9686666666666666</v>
      </c>
      <c r="V90" s="38">
        <f t="shared" si="49"/>
        <v>6.0478333333333341</v>
      </c>
      <c r="W90" s="38">
        <f t="shared" si="50"/>
        <v>6.1976666666666675</v>
      </c>
      <c r="X90" s="38">
        <f t="shared" si="51"/>
        <v>6.7896666666666663</v>
      </c>
      <c r="Y90" s="38">
        <f t="shared" si="52"/>
        <v>7.0678333333333327</v>
      </c>
      <c r="Z90" s="38">
        <f t="shared" si="53"/>
        <v>7.2996666666666652</v>
      </c>
      <c r="AA90" s="38">
        <f t="shared" si="54"/>
        <v>7.636166666666667</v>
      </c>
      <c r="AB90" s="69">
        <f t="shared" si="55"/>
        <v>8.0103333333333353</v>
      </c>
    </row>
    <row r="91" spans="2:28" x14ac:dyDescent="0.3">
      <c r="B91" s="30">
        <v>12</v>
      </c>
      <c r="C91" s="38">
        <f t="shared" si="38"/>
        <v>5.8556666666666661</v>
      </c>
      <c r="D91" s="38">
        <f t="shared" si="39"/>
        <v>6.5073333333333343</v>
      </c>
      <c r="E91" s="38">
        <f t="shared" si="40"/>
        <v>6.6833333333333345</v>
      </c>
      <c r="F91" s="38">
        <f t="shared" si="41"/>
        <v>6.9450000000000003</v>
      </c>
      <c r="G91" s="38">
        <f t="shared" si="42"/>
        <v>7.641</v>
      </c>
      <c r="H91" s="38">
        <f t="shared" si="43"/>
        <v>7.9630833333333326</v>
      </c>
      <c r="I91" s="38">
        <f t="shared" si="44"/>
        <v>8.2443333333333335</v>
      </c>
      <c r="J91" s="38">
        <f t="shared" si="45"/>
        <v>8.5554999999999986</v>
      </c>
      <c r="K91" s="69">
        <f t="shared" si="46"/>
        <v>8.9120000000000026</v>
      </c>
      <c r="S91" s="30">
        <v>12</v>
      </c>
      <c r="T91" s="38">
        <f t="shared" si="47"/>
        <v>5.4303333333333335</v>
      </c>
      <c r="U91" s="38">
        <f t="shared" si="48"/>
        <v>5.9623333333333335</v>
      </c>
      <c r="V91" s="38">
        <f t="shared" si="49"/>
        <v>6.0406666666666666</v>
      </c>
      <c r="W91" s="38">
        <f t="shared" si="50"/>
        <v>6.1903333333333341</v>
      </c>
      <c r="X91" s="38">
        <f t="shared" si="51"/>
        <v>6.7743333333333338</v>
      </c>
      <c r="Y91" s="38">
        <f t="shared" si="52"/>
        <v>7.0469166666666654</v>
      </c>
      <c r="Z91" s="38">
        <f t="shared" si="53"/>
        <v>7.274333333333332</v>
      </c>
      <c r="AA91" s="38">
        <f t="shared" si="54"/>
        <v>7.6098333333333334</v>
      </c>
      <c r="AB91" s="69">
        <f t="shared" si="55"/>
        <v>7.9706666666666681</v>
      </c>
    </row>
    <row r="92" spans="2:28" x14ac:dyDescent="0.3">
      <c r="B92" s="30">
        <v>13</v>
      </c>
      <c r="C92" s="38">
        <f t="shared" si="38"/>
        <v>5.8384999999999998</v>
      </c>
      <c r="D92" s="38">
        <f t="shared" si="39"/>
        <v>6.4860000000000007</v>
      </c>
      <c r="E92" s="38">
        <f t="shared" si="40"/>
        <v>6.6575000000000015</v>
      </c>
      <c r="F92" s="38">
        <f t="shared" si="41"/>
        <v>6.915</v>
      </c>
      <c r="G92" s="38">
        <f t="shared" si="42"/>
        <v>7.5989999999999993</v>
      </c>
      <c r="H92" s="38">
        <f t="shared" si="43"/>
        <v>7.9139999999999997</v>
      </c>
      <c r="I92" s="38">
        <f t="shared" si="44"/>
        <v>8.1890000000000001</v>
      </c>
      <c r="J92" s="38">
        <f t="shared" si="45"/>
        <v>8.4994999999999994</v>
      </c>
      <c r="K92" s="69">
        <f t="shared" si="46"/>
        <v>8.8430000000000017</v>
      </c>
      <c r="S92" s="30">
        <v>13</v>
      </c>
      <c r="T92" s="38">
        <f t="shared" si="47"/>
        <v>5.4255000000000004</v>
      </c>
      <c r="U92" s="38">
        <f t="shared" si="48"/>
        <v>5.9559999999999995</v>
      </c>
      <c r="V92" s="38">
        <f t="shared" si="49"/>
        <v>6.0335000000000001</v>
      </c>
      <c r="W92" s="38">
        <f t="shared" si="50"/>
        <v>6.1830000000000007</v>
      </c>
      <c r="X92" s="38">
        <f t="shared" si="51"/>
        <v>6.7590000000000003</v>
      </c>
      <c r="Y92" s="38">
        <f t="shared" si="52"/>
        <v>7.0259999999999989</v>
      </c>
      <c r="Z92" s="38">
        <f t="shared" si="53"/>
        <v>7.2489999999999988</v>
      </c>
      <c r="AA92" s="38">
        <f t="shared" si="54"/>
        <v>7.5834999999999999</v>
      </c>
      <c r="AB92" s="69">
        <f t="shared" si="55"/>
        <v>7.9310000000000018</v>
      </c>
    </row>
    <row r="93" spans="2:28" x14ac:dyDescent="0.3">
      <c r="B93" s="30">
        <v>14</v>
      </c>
      <c r="C93" s="38">
        <f t="shared" si="38"/>
        <v>5.8213333333333326</v>
      </c>
      <c r="D93" s="38">
        <f t="shared" si="39"/>
        <v>6.4646666666666679</v>
      </c>
      <c r="E93" s="38">
        <f t="shared" si="40"/>
        <v>6.6316666666666677</v>
      </c>
      <c r="F93" s="38">
        <f t="shared" si="41"/>
        <v>6.8850000000000007</v>
      </c>
      <c r="G93" s="38">
        <f t="shared" si="42"/>
        <v>7.5569999999999995</v>
      </c>
      <c r="H93" s="38">
        <f t="shared" si="43"/>
        <v>7.8649166666666659</v>
      </c>
      <c r="I93" s="38">
        <f t="shared" si="44"/>
        <v>8.1336666666666666</v>
      </c>
      <c r="J93" s="38">
        <f t="shared" si="45"/>
        <v>8.4435000000000002</v>
      </c>
      <c r="K93" s="69">
        <f t="shared" si="46"/>
        <v>8.7740000000000027</v>
      </c>
      <c r="S93" s="30">
        <v>14</v>
      </c>
      <c r="T93" s="38">
        <f t="shared" si="47"/>
        <v>5.4206666666666665</v>
      </c>
      <c r="U93" s="38">
        <f t="shared" si="48"/>
        <v>5.9496666666666664</v>
      </c>
      <c r="V93" s="38">
        <f t="shared" si="49"/>
        <v>6.0263333333333335</v>
      </c>
      <c r="W93" s="38">
        <f t="shared" si="50"/>
        <v>6.1756666666666673</v>
      </c>
      <c r="X93" s="38">
        <f t="shared" si="51"/>
        <v>6.7436666666666669</v>
      </c>
      <c r="Y93" s="38">
        <f t="shared" si="52"/>
        <v>7.0050833333333324</v>
      </c>
      <c r="Z93" s="38">
        <f t="shared" si="53"/>
        <v>7.2236666666666656</v>
      </c>
      <c r="AA93" s="38">
        <f t="shared" si="54"/>
        <v>7.5571666666666673</v>
      </c>
      <c r="AB93" s="69">
        <f t="shared" si="55"/>
        <v>7.8913333333333355</v>
      </c>
    </row>
    <row r="94" spans="2:28" x14ac:dyDescent="0.3">
      <c r="B94" s="30">
        <v>15</v>
      </c>
      <c r="C94" s="38">
        <f t="shared" si="38"/>
        <v>5.8041666666666663</v>
      </c>
      <c r="D94" s="38">
        <f t="shared" si="39"/>
        <v>6.4433333333333342</v>
      </c>
      <c r="E94" s="38">
        <f t="shared" si="40"/>
        <v>6.6058333333333348</v>
      </c>
      <c r="F94" s="38">
        <f t="shared" si="41"/>
        <v>6.8550000000000004</v>
      </c>
      <c r="G94" s="38">
        <f t="shared" si="42"/>
        <v>7.5149999999999997</v>
      </c>
      <c r="H94" s="38">
        <f t="shared" si="43"/>
        <v>7.815833333333333</v>
      </c>
      <c r="I94" s="38">
        <f t="shared" si="44"/>
        <v>8.0783333333333331</v>
      </c>
      <c r="J94" s="38">
        <f t="shared" si="45"/>
        <v>8.3874999999999993</v>
      </c>
      <c r="K94" s="69">
        <f t="shared" si="46"/>
        <v>8.7050000000000018</v>
      </c>
      <c r="S94" s="30">
        <v>15</v>
      </c>
      <c r="T94" s="38">
        <f t="shared" si="47"/>
        <v>5.4158333333333335</v>
      </c>
      <c r="U94" s="38">
        <f t="shared" si="48"/>
        <v>5.9433333333333334</v>
      </c>
      <c r="V94" s="38">
        <f t="shared" si="49"/>
        <v>6.019166666666667</v>
      </c>
      <c r="W94" s="38">
        <f t="shared" si="50"/>
        <v>6.1683333333333339</v>
      </c>
      <c r="X94" s="38">
        <f t="shared" si="51"/>
        <v>6.7283333333333335</v>
      </c>
      <c r="Y94" s="38">
        <f t="shared" si="52"/>
        <v>6.984166666666666</v>
      </c>
      <c r="Z94" s="38">
        <f t="shared" si="53"/>
        <v>7.1983333333333324</v>
      </c>
      <c r="AA94" s="38">
        <f t="shared" si="54"/>
        <v>7.5308333333333337</v>
      </c>
      <c r="AB94" s="69">
        <f t="shared" si="55"/>
        <v>7.8516666666666683</v>
      </c>
    </row>
    <row r="95" spans="2:28" x14ac:dyDescent="0.3">
      <c r="B95" s="30">
        <v>16</v>
      </c>
      <c r="C95" s="38">
        <f t="shared" si="38"/>
        <v>5.7869999999999999</v>
      </c>
      <c r="D95" s="38">
        <f t="shared" si="39"/>
        <v>6.4220000000000006</v>
      </c>
      <c r="E95" s="38">
        <f t="shared" si="40"/>
        <v>6.5800000000000018</v>
      </c>
      <c r="F95" s="38">
        <f t="shared" si="41"/>
        <v>6.8250000000000002</v>
      </c>
      <c r="G95" s="38">
        <f t="shared" si="42"/>
        <v>7.4729999999999999</v>
      </c>
      <c r="H95" s="38">
        <f t="shared" si="43"/>
        <v>7.76675</v>
      </c>
      <c r="I95" s="38">
        <f t="shared" si="44"/>
        <v>8.0229999999999997</v>
      </c>
      <c r="J95" s="38">
        <f t="shared" si="45"/>
        <v>8.3315000000000001</v>
      </c>
      <c r="K95" s="69">
        <f t="shared" si="46"/>
        <v>8.6360000000000028</v>
      </c>
      <c r="S95" s="30">
        <v>16</v>
      </c>
      <c r="T95" s="38">
        <f t="shared" si="47"/>
        <v>5.4110000000000005</v>
      </c>
      <c r="U95" s="38">
        <f t="shared" si="48"/>
        <v>5.9370000000000003</v>
      </c>
      <c r="V95" s="38">
        <f t="shared" si="49"/>
        <v>6.0120000000000005</v>
      </c>
      <c r="W95" s="38">
        <f t="shared" si="50"/>
        <v>6.1610000000000005</v>
      </c>
      <c r="X95" s="38">
        <f t="shared" si="51"/>
        <v>6.7130000000000001</v>
      </c>
      <c r="Y95" s="38">
        <f t="shared" si="52"/>
        <v>6.9632499999999995</v>
      </c>
      <c r="Z95" s="38">
        <f t="shared" si="53"/>
        <v>7.1729999999999992</v>
      </c>
      <c r="AA95" s="38">
        <f t="shared" si="54"/>
        <v>7.5045000000000002</v>
      </c>
      <c r="AB95" s="69">
        <f t="shared" si="55"/>
        <v>7.8120000000000012</v>
      </c>
    </row>
    <row r="96" spans="2:28" x14ac:dyDescent="0.3">
      <c r="B96" s="30">
        <v>17</v>
      </c>
      <c r="C96" s="38">
        <f t="shared" si="38"/>
        <v>5.7698333333333327</v>
      </c>
      <c r="D96" s="38">
        <f t="shared" si="39"/>
        <v>6.4006666666666678</v>
      </c>
      <c r="E96" s="38">
        <f t="shared" si="40"/>
        <v>6.554166666666668</v>
      </c>
      <c r="F96" s="38">
        <f t="shared" si="41"/>
        <v>6.7949999999999999</v>
      </c>
      <c r="G96" s="38">
        <f t="shared" si="42"/>
        <v>7.4309999999999992</v>
      </c>
      <c r="H96" s="38">
        <f t="shared" si="43"/>
        <v>7.7176666666666662</v>
      </c>
      <c r="I96" s="38">
        <f t="shared" si="44"/>
        <v>7.9676666666666662</v>
      </c>
      <c r="J96" s="38">
        <f t="shared" si="45"/>
        <v>8.2754999999999992</v>
      </c>
      <c r="K96" s="69">
        <f t="shared" si="46"/>
        <v>8.5670000000000019</v>
      </c>
      <c r="S96" s="30">
        <v>17</v>
      </c>
      <c r="T96" s="38">
        <f t="shared" si="47"/>
        <v>5.4061666666666666</v>
      </c>
      <c r="U96" s="38">
        <f t="shared" si="48"/>
        <v>5.9306666666666672</v>
      </c>
      <c r="V96" s="38">
        <f t="shared" si="49"/>
        <v>6.0048333333333339</v>
      </c>
      <c r="W96" s="38">
        <f t="shared" si="50"/>
        <v>6.1536666666666671</v>
      </c>
      <c r="X96" s="38">
        <f t="shared" si="51"/>
        <v>6.6976666666666667</v>
      </c>
      <c r="Y96" s="38">
        <f t="shared" si="52"/>
        <v>6.942333333333333</v>
      </c>
      <c r="Z96" s="38">
        <f t="shared" si="53"/>
        <v>7.1476666666666659</v>
      </c>
      <c r="AA96" s="38">
        <f t="shared" si="54"/>
        <v>7.4781666666666666</v>
      </c>
      <c r="AB96" s="69">
        <f t="shared" si="55"/>
        <v>7.7723333333333349</v>
      </c>
    </row>
    <row r="97" spans="2:28" x14ac:dyDescent="0.3">
      <c r="B97" s="30">
        <v>18</v>
      </c>
      <c r="C97" s="38">
        <f t="shared" si="38"/>
        <v>5.7526666666666664</v>
      </c>
      <c r="D97" s="38">
        <f t="shared" si="39"/>
        <v>6.3793333333333342</v>
      </c>
      <c r="E97" s="38">
        <f t="shared" si="40"/>
        <v>6.5283333333333351</v>
      </c>
      <c r="F97" s="38">
        <f t="shared" si="41"/>
        <v>6.7650000000000006</v>
      </c>
      <c r="G97" s="38">
        <f t="shared" si="42"/>
        <v>7.3889999999999993</v>
      </c>
      <c r="H97" s="38">
        <f t="shared" si="43"/>
        <v>7.6685833333333333</v>
      </c>
      <c r="I97" s="38">
        <f t="shared" si="44"/>
        <v>7.9123333333333328</v>
      </c>
      <c r="J97" s="38">
        <f t="shared" si="45"/>
        <v>8.2195</v>
      </c>
      <c r="K97" s="69">
        <f t="shared" si="46"/>
        <v>8.4980000000000011</v>
      </c>
      <c r="S97" s="30">
        <v>18</v>
      </c>
      <c r="T97" s="38">
        <f t="shared" si="47"/>
        <v>5.4013333333333335</v>
      </c>
      <c r="U97" s="38">
        <f t="shared" si="48"/>
        <v>5.9243333333333332</v>
      </c>
      <c r="V97" s="38">
        <f t="shared" si="49"/>
        <v>5.9976666666666674</v>
      </c>
      <c r="W97" s="38">
        <f t="shared" si="50"/>
        <v>6.1463333333333336</v>
      </c>
      <c r="X97" s="38">
        <f t="shared" si="51"/>
        <v>6.6823333333333332</v>
      </c>
      <c r="Y97" s="38">
        <f t="shared" si="52"/>
        <v>6.9214166666666666</v>
      </c>
      <c r="Z97" s="38">
        <f t="shared" si="53"/>
        <v>7.1223333333333327</v>
      </c>
      <c r="AA97" s="38">
        <f t="shared" si="54"/>
        <v>7.451833333333334</v>
      </c>
      <c r="AB97" s="69">
        <f t="shared" si="55"/>
        <v>7.7326666666666686</v>
      </c>
    </row>
    <row r="98" spans="2:28" x14ac:dyDescent="0.3">
      <c r="B98" s="30">
        <v>19</v>
      </c>
      <c r="C98" s="38">
        <f t="shared" si="38"/>
        <v>5.7354999999999992</v>
      </c>
      <c r="D98" s="38">
        <f t="shared" si="39"/>
        <v>6.3580000000000005</v>
      </c>
      <c r="E98" s="38">
        <f t="shared" si="40"/>
        <v>6.5025000000000013</v>
      </c>
      <c r="F98" s="38">
        <f t="shared" si="41"/>
        <v>6.7350000000000003</v>
      </c>
      <c r="G98" s="38">
        <f t="shared" si="42"/>
        <v>7.3469999999999995</v>
      </c>
      <c r="H98" s="38">
        <f t="shared" si="43"/>
        <v>7.6194999999999995</v>
      </c>
      <c r="I98" s="38">
        <f t="shared" si="44"/>
        <v>7.8569999999999993</v>
      </c>
      <c r="J98" s="38">
        <f t="shared" si="45"/>
        <v>8.1634999999999991</v>
      </c>
      <c r="K98" s="69">
        <f t="shared" si="46"/>
        <v>8.429000000000002</v>
      </c>
      <c r="S98" s="30">
        <v>19</v>
      </c>
      <c r="T98" s="38">
        <f t="shared" si="47"/>
        <v>5.3965000000000005</v>
      </c>
      <c r="U98" s="38">
        <f t="shared" si="48"/>
        <v>5.9180000000000001</v>
      </c>
      <c r="V98" s="38">
        <f t="shared" si="49"/>
        <v>5.9904999999999999</v>
      </c>
      <c r="W98" s="38">
        <f t="shared" si="50"/>
        <v>6.1390000000000002</v>
      </c>
      <c r="X98" s="38">
        <f t="shared" si="51"/>
        <v>6.6669999999999998</v>
      </c>
      <c r="Y98" s="38">
        <f t="shared" si="52"/>
        <v>6.9004999999999992</v>
      </c>
      <c r="Z98" s="38">
        <f t="shared" si="53"/>
        <v>7.0969999999999995</v>
      </c>
      <c r="AA98" s="38">
        <f t="shared" si="54"/>
        <v>7.4255000000000004</v>
      </c>
      <c r="AB98" s="69">
        <f t="shared" si="55"/>
        <v>7.6930000000000014</v>
      </c>
    </row>
    <row r="99" spans="2:28" x14ac:dyDescent="0.3">
      <c r="B99" s="30">
        <v>20</v>
      </c>
      <c r="C99" s="38">
        <f t="shared" si="38"/>
        <v>5.7183333333333328</v>
      </c>
      <c r="D99" s="38">
        <f t="shared" si="39"/>
        <v>6.3366666666666678</v>
      </c>
      <c r="E99" s="38">
        <f t="shared" si="40"/>
        <v>6.4766666666666683</v>
      </c>
      <c r="F99" s="38">
        <f t="shared" si="41"/>
        <v>6.7050000000000001</v>
      </c>
      <c r="G99" s="38">
        <f t="shared" si="42"/>
        <v>7.3049999999999997</v>
      </c>
      <c r="H99" s="38">
        <f t="shared" si="43"/>
        <v>7.5704166666666666</v>
      </c>
      <c r="I99" s="38">
        <f t="shared" si="44"/>
        <v>7.8016666666666667</v>
      </c>
      <c r="J99" s="38">
        <f t="shared" si="45"/>
        <v>8.1074999999999999</v>
      </c>
      <c r="K99" s="69">
        <f t="shared" si="46"/>
        <v>8.3600000000000012</v>
      </c>
      <c r="S99" s="30">
        <v>20</v>
      </c>
      <c r="T99" s="38">
        <f t="shared" si="47"/>
        <v>5.3916666666666666</v>
      </c>
      <c r="U99" s="38">
        <f t="shared" si="48"/>
        <v>5.9116666666666671</v>
      </c>
      <c r="V99" s="38">
        <f t="shared" si="49"/>
        <v>5.9833333333333334</v>
      </c>
      <c r="W99" s="38">
        <f t="shared" si="50"/>
        <v>6.1316666666666668</v>
      </c>
      <c r="X99" s="38">
        <f t="shared" si="51"/>
        <v>6.6516666666666673</v>
      </c>
      <c r="Y99" s="38">
        <f t="shared" si="52"/>
        <v>6.8795833333333327</v>
      </c>
      <c r="Z99" s="38">
        <f t="shared" si="53"/>
        <v>7.0716666666666663</v>
      </c>
      <c r="AA99" s="38">
        <f t="shared" si="54"/>
        <v>7.3991666666666669</v>
      </c>
      <c r="AB99" s="69">
        <f t="shared" si="55"/>
        <v>7.6533333333333351</v>
      </c>
    </row>
    <row r="100" spans="2:28" x14ac:dyDescent="0.3">
      <c r="B100" s="30">
        <v>21</v>
      </c>
      <c r="C100" s="38">
        <f t="shared" si="38"/>
        <v>5.7011666666666665</v>
      </c>
      <c r="D100" s="38">
        <f t="shared" si="39"/>
        <v>6.3153333333333341</v>
      </c>
      <c r="E100" s="38">
        <f t="shared" si="40"/>
        <v>6.4508333333333354</v>
      </c>
      <c r="F100" s="38">
        <f t="shared" si="41"/>
        <v>6.6750000000000007</v>
      </c>
      <c r="G100" s="38">
        <f t="shared" si="42"/>
        <v>7.2629999999999999</v>
      </c>
      <c r="H100" s="38">
        <f t="shared" si="43"/>
        <v>7.5213333333333336</v>
      </c>
      <c r="I100" s="38">
        <f t="shared" si="44"/>
        <v>7.7463333333333333</v>
      </c>
      <c r="J100" s="38">
        <f t="shared" si="45"/>
        <v>8.051499999999999</v>
      </c>
      <c r="K100" s="69">
        <f t="shared" si="46"/>
        <v>8.2910000000000021</v>
      </c>
      <c r="S100" s="30">
        <v>21</v>
      </c>
      <c r="T100" s="38">
        <f t="shared" si="47"/>
        <v>5.3868333333333336</v>
      </c>
      <c r="U100" s="38">
        <f t="shared" si="48"/>
        <v>5.905333333333334</v>
      </c>
      <c r="V100" s="38">
        <f t="shared" si="49"/>
        <v>5.9761666666666668</v>
      </c>
      <c r="W100" s="38">
        <f t="shared" si="50"/>
        <v>6.1243333333333334</v>
      </c>
      <c r="X100" s="38">
        <f t="shared" si="51"/>
        <v>6.6363333333333339</v>
      </c>
      <c r="Y100" s="38">
        <f t="shared" si="52"/>
        <v>6.8586666666666662</v>
      </c>
      <c r="Z100" s="38">
        <f t="shared" si="53"/>
        <v>7.0463333333333331</v>
      </c>
      <c r="AA100" s="38">
        <f t="shared" si="54"/>
        <v>7.3728333333333342</v>
      </c>
      <c r="AB100" s="69">
        <f t="shared" si="55"/>
        <v>7.6136666666666679</v>
      </c>
    </row>
    <row r="101" spans="2:28" x14ac:dyDescent="0.3">
      <c r="B101" s="30">
        <v>22</v>
      </c>
      <c r="C101" s="38">
        <f t="shared" si="38"/>
        <v>5.6839999999999993</v>
      </c>
      <c r="D101" s="38">
        <f t="shared" si="39"/>
        <v>6.2940000000000005</v>
      </c>
      <c r="E101" s="38">
        <f t="shared" si="40"/>
        <v>6.4250000000000016</v>
      </c>
      <c r="F101" s="38">
        <f t="shared" si="41"/>
        <v>6.6450000000000005</v>
      </c>
      <c r="G101" s="38">
        <f t="shared" si="42"/>
        <v>7.2210000000000001</v>
      </c>
      <c r="H101" s="38">
        <f t="shared" si="43"/>
        <v>7.4722499999999998</v>
      </c>
      <c r="I101" s="38">
        <f t="shared" si="44"/>
        <v>7.6909999999999998</v>
      </c>
      <c r="J101" s="38">
        <f t="shared" si="45"/>
        <v>7.9954999999999998</v>
      </c>
      <c r="K101" s="69">
        <f t="shared" si="46"/>
        <v>8.2220000000000013</v>
      </c>
      <c r="S101" s="30">
        <v>22</v>
      </c>
      <c r="T101" s="38">
        <f t="shared" si="47"/>
        <v>5.3820000000000006</v>
      </c>
      <c r="U101" s="38">
        <f t="shared" si="48"/>
        <v>5.8990000000000009</v>
      </c>
      <c r="V101" s="38">
        <f t="shared" si="49"/>
        <v>5.9690000000000003</v>
      </c>
      <c r="W101" s="38">
        <f t="shared" si="50"/>
        <v>6.117</v>
      </c>
      <c r="X101" s="38">
        <f t="shared" si="51"/>
        <v>6.6210000000000004</v>
      </c>
      <c r="Y101" s="38">
        <f t="shared" si="52"/>
        <v>6.8377499999999998</v>
      </c>
      <c r="Z101" s="38">
        <f t="shared" si="53"/>
        <v>7.020999999999999</v>
      </c>
      <c r="AA101" s="38">
        <f t="shared" si="54"/>
        <v>7.3465000000000007</v>
      </c>
      <c r="AB101" s="69">
        <f t="shared" si="55"/>
        <v>7.5740000000000016</v>
      </c>
    </row>
    <row r="102" spans="2:28" x14ac:dyDescent="0.3">
      <c r="B102" s="30">
        <v>23</v>
      </c>
      <c r="C102" s="38">
        <f t="shared" si="38"/>
        <v>5.6668333333333329</v>
      </c>
      <c r="D102" s="38">
        <f t="shared" si="39"/>
        <v>6.2726666666666677</v>
      </c>
      <c r="E102" s="38">
        <f t="shared" si="40"/>
        <v>6.3991666666666687</v>
      </c>
      <c r="F102" s="38">
        <f t="shared" si="41"/>
        <v>6.6150000000000002</v>
      </c>
      <c r="G102" s="38">
        <f t="shared" si="42"/>
        <v>7.1789999999999994</v>
      </c>
      <c r="H102" s="38">
        <f t="shared" si="43"/>
        <v>7.4231666666666669</v>
      </c>
      <c r="I102" s="38">
        <f t="shared" si="44"/>
        <v>7.6356666666666664</v>
      </c>
      <c r="J102" s="38">
        <f t="shared" si="45"/>
        <v>7.9394999999999989</v>
      </c>
      <c r="K102" s="69">
        <f t="shared" si="46"/>
        <v>8.1530000000000022</v>
      </c>
      <c r="S102" s="30">
        <v>23</v>
      </c>
      <c r="T102" s="38">
        <f t="shared" si="47"/>
        <v>5.3771666666666667</v>
      </c>
      <c r="U102" s="38">
        <f t="shared" si="48"/>
        <v>5.8926666666666669</v>
      </c>
      <c r="V102" s="38">
        <f t="shared" si="49"/>
        <v>5.9618333333333338</v>
      </c>
      <c r="W102" s="38">
        <f t="shared" si="50"/>
        <v>6.1096666666666675</v>
      </c>
      <c r="X102" s="38">
        <f t="shared" si="51"/>
        <v>6.605666666666667</v>
      </c>
      <c r="Y102" s="38">
        <f t="shared" si="52"/>
        <v>6.8168333333333333</v>
      </c>
      <c r="Z102" s="38">
        <f t="shared" si="53"/>
        <v>6.9956666666666667</v>
      </c>
      <c r="AA102" s="38">
        <f t="shared" si="54"/>
        <v>7.3201666666666672</v>
      </c>
      <c r="AB102" s="69">
        <f t="shared" si="55"/>
        <v>7.5343333333333344</v>
      </c>
    </row>
    <row r="103" spans="2:28" x14ac:dyDescent="0.3">
      <c r="B103" s="30">
        <v>24</v>
      </c>
      <c r="C103" s="38">
        <f t="shared" si="38"/>
        <v>5.6496666666666657</v>
      </c>
      <c r="D103" s="38">
        <f t="shared" si="39"/>
        <v>6.2513333333333341</v>
      </c>
      <c r="E103" s="38">
        <f t="shared" si="40"/>
        <v>6.3733333333333348</v>
      </c>
      <c r="F103" s="38">
        <f t="shared" si="41"/>
        <v>6.585</v>
      </c>
      <c r="G103" s="38">
        <f t="shared" si="42"/>
        <v>7.1369999999999996</v>
      </c>
      <c r="H103" s="38">
        <f t="shared" si="43"/>
        <v>7.3740833333333331</v>
      </c>
      <c r="I103" s="38">
        <f t="shared" si="44"/>
        <v>7.5803333333333329</v>
      </c>
      <c r="J103" s="38">
        <f t="shared" si="45"/>
        <v>7.8834999999999997</v>
      </c>
      <c r="K103" s="69">
        <f t="shared" si="46"/>
        <v>8.0840000000000014</v>
      </c>
      <c r="S103" s="30">
        <v>24</v>
      </c>
      <c r="T103" s="38">
        <f t="shared" si="47"/>
        <v>5.3723333333333336</v>
      </c>
      <c r="U103" s="38">
        <f t="shared" si="48"/>
        <v>5.8863333333333339</v>
      </c>
      <c r="V103" s="38">
        <f t="shared" si="49"/>
        <v>5.9546666666666672</v>
      </c>
      <c r="W103" s="38">
        <f t="shared" si="50"/>
        <v>6.1023333333333341</v>
      </c>
      <c r="X103" s="38">
        <f t="shared" si="51"/>
        <v>6.5903333333333336</v>
      </c>
      <c r="Y103" s="38">
        <f t="shared" si="52"/>
        <v>6.7959166666666668</v>
      </c>
      <c r="Z103" s="38">
        <f t="shared" si="53"/>
        <v>6.9703333333333326</v>
      </c>
      <c r="AA103" s="38">
        <f t="shared" si="54"/>
        <v>7.2938333333333336</v>
      </c>
      <c r="AB103" s="69">
        <f t="shared" si="55"/>
        <v>7.4946666666666681</v>
      </c>
    </row>
    <row r="104" spans="2:28" x14ac:dyDescent="0.3">
      <c r="B104" s="30">
        <v>25</v>
      </c>
      <c r="C104" s="38">
        <f t="shared" si="38"/>
        <v>5.6324999999999994</v>
      </c>
      <c r="D104" s="38">
        <f t="shared" si="39"/>
        <v>6.23</v>
      </c>
      <c r="E104" s="38">
        <f t="shared" si="40"/>
        <v>6.3475000000000019</v>
      </c>
      <c r="F104" s="38">
        <f t="shared" si="41"/>
        <v>6.5550000000000006</v>
      </c>
      <c r="G104" s="38">
        <f t="shared" si="42"/>
        <v>7.0949999999999998</v>
      </c>
      <c r="H104" s="38">
        <f t="shared" si="43"/>
        <v>7.3250000000000002</v>
      </c>
      <c r="I104" s="38">
        <f t="shared" si="44"/>
        <v>7.5249999999999995</v>
      </c>
      <c r="J104" s="38">
        <f t="shared" si="45"/>
        <v>7.8274999999999997</v>
      </c>
      <c r="K104" s="69">
        <f t="shared" si="46"/>
        <v>8.0150000000000023</v>
      </c>
      <c r="S104" s="30">
        <v>25</v>
      </c>
      <c r="T104" s="38">
        <f t="shared" si="47"/>
        <v>5.3675000000000006</v>
      </c>
      <c r="U104" s="38">
        <f t="shared" si="48"/>
        <v>5.8800000000000008</v>
      </c>
      <c r="V104" s="38">
        <f t="shared" si="49"/>
        <v>5.9475000000000007</v>
      </c>
      <c r="W104" s="38">
        <f t="shared" si="50"/>
        <v>6.0950000000000006</v>
      </c>
      <c r="X104" s="38">
        <f t="shared" si="51"/>
        <v>6.5750000000000002</v>
      </c>
      <c r="Y104" s="38">
        <f t="shared" si="52"/>
        <v>6.7750000000000004</v>
      </c>
      <c r="Z104" s="38">
        <f t="shared" si="53"/>
        <v>6.9449999999999994</v>
      </c>
      <c r="AA104" s="38">
        <f t="shared" si="54"/>
        <v>7.267500000000001</v>
      </c>
      <c r="AB104" s="69">
        <f t="shared" si="55"/>
        <v>7.455000000000001</v>
      </c>
    </row>
    <row r="105" spans="2:28" x14ac:dyDescent="0.3">
      <c r="B105" s="30">
        <v>26</v>
      </c>
      <c r="C105" s="38">
        <f>$G$61*B105+$H$61</f>
        <v>5.6229999999999993</v>
      </c>
      <c r="D105" s="38">
        <f>$G$62*B105+$H$62</f>
        <v>6.218</v>
      </c>
      <c r="E105" s="38">
        <f>$G$63*B105+$H$63</f>
        <v>6.3338000000000001</v>
      </c>
      <c r="F105" s="38">
        <f>$G$64*B105+$H$64</f>
        <v>6.539200000000001</v>
      </c>
      <c r="G105" s="38">
        <f>$G$65*B105+$H$65</f>
        <v>7.0762000000000009</v>
      </c>
      <c r="H105" s="38">
        <f>$G$66*B105+$H$66</f>
        <v>7.3044000000000002</v>
      </c>
      <c r="I105" s="38">
        <f>$G$67*B105+$H$67</f>
        <v>7.5027999999999988</v>
      </c>
      <c r="J105" s="38">
        <f>$G$68*B105+$H$68</f>
        <v>7.8050000000000006</v>
      </c>
      <c r="K105" s="69">
        <f>$G$69*B105+$H$69</f>
        <v>7.9919999999999991</v>
      </c>
      <c r="S105" s="30">
        <v>26</v>
      </c>
      <c r="T105" s="38">
        <f>$X$61*S105+$Y$61</f>
        <v>5.3685999999999998</v>
      </c>
      <c r="U105" s="38">
        <f>$X$62*S105+$Y$62</f>
        <v>5.8820000000000006</v>
      </c>
      <c r="V105" s="38">
        <f>$X$63*S105+$Y$63</f>
        <v>5.9497999999999998</v>
      </c>
      <c r="W105" s="38">
        <f>$X$64*S105+$Y$64</f>
        <v>6.0976000000000008</v>
      </c>
      <c r="X105" s="38">
        <f>$X$65*S105+$Y$65</f>
        <v>6.577</v>
      </c>
      <c r="Y105" s="38">
        <f>$X$66*S105+$Y$66</f>
        <v>6.7764000000000006</v>
      </c>
      <c r="Z105" s="38">
        <f>$X$67*S105+$Y$67</f>
        <v>6.9459999999999997</v>
      </c>
      <c r="AA105" s="38">
        <f>$X$68*S105+$Y$68</f>
        <v>7.2674000000000003</v>
      </c>
      <c r="AB105" s="69">
        <f>$X$69*S105+$Y$69</f>
        <v>7.4543999999999988</v>
      </c>
    </row>
    <row r="106" spans="2:28" x14ac:dyDescent="0.3">
      <c r="B106" s="30">
        <v>27</v>
      </c>
      <c r="C106" s="38">
        <f t="shared" ref="C106:C129" si="56">$G$61*B106+$H$61</f>
        <v>5.6134999999999993</v>
      </c>
      <c r="D106" s="38">
        <f t="shared" ref="D106:D129" si="57">$G$62*B106+$H$62</f>
        <v>6.2059999999999995</v>
      </c>
      <c r="E106" s="38">
        <f t="shared" ref="E106:E129" si="58">$G$63*B106+$H$63</f>
        <v>6.3201000000000001</v>
      </c>
      <c r="F106" s="38">
        <f t="shared" ref="F106:F129" si="59">$G$64*B106+$H$64</f>
        <v>6.5234000000000005</v>
      </c>
      <c r="G106" s="38">
        <f t="shared" ref="G106:G129" si="60">$G$65*B106+$H$65</f>
        <v>7.0574000000000003</v>
      </c>
      <c r="H106" s="38">
        <f t="shared" ref="H106:H129" si="61">$G$66*B106+$H$66</f>
        <v>7.2838000000000003</v>
      </c>
      <c r="I106" s="38">
        <f t="shared" ref="I106:I129" si="62">$G$67*B106+$H$67</f>
        <v>7.480599999999999</v>
      </c>
      <c r="J106" s="38">
        <f t="shared" ref="J106:J129" si="63">$G$68*B106+$H$68</f>
        <v>7.7825000000000006</v>
      </c>
      <c r="K106" s="69">
        <f t="shared" ref="K106:K129" si="64">$G$69*B106+$H$69</f>
        <v>7.9689999999999985</v>
      </c>
      <c r="S106" s="30">
        <v>27</v>
      </c>
      <c r="T106" s="38">
        <f t="shared" ref="T106:T129" si="65">$X$61*S106+$Y$61</f>
        <v>5.3696999999999999</v>
      </c>
      <c r="U106" s="38">
        <f t="shared" ref="U106:U129" si="66">$X$62*S106+$Y$62</f>
        <v>5.8840000000000003</v>
      </c>
      <c r="V106" s="38">
        <f t="shared" ref="V106:V129" si="67">$X$63*S106+$Y$63</f>
        <v>5.9520999999999997</v>
      </c>
      <c r="W106" s="38">
        <f t="shared" ref="W106:W129" si="68">$X$64*S106+$Y$64</f>
        <v>6.100200000000001</v>
      </c>
      <c r="X106" s="38">
        <f t="shared" ref="X106:X129" si="69">$X$65*S106+$Y$65</f>
        <v>6.5789999999999997</v>
      </c>
      <c r="Y106" s="38">
        <f t="shared" ref="Y106:Y129" si="70">$X$66*S106+$Y$66</f>
        <v>6.7778</v>
      </c>
      <c r="Z106" s="38">
        <f t="shared" ref="Z106:Z129" si="71">$X$67*S106+$Y$67</f>
        <v>6.9469999999999992</v>
      </c>
      <c r="AA106" s="38">
        <f t="shared" ref="AA106:AA129" si="72">$X$68*S106+$Y$68</f>
        <v>7.2673000000000005</v>
      </c>
      <c r="AB106" s="69">
        <f t="shared" ref="AB106:AB129" si="73">$X$69*S106+$Y$69</f>
        <v>7.4537999999999993</v>
      </c>
    </row>
    <row r="107" spans="2:28" x14ac:dyDescent="0.3">
      <c r="B107" s="30">
        <v>28</v>
      </c>
      <c r="C107" s="38">
        <f t="shared" si="56"/>
        <v>5.6039999999999992</v>
      </c>
      <c r="D107" s="38">
        <f t="shared" si="57"/>
        <v>6.1939999999999991</v>
      </c>
      <c r="E107" s="38">
        <f t="shared" si="58"/>
        <v>6.3064</v>
      </c>
      <c r="F107" s="38">
        <f t="shared" si="59"/>
        <v>6.5076000000000009</v>
      </c>
      <c r="G107" s="38">
        <f t="shared" si="60"/>
        <v>7.0386000000000006</v>
      </c>
      <c r="H107" s="38">
        <f t="shared" si="61"/>
        <v>7.2632000000000003</v>
      </c>
      <c r="I107" s="38">
        <f t="shared" si="62"/>
        <v>7.4583999999999984</v>
      </c>
      <c r="J107" s="38">
        <f t="shared" si="63"/>
        <v>7.7600000000000007</v>
      </c>
      <c r="K107" s="69">
        <f t="shared" si="64"/>
        <v>7.9459999999999988</v>
      </c>
      <c r="S107" s="30">
        <v>28</v>
      </c>
      <c r="T107" s="38">
        <f t="shared" si="65"/>
        <v>5.3708</v>
      </c>
      <c r="U107" s="38">
        <f t="shared" si="66"/>
        <v>5.886000000000001</v>
      </c>
      <c r="V107" s="38">
        <f t="shared" si="67"/>
        <v>5.9543999999999997</v>
      </c>
      <c r="W107" s="38">
        <f t="shared" si="68"/>
        <v>6.1028000000000011</v>
      </c>
      <c r="X107" s="38">
        <f t="shared" si="69"/>
        <v>6.5810000000000004</v>
      </c>
      <c r="Y107" s="38">
        <f t="shared" si="70"/>
        <v>6.7792000000000003</v>
      </c>
      <c r="Z107" s="38">
        <f t="shared" si="71"/>
        <v>6.9479999999999995</v>
      </c>
      <c r="AA107" s="38">
        <f t="shared" si="72"/>
        <v>7.2671999999999999</v>
      </c>
      <c r="AB107" s="69">
        <f t="shared" si="73"/>
        <v>7.4531999999999989</v>
      </c>
    </row>
    <row r="108" spans="2:28" x14ac:dyDescent="0.3">
      <c r="B108" s="30">
        <v>29</v>
      </c>
      <c r="C108" s="38">
        <f t="shared" si="56"/>
        <v>5.5944999999999991</v>
      </c>
      <c r="D108" s="38">
        <f t="shared" si="57"/>
        <v>6.1819999999999995</v>
      </c>
      <c r="E108" s="38">
        <f t="shared" si="58"/>
        <v>6.2927</v>
      </c>
      <c r="F108" s="38">
        <f t="shared" si="59"/>
        <v>6.4918000000000005</v>
      </c>
      <c r="G108" s="38">
        <f t="shared" si="60"/>
        <v>7.0198000000000009</v>
      </c>
      <c r="H108" s="38">
        <f t="shared" si="61"/>
        <v>7.2426000000000004</v>
      </c>
      <c r="I108" s="38">
        <f t="shared" si="62"/>
        <v>7.4361999999999986</v>
      </c>
      <c r="J108" s="38">
        <f t="shared" si="63"/>
        <v>7.7375000000000007</v>
      </c>
      <c r="K108" s="69">
        <f t="shared" si="64"/>
        <v>7.9229999999999983</v>
      </c>
      <c r="S108" s="30">
        <v>29</v>
      </c>
      <c r="T108" s="38">
        <f t="shared" si="65"/>
        <v>5.3719000000000001</v>
      </c>
      <c r="U108" s="38">
        <f t="shared" si="66"/>
        <v>5.8880000000000008</v>
      </c>
      <c r="V108" s="38">
        <f t="shared" si="67"/>
        <v>5.9566999999999997</v>
      </c>
      <c r="W108" s="38">
        <f t="shared" si="68"/>
        <v>6.1054000000000004</v>
      </c>
      <c r="X108" s="38">
        <f t="shared" si="69"/>
        <v>6.5830000000000002</v>
      </c>
      <c r="Y108" s="38">
        <f t="shared" si="70"/>
        <v>6.7806000000000006</v>
      </c>
      <c r="Z108" s="38">
        <f t="shared" si="71"/>
        <v>6.9489999999999998</v>
      </c>
      <c r="AA108" s="38">
        <f t="shared" si="72"/>
        <v>7.2671000000000001</v>
      </c>
      <c r="AB108" s="69">
        <f t="shared" si="73"/>
        <v>7.4525999999999994</v>
      </c>
    </row>
    <row r="109" spans="2:28" x14ac:dyDescent="0.3">
      <c r="B109" s="30">
        <v>30</v>
      </c>
      <c r="C109" s="38">
        <f t="shared" si="56"/>
        <v>5.5849999999999991</v>
      </c>
      <c r="D109" s="38">
        <f t="shared" si="57"/>
        <v>6.169999999999999</v>
      </c>
      <c r="E109" s="38">
        <f t="shared" si="58"/>
        <v>6.2789999999999999</v>
      </c>
      <c r="F109" s="38">
        <f t="shared" si="59"/>
        <v>6.4760000000000009</v>
      </c>
      <c r="G109" s="38">
        <f t="shared" si="60"/>
        <v>7.0010000000000003</v>
      </c>
      <c r="H109" s="38">
        <f t="shared" si="61"/>
        <v>7.2220000000000004</v>
      </c>
      <c r="I109" s="38">
        <f t="shared" si="62"/>
        <v>7.4139999999999988</v>
      </c>
      <c r="J109" s="38">
        <f t="shared" si="63"/>
        <v>7.7150000000000007</v>
      </c>
      <c r="K109" s="69">
        <f t="shared" si="64"/>
        <v>7.8999999999999986</v>
      </c>
      <c r="S109" s="30">
        <v>30</v>
      </c>
      <c r="T109" s="38">
        <f t="shared" si="65"/>
        <v>5.3729999999999993</v>
      </c>
      <c r="U109" s="38">
        <f t="shared" si="66"/>
        <v>5.8900000000000006</v>
      </c>
      <c r="V109" s="38">
        <f t="shared" si="67"/>
        <v>5.9589999999999996</v>
      </c>
      <c r="W109" s="38">
        <f t="shared" si="68"/>
        <v>6.1080000000000005</v>
      </c>
      <c r="X109" s="38">
        <f t="shared" si="69"/>
        <v>6.585</v>
      </c>
      <c r="Y109" s="38">
        <f t="shared" si="70"/>
        <v>6.782</v>
      </c>
      <c r="Z109" s="38">
        <f t="shared" si="71"/>
        <v>6.9499999999999993</v>
      </c>
      <c r="AA109" s="38">
        <f t="shared" si="72"/>
        <v>7.2670000000000003</v>
      </c>
      <c r="AB109" s="69">
        <f t="shared" si="73"/>
        <v>7.4519999999999991</v>
      </c>
    </row>
    <row r="110" spans="2:28" x14ac:dyDescent="0.3">
      <c r="B110" s="30">
        <v>31</v>
      </c>
      <c r="C110" s="38">
        <f t="shared" si="56"/>
        <v>5.575499999999999</v>
      </c>
      <c r="D110" s="38">
        <f t="shared" si="57"/>
        <v>6.1579999999999995</v>
      </c>
      <c r="E110" s="38">
        <f t="shared" si="58"/>
        <v>6.2652999999999999</v>
      </c>
      <c r="F110" s="38">
        <f t="shared" si="59"/>
        <v>6.4602000000000004</v>
      </c>
      <c r="G110" s="38">
        <f t="shared" si="60"/>
        <v>6.9822000000000006</v>
      </c>
      <c r="H110" s="38">
        <f t="shared" si="61"/>
        <v>7.2014000000000005</v>
      </c>
      <c r="I110" s="38">
        <f t="shared" si="62"/>
        <v>7.391799999999999</v>
      </c>
      <c r="J110" s="38">
        <f t="shared" si="63"/>
        <v>7.6925000000000008</v>
      </c>
      <c r="K110" s="69">
        <f t="shared" si="64"/>
        <v>7.8769999999999989</v>
      </c>
      <c r="S110" s="30">
        <v>31</v>
      </c>
      <c r="T110" s="38">
        <f t="shared" si="65"/>
        <v>5.3740999999999994</v>
      </c>
      <c r="U110" s="38">
        <f t="shared" si="66"/>
        <v>5.8920000000000003</v>
      </c>
      <c r="V110" s="38">
        <f t="shared" si="67"/>
        <v>5.9612999999999996</v>
      </c>
      <c r="W110" s="38">
        <f t="shared" si="68"/>
        <v>6.1106000000000007</v>
      </c>
      <c r="X110" s="38">
        <f t="shared" si="69"/>
        <v>6.5869999999999997</v>
      </c>
      <c r="Y110" s="38">
        <f t="shared" si="70"/>
        <v>6.7834000000000003</v>
      </c>
      <c r="Z110" s="38">
        <f t="shared" si="71"/>
        <v>6.9509999999999996</v>
      </c>
      <c r="AA110" s="38">
        <f t="shared" si="72"/>
        <v>7.2669000000000006</v>
      </c>
      <c r="AB110" s="69">
        <f t="shared" si="73"/>
        <v>7.4513999999999987</v>
      </c>
    </row>
    <row r="111" spans="2:28" x14ac:dyDescent="0.3">
      <c r="B111" s="30">
        <v>32</v>
      </c>
      <c r="C111" s="38">
        <f t="shared" si="56"/>
        <v>5.5659999999999989</v>
      </c>
      <c r="D111" s="38">
        <f t="shared" si="57"/>
        <v>6.145999999999999</v>
      </c>
      <c r="E111" s="38">
        <f t="shared" si="58"/>
        <v>6.2515999999999998</v>
      </c>
      <c r="F111" s="38">
        <f t="shared" si="59"/>
        <v>6.4444000000000008</v>
      </c>
      <c r="G111" s="38">
        <f t="shared" si="60"/>
        <v>6.9634000000000009</v>
      </c>
      <c r="H111" s="38">
        <f t="shared" si="61"/>
        <v>7.1808000000000005</v>
      </c>
      <c r="I111" s="38">
        <f t="shared" si="62"/>
        <v>7.3695999999999984</v>
      </c>
      <c r="J111" s="38">
        <f t="shared" si="63"/>
        <v>7.6700000000000008</v>
      </c>
      <c r="K111" s="69">
        <f t="shared" si="64"/>
        <v>7.8539999999999983</v>
      </c>
      <c r="S111" s="30">
        <v>32</v>
      </c>
      <c r="T111" s="38">
        <f t="shared" si="65"/>
        <v>5.3751999999999995</v>
      </c>
      <c r="U111" s="38">
        <f t="shared" si="66"/>
        <v>5.8940000000000001</v>
      </c>
      <c r="V111" s="38">
        <f t="shared" si="67"/>
        <v>5.9635999999999996</v>
      </c>
      <c r="W111" s="38">
        <f t="shared" si="68"/>
        <v>6.1132000000000009</v>
      </c>
      <c r="X111" s="38">
        <f t="shared" si="69"/>
        <v>6.5890000000000004</v>
      </c>
      <c r="Y111" s="38">
        <f t="shared" si="70"/>
        <v>6.7848000000000006</v>
      </c>
      <c r="Z111" s="38">
        <f t="shared" si="71"/>
        <v>6.9519999999999991</v>
      </c>
      <c r="AA111" s="38">
        <f t="shared" si="72"/>
        <v>7.2667999999999999</v>
      </c>
      <c r="AB111" s="69">
        <f t="shared" si="73"/>
        <v>7.4507999999999992</v>
      </c>
    </row>
    <row r="112" spans="2:28" x14ac:dyDescent="0.3">
      <c r="B112" s="30">
        <v>33</v>
      </c>
      <c r="C112" s="38">
        <f t="shared" si="56"/>
        <v>5.5564999999999989</v>
      </c>
      <c r="D112" s="38">
        <f t="shared" si="57"/>
        <v>6.1339999999999995</v>
      </c>
      <c r="E112" s="38">
        <f t="shared" si="58"/>
        <v>6.2378999999999998</v>
      </c>
      <c r="F112" s="38">
        <f t="shared" si="59"/>
        <v>6.4286000000000003</v>
      </c>
      <c r="G112" s="38">
        <f t="shared" si="60"/>
        <v>6.9446000000000003</v>
      </c>
      <c r="H112" s="38">
        <f t="shared" si="61"/>
        <v>7.1602000000000006</v>
      </c>
      <c r="I112" s="38">
        <f t="shared" si="62"/>
        <v>7.3473999999999986</v>
      </c>
      <c r="J112" s="38">
        <f t="shared" si="63"/>
        <v>7.6475000000000009</v>
      </c>
      <c r="K112" s="69">
        <f t="shared" si="64"/>
        <v>7.8309999999999986</v>
      </c>
      <c r="S112" s="30">
        <v>33</v>
      </c>
      <c r="T112" s="38">
        <f t="shared" si="65"/>
        <v>5.3762999999999996</v>
      </c>
      <c r="U112" s="38">
        <f t="shared" si="66"/>
        <v>5.8960000000000008</v>
      </c>
      <c r="V112" s="38">
        <f t="shared" si="67"/>
        <v>5.9658999999999995</v>
      </c>
      <c r="W112" s="38">
        <f t="shared" si="68"/>
        <v>6.115800000000001</v>
      </c>
      <c r="X112" s="38">
        <f t="shared" si="69"/>
        <v>6.5910000000000002</v>
      </c>
      <c r="Y112" s="38">
        <f t="shared" si="70"/>
        <v>6.7862</v>
      </c>
      <c r="Z112" s="38">
        <f t="shared" si="71"/>
        <v>6.9529999999999994</v>
      </c>
      <c r="AA112" s="38">
        <f t="shared" si="72"/>
        <v>7.2667000000000002</v>
      </c>
      <c r="AB112" s="69">
        <f t="shared" si="73"/>
        <v>7.4501999999999988</v>
      </c>
    </row>
    <row r="113" spans="2:28" x14ac:dyDescent="0.3">
      <c r="B113" s="30">
        <v>34</v>
      </c>
      <c r="C113" s="38">
        <f t="shared" si="56"/>
        <v>5.5469999999999988</v>
      </c>
      <c r="D113" s="38">
        <f t="shared" si="57"/>
        <v>6.121999999999999</v>
      </c>
      <c r="E113" s="38">
        <f t="shared" si="58"/>
        <v>6.2241999999999997</v>
      </c>
      <c r="F113" s="38">
        <f t="shared" si="59"/>
        <v>6.4128000000000007</v>
      </c>
      <c r="G113" s="38">
        <f t="shared" si="60"/>
        <v>6.9258000000000006</v>
      </c>
      <c r="H113" s="38">
        <f t="shared" si="61"/>
        <v>7.1396000000000006</v>
      </c>
      <c r="I113" s="38">
        <f t="shared" si="62"/>
        <v>7.3251999999999988</v>
      </c>
      <c r="J113" s="38">
        <f t="shared" si="63"/>
        <v>7.6250000000000009</v>
      </c>
      <c r="K113" s="69">
        <f t="shared" si="64"/>
        <v>7.8079999999999981</v>
      </c>
      <c r="S113" s="30">
        <v>34</v>
      </c>
      <c r="T113" s="38">
        <f t="shared" si="65"/>
        <v>5.3773999999999997</v>
      </c>
      <c r="U113" s="38">
        <f t="shared" si="66"/>
        <v>5.8980000000000006</v>
      </c>
      <c r="V113" s="38">
        <f t="shared" si="67"/>
        <v>5.9681999999999995</v>
      </c>
      <c r="W113" s="38">
        <f t="shared" si="68"/>
        <v>6.1184000000000012</v>
      </c>
      <c r="X113" s="38">
        <f t="shared" si="69"/>
        <v>6.593</v>
      </c>
      <c r="Y113" s="38">
        <f t="shared" si="70"/>
        <v>6.7876000000000003</v>
      </c>
      <c r="Z113" s="38">
        <f t="shared" si="71"/>
        <v>6.9539999999999997</v>
      </c>
      <c r="AA113" s="38">
        <f t="shared" si="72"/>
        <v>7.2666000000000004</v>
      </c>
      <c r="AB113" s="69">
        <f t="shared" si="73"/>
        <v>7.4495999999999993</v>
      </c>
    </row>
    <row r="114" spans="2:28" x14ac:dyDescent="0.3">
      <c r="B114" s="30">
        <v>35</v>
      </c>
      <c r="C114" s="38">
        <f t="shared" si="56"/>
        <v>5.5374999999999988</v>
      </c>
      <c r="D114" s="38">
        <f t="shared" si="57"/>
        <v>6.1099999999999994</v>
      </c>
      <c r="E114" s="38">
        <f t="shared" si="58"/>
        <v>6.2104999999999997</v>
      </c>
      <c r="F114" s="38">
        <f t="shared" si="59"/>
        <v>6.3970000000000002</v>
      </c>
      <c r="G114" s="38">
        <f t="shared" si="60"/>
        <v>6.9070000000000009</v>
      </c>
      <c r="H114" s="38">
        <f t="shared" si="61"/>
        <v>7.1190000000000007</v>
      </c>
      <c r="I114" s="38">
        <f t="shared" si="62"/>
        <v>7.302999999999999</v>
      </c>
      <c r="J114" s="38">
        <f t="shared" si="63"/>
        <v>7.6025000000000009</v>
      </c>
      <c r="K114" s="69">
        <f t="shared" si="64"/>
        <v>7.7849999999999984</v>
      </c>
      <c r="S114" s="30">
        <v>35</v>
      </c>
      <c r="T114" s="38">
        <f t="shared" si="65"/>
        <v>5.3784999999999998</v>
      </c>
      <c r="U114" s="38">
        <f t="shared" si="66"/>
        <v>5.9</v>
      </c>
      <c r="V114" s="38">
        <f t="shared" si="67"/>
        <v>5.9704999999999995</v>
      </c>
      <c r="W114" s="38">
        <f t="shared" si="68"/>
        <v>6.1210000000000004</v>
      </c>
      <c r="X114" s="38">
        <f t="shared" si="69"/>
        <v>6.5949999999999998</v>
      </c>
      <c r="Y114" s="38">
        <f t="shared" si="70"/>
        <v>6.7890000000000006</v>
      </c>
      <c r="Z114" s="38">
        <f t="shared" si="71"/>
        <v>6.9549999999999992</v>
      </c>
      <c r="AA114" s="38">
        <f t="shared" si="72"/>
        <v>7.2665000000000006</v>
      </c>
      <c r="AB114" s="69">
        <f t="shared" si="73"/>
        <v>7.448999999999999</v>
      </c>
    </row>
    <row r="115" spans="2:28" x14ac:dyDescent="0.3">
      <c r="B115" s="30">
        <v>36</v>
      </c>
      <c r="C115" s="38">
        <f t="shared" si="56"/>
        <v>5.5279999999999987</v>
      </c>
      <c r="D115" s="38">
        <f t="shared" si="57"/>
        <v>6.097999999999999</v>
      </c>
      <c r="E115" s="38">
        <f t="shared" si="58"/>
        <v>6.1967999999999996</v>
      </c>
      <c r="F115" s="38">
        <f t="shared" si="59"/>
        <v>6.3812000000000006</v>
      </c>
      <c r="G115" s="38">
        <f t="shared" si="60"/>
        <v>6.8882000000000012</v>
      </c>
      <c r="H115" s="38">
        <f t="shared" si="61"/>
        <v>7.0984000000000007</v>
      </c>
      <c r="I115" s="38">
        <f t="shared" si="62"/>
        <v>7.2807999999999984</v>
      </c>
      <c r="J115" s="38">
        <f t="shared" si="63"/>
        <v>7.580000000000001</v>
      </c>
      <c r="K115" s="69">
        <f t="shared" si="64"/>
        <v>7.7619999999999987</v>
      </c>
      <c r="S115" s="30">
        <v>36</v>
      </c>
      <c r="T115" s="38">
        <f t="shared" si="65"/>
        <v>5.3795999999999999</v>
      </c>
      <c r="U115" s="38">
        <f t="shared" si="66"/>
        <v>5.9020000000000001</v>
      </c>
      <c r="V115" s="38">
        <f t="shared" si="67"/>
        <v>5.9727999999999994</v>
      </c>
      <c r="W115" s="38">
        <f t="shared" si="68"/>
        <v>6.1236000000000006</v>
      </c>
      <c r="X115" s="38">
        <f t="shared" si="69"/>
        <v>6.5970000000000004</v>
      </c>
      <c r="Y115" s="38">
        <f t="shared" si="70"/>
        <v>6.7904</v>
      </c>
      <c r="Z115" s="38">
        <f t="shared" si="71"/>
        <v>6.9559999999999995</v>
      </c>
      <c r="AA115" s="38">
        <f t="shared" si="72"/>
        <v>7.2664</v>
      </c>
      <c r="AB115" s="69">
        <f t="shared" si="73"/>
        <v>7.4483999999999986</v>
      </c>
    </row>
    <row r="116" spans="2:28" x14ac:dyDescent="0.3">
      <c r="B116" s="30">
        <v>37</v>
      </c>
      <c r="C116" s="38">
        <f t="shared" si="56"/>
        <v>5.5184999999999986</v>
      </c>
      <c r="D116" s="38">
        <f t="shared" si="57"/>
        <v>6.0859999999999994</v>
      </c>
      <c r="E116" s="38">
        <f t="shared" si="58"/>
        <v>6.1830999999999996</v>
      </c>
      <c r="F116" s="38">
        <f t="shared" si="59"/>
        <v>6.3654000000000011</v>
      </c>
      <c r="G116" s="38">
        <f t="shared" si="60"/>
        <v>6.8694000000000006</v>
      </c>
      <c r="H116" s="38">
        <f t="shared" si="61"/>
        <v>7.0777999999999999</v>
      </c>
      <c r="I116" s="38">
        <f t="shared" si="62"/>
        <v>7.2585999999999986</v>
      </c>
      <c r="J116" s="38">
        <f t="shared" si="63"/>
        <v>7.557500000000001</v>
      </c>
      <c r="K116" s="69">
        <f t="shared" si="64"/>
        <v>7.7389999999999981</v>
      </c>
      <c r="S116" s="30">
        <v>37</v>
      </c>
      <c r="T116" s="38">
        <f t="shared" si="65"/>
        <v>5.3807</v>
      </c>
      <c r="U116" s="38">
        <f t="shared" si="66"/>
        <v>5.9039999999999999</v>
      </c>
      <c r="V116" s="38">
        <f t="shared" si="67"/>
        <v>5.9750999999999994</v>
      </c>
      <c r="W116" s="38">
        <f t="shared" si="68"/>
        <v>6.1262000000000008</v>
      </c>
      <c r="X116" s="38">
        <f t="shared" si="69"/>
        <v>6.5990000000000002</v>
      </c>
      <c r="Y116" s="38">
        <f t="shared" si="70"/>
        <v>6.7918000000000003</v>
      </c>
      <c r="Z116" s="38">
        <f t="shared" si="71"/>
        <v>6.9569999999999999</v>
      </c>
      <c r="AA116" s="38">
        <f t="shared" si="72"/>
        <v>7.2663000000000002</v>
      </c>
      <c r="AB116" s="69">
        <f t="shared" si="73"/>
        <v>7.4477999999999991</v>
      </c>
    </row>
    <row r="117" spans="2:28" x14ac:dyDescent="0.3">
      <c r="B117" s="30">
        <v>38</v>
      </c>
      <c r="C117" s="38">
        <f t="shared" si="56"/>
        <v>5.5089999999999986</v>
      </c>
      <c r="D117" s="38">
        <f t="shared" si="57"/>
        <v>6.073999999999999</v>
      </c>
      <c r="E117" s="38">
        <f t="shared" si="58"/>
        <v>6.1693999999999996</v>
      </c>
      <c r="F117" s="38">
        <f t="shared" si="59"/>
        <v>6.3496000000000006</v>
      </c>
      <c r="G117" s="38">
        <f t="shared" si="60"/>
        <v>6.8506000000000009</v>
      </c>
      <c r="H117" s="38">
        <f t="shared" si="61"/>
        <v>7.0571999999999999</v>
      </c>
      <c r="I117" s="38">
        <f t="shared" si="62"/>
        <v>7.2363999999999988</v>
      </c>
      <c r="J117" s="38">
        <f t="shared" si="63"/>
        <v>7.5350000000000001</v>
      </c>
      <c r="K117" s="69">
        <f t="shared" si="64"/>
        <v>7.7159999999999984</v>
      </c>
      <c r="S117" s="30">
        <v>38</v>
      </c>
      <c r="T117" s="38">
        <f t="shared" si="65"/>
        <v>5.3817999999999993</v>
      </c>
      <c r="U117" s="38">
        <f t="shared" si="66"/>
        <v>5.9060000000000006</v>
      </c>
      <c r="V117" s="38">
        <f t="shared" si="67"/>
        <v>5.9774000000000003</v>
      </c>
      <c r="W117" s="38">
        <f t="shared" si="68"/>
        <v>6.1288000000000009</v>
      </c>
      <c r="X117" s="38">
        <f t="shared" si="69"/>
        <v>6.601</v>
      </c>
      <c r="Y117" s="38">
        <f t="shared" si="70"/>
        <v>6.7932000000000006</v>
      </c>
      <c r="Z117" s="38">
        <f t="shared" si="71"/>
        <v>6.9579999999999993</v>
      </c>
      <c r="AA117" s="38">
        <f t="shared" si="72"/>
        <v>7.2662000000000004</v>
      </c>
      <c r="AB117" s="69">
        <f t="shared" si="73"/>
        <v>7.4471999999999987</v>
      </c>
    </row>
    <row r="118" spans="2:28" x14ac:dyDescent="0.3">
      <c r="B118" s="30">
        <v>39</v>
      </c>
      <c r="C118" s="38">
        <f t="shared" si="56"/>
        <v>5.4994999999999994</v>
      </c>
      <c r="D118" s="38">
        <f t="shared" si="57"/>
        <v>6.0619999999999994</v>
      </c>
      <c r="E118" s="38">
        <f t="shared" si="58"/>
        <v>6.1556999999999995</v>
      </c>
      <c r="F118" s="38">
        <f t="shared" si="59"/>
        <v>6.333800000000001</v>
      </c>
      <c r="G118" s="38">
        <f t="shared" si="60"/>
        <v>6.8318000000000012</v>
      </c>
      <c r="H118" s="38">
        <f t="shared" si="61"/>
        <v>7.0366</v>
      </c>
      <c r="I118" s="38">
        <f t="shared" si="62"/>
        <v>7.2141999999999991</v>
      </c>
      <c r="J118" s="38">
        <f t="shared" si="63"/>
        <v>7.5125000000000011</v>
      </c>
      <c r="K118" s="69">
        <f t="shared" si="64"/>
        <v>7.6929999999999978</v>
      </c>
      <c r="S118" s="30">
        <v>39</v>
      </c>
      <c r="T118" s="38">
        <f t="shared" si="65"/>
        <v>5.3828999999999994</v>
      </c>
      <c r="U118" s="38">
        <f t="shared" si="66"/>
        <v>5.9080000000000004</v>
      </c>
      <c r="V118" s="38">
        <f t="shared" si="67"/>
        <v>5.9797000000000002</v>
      </c>
      <c r="W118" s="38">
        <f t="shared" si="68"/>
        <v>6.1314000000000011</v>
      </c>
      <c r="X118" s="38">
        <f t="shared" si="69"/>
        <v>6.6029999999999998</v>
      </c>
      <c r="Y118" s="38">
        <f t="shared" si="70"/>
        <v>6.7946000000000009</v>
      </c>
      <c r="Z118" s="38">
        <f t="shared" si="71"/>
        <v>6.9589999999999996</v>
      </c>
      <c r="AA118" s="38">
        <f t="shared" si="72"/>
        <v>7.2661000000000007</v>
      </c>
      <c r="AB118" s="69">
        <f t="shared" si="73"/>
        <v>7.4465999999999992</v>
      </c>
    </row>
    <row r="119" spans="2:28" x14ac:dyDescent="0.3">
      <c r="B119" s="30">
        <v>40</v>
      </c>
      <c r="C119" s="38">
        <f t="shared" si="56"/>
        <v>5.4899999999999993</v>
      </c>
      <c r="D119" s="38">
        <f t="shared" si="57"/>
        <v>6.0499999999999989</v>
      </c>
      <c r="E119" s="38">
        <f t="shared" si="58"/>
        <v>6.1419999999999995</v>
      </c>
      <c r="F119" s="38">
        <f t="shared" si="59"/>
        <v>6.3180000000000005</v>
      </c>
      <c r="G119" s="38">
        <f t="shared" si="60"/>
        <v>6.8130000000000006</v>
      </c>
      <c r="H119" s="38">
        <f t="shared" si="61"/>
        <v>7.016</v>
      </c>
      <c r="I119" s="38">
        <f t="shared" si="62"/>
        <v>7.1919999999999984</v>
      </c>
      <c r="J119" s="38">
        <f t="shared" si="63"/>
        <v>7.49</v>
      </c>
      <c r="K119" s="69">
        <f t="shared" si="64"/>
        <v>7.6699999999999982</v>
      </c>
      <c r="S119" s="30">
        <v>40</v>
      </c>
      <c r="T119" s="38">
        <f t="shared" si="65"/>
        <v>5.3839999999999995</v>
      </c>
      <c r="U119" s="38">
        <f t="shared" si="66"/>
        <v>5.91</v>
      </c>
      <c r="V119" s="38">
        <f t="shared" si="67"/>
        <v>5.9820000000000002</v>
      </c>
      <c r="W119" s="38">
        <f t="shared" si="68"/>
        <v>6.1340000000000012</v>
      </c>
      <c r="X119" s="38">
        <f t="shared" si="69"/>
        <v>6.6050000000000004</v>
      </c>
      <c r="Y119" s="38">
        <f t="shared" si="70"/>
        <v>6.7960000000000003</v>
      </c>
      <c r="Z119" s="38">
        <f t="shared" si="71"/>
        <v>6.96</v>
      </c>
      <c r="AA119" s="38">
        <f t="shared" si="72"/>
        <v>7.266</v>
      </c>
      <c r="AB119" s="69">
        <f t="shared" si="73"/>
        <v>7.4459999999999988</v>
      </c>
    </row>
    <row r="120" spans="2:28" x14ac:dyDescent="0.3">
      <c r="B120" s="30">
        <v>41</v>
      </c>
      <c r="C120" s="38">
        <f t="shared" si="56"/>
        <v>5.4804999999999993</v>
      </c>
      <c r="D120" s="38">
        <f t="shared" si="57"/>
        <v>6.0379999999999994</v>
      </c>
      <c r="E120" s="38">
        <f t="shared" si="58"/>
        <v>6.1283000000000003</v>
      </c>
      <c r="F120" s="38">
        <f t="shared" si="59"/>
        <v>6.3022000000000009</v>
      </c>
      <c r="G120" s="38">
        <f t="shared" si="60"/>
        <v>6.7942000000000009</v>
      </c>
      <c r="H120" s="38">
        <f t="shared" si="61"/>
        <v>6.9954000000000001</v>
      </c>
      <c r="I120" s="38">
        <f t="shared" si="62"/>
        <v>7.1697999999999986</v>
      </c>
      <c r="J120" s="38">
        <f t="shared" si="63"/>
        <v>7.4675000000000002</v>
      </c>
      <c r="K120" s="69">
        <f t="shared" si="64"/>
        <v>7.6469999999999985</v>
      </c>
      <c r="S120" s="30">
        <v>41</v>
      </c>
      <c r="T120" s="38">
        <f t="shared" si="65"/>
        <v>5.3850999999999996</v>
      </c>
      <c r="U120" s="38">
        <f t="shared" si="66"/>
        <v>5.9119999999999999</v>
      </c>
      <c r="V120" s="38">
        <f t="shared" si="67"/>
        <v>5.9843000000000002</v>
      </c>
      <c r="W120" s="38">
        <f t="shared" si="68"/>
        <v>6.1366000000000005</v>
      </c>
      <c r="X120" s="38">
        <f t="shared" si="69"/>
        <v>6.6070000000000002</v>
      </c>
      <c r="Y120" s="38">
        <f t="shared" si="70"/>
        <v>6.7974000000000006</v>
      </c>
      <c r="Z120" s="38">
        <f t="shared" si="71"/>
        <v>6.9609999999999994</v>
      </c>
      <c r="AA120" s="38">
        <f t="shared" si="72"/>
        <v>7.2659000000000002</v>
      </c>
      <c r="AB120" s="69">
        <f t="shared" si="73"/>
        <v>7.4453999999999985</v>
      </c>
    </row>
    <row r="121" spans="2:28" x14ac:dyDescent="0.3">
      <c r="B121" s="30">
        <v>42</v>
      </c>
      <c r="C121" s="38">
        <f t="shared" si="56"/>
        <v>5.4709999999999992</v>
      </c>
      <c r="D121" s="38">
        <f t="shared" si="57"/>
        <v>6.0259999999999989</v>
      </c>
      <c r="E121" s="38">
        <f t="shared" si="58"/>
        <v>6.1146000000000003</v>
      </c>
      <c r="F121" s="38">
        <f t="shared" si="59"/>
        <v>6.2864000000000004</v>
      </c>
      <c r="G121" s="38">
        <f t="shared" si="60"/>
        <v>6.7754000000000012</v>
      </c>
      <c r="H121" s="38">
        <f t="shared" si="61"/>
        <v>6.9748000000000001</v>
      </c>
      <c r="I121" s="38">
        <f t="shared" si="62"/>
        <v>7.1475999999999988</v>
      </c>
      <c r="J121" s="38">
        <f t="shared" si="63"/>
        <v>7.4450000000000003</v>
      </c>
      <c r="K121" s="69">
        <f t="shared" si="64"/>
        <v>7.6239999999999979</v>
      </c>
      <c r="S121" s="30">
        <v>42</v>
      </c>
      <c r="T121" s="38">
        <f t="shared" si="65"/>
        <v>5.3861999999999997</v>
      </c>
      <c r="U121" s="38">
        <f t="shared" si="66"/>
        <v>5.9139999999999997</v>
      </c>
      <c r="V121" s="38">
        <f t="shared" si="67"/>
        <v>5.9866000000000001</v>
      </c>
      <c r="W121" s="38">
        <f t="shared" si="68"/>
        <v>6.1392000000000007</v>
      </c>
      <c r="X121" s="38">
        <f t="shared" si="69"/>
        <v>6.609</v>
      </c>
      <c r="Y121" s="38">
        <f t="shared" si="70"/>
        <v>6.7988000000000008</v>
      </c>
      <c r="Z121" s="38">
        <f t="shared" si="71"/>
        <v>6.9619999999999997</v>
      </c>
      <c r="AA121" s="38">
        <f t="shared" si="72"/>
        <v>7.2658000000000005</v>
      </c>
      <c r="AB121" s="69">
        <f t="shared" si="73"/>
        <v>7.444799999999999</v>
      </c>
    </row>
    <row r="122" spans="2:28" x14ac:dyDescent="0.3">
      <c r="B122" s="30">
        <v>43</v>
      </c>
      <c r="C122" s="38">
        <f t="shared" si="56"/>
        <v>5.4614999999999991</v>
      </c>
      <c r="D122" s="38">
        <f t="shared" si="57"/>
        <v>6.0139999999999993</v>
      </c>
      <c r="E122" s="38">
        <f t="shared" si="58"/>
        <v>6.1009000000000002</v>
      </c>
      <c r="F122" s="38">
        <f t="shared" si="59"/>
        <v>6.2706000000000008</v>
      </c>
      <c r="G122" s="38">
        <f t="shared" si="60"/>
        <v>6.7566000000000006</v>
      </c>
      <c r="H122" s="38">
        <f t="shared" si="61"/>
        <v>6.9542000000000002</v>
      </c>
      <c r="I122" s="38">
        <f t="shared" si="62"/>
        <v>7.1253999999999991</v>
      </c>
      <c r="J122" s="38">
        <f t="shared" si="63"/>
        <v>7.4225000000000003</v>
      </c>
      <c r="K122" s="69">
        <f t="shared" si="64"/>
        <v>7.6009999999999982</v>
      </c>
      <c r="S122" s="30">
        <v>43</v>
      </c>
      <c r="T122" s="38">
        <f t="shared" si="65"/>
        <v>5.3872999999999998</v>
      </c>
      <c r="U122" s="38">
        <f t="shared" si="66"/>
        <v>5.9160000000000004</v>
      </c>
      <c r="V122" s="38">
        <f t="shared" si="67"/>
        <v>5.9889000000000001</v>
      </c>
      <c r="W122" s="38">
        <f t="shared" si="68"/>
        <v>6.1418000000000008</v>
      </c>
      <c r="X122" s="38">
        <f t="shared" si="69"/>
        <v>6.6109999999999998</v>
      </c>
      <c r="Y122" s="38">
        <f t="shared" si="70"/>
        <v>6.8002000000000002</v>
      </c>
      <c r="Z122" s="38">
        <f t="shared" si="71"/>
        <v>6.9630000000000001</v>
      </c>
      <c r="AA122" s="38">
        <f t="shared" si="72"/>
        <v>7.2657000000000007</v>
      </c>
      <c r="AB122" s="69">
        <f t="shared" si="73"/>
        <v>7.4441999999999986</v>
      </c>
    </row>
    <row r="123" spans="2:28" x14ac:dyDescent="0.3">
      <c r="B123" s="30">
        <v>44</v>
      </c>
      <c r="C123" s="38">
        <f t="shared" si="56"/>
        <v>5.4519999999999991</v>
      </c>
      <c r="D123" s="38">
        <f t="shared" si="57"/>
        <v>6.0019999999999989</v>
      </c>
      <c r="E123" s="38">
        <f t="shared" si="58"/>
        <v>6.0872000000000002</v>
      </c>
      <c r="F123" s="38">
        <f t="shared" si="59"/>
        <v>6.2548000000000012</v>
      </c>
      <c r="G123" s="38">
        <f t="shared" si="60"/>
        <v>6.7378000000000009</v>
      </c>
      <c r="H123" s="38">
        <f t="shared" si="61"/>
        <v>6.9336000000000002</v>
      </c>
      <c r="I123" s="38">
        <f t="shared" si="62"/>
        <v>7.1031999999999993</v>
      </c>
      <c r="J123" s="38">
        <f t="shared" si="63"/>
        <v>7.4</v>
      </c>
      <c r="K123" s="69">
        <f t="shared" si="64"/>
        <v>7.5779999999999976</v>
      </c>
      <c r="S123" s="30">
        <v>44</v>
      </c>
      <c r="T123" s="38">
        <f t="shared" si="65"/>
        <v>5.3883999999999999</v>
      </c>
      <c r="U123" s="38">
        <f t="shared" si="66"/>
        <v>5.9180000000000001</v>
      </c>
      <c r="V123" s="38">
        <f t="shared" si="67"/>
        <v>5.9912000000000001</v>
      </c>
      <c r="W123" s="38">
        <f t="shared" si="68"/>
        <v>6.144400000000001</v>
      </c>
      <c r="X123" s="38">
        <f t="shared" si="69"/>
        <v>6.6130000000000004</v>
      </c>
      <c r="Y123" s="38">
        <f t="shared" si="70"/>
        <v>6.8016000000000005</v>
      </c>
      <c r="Z123" s="38">
        <f t="shared" si="71"/>
        <v>6.9639999999999995</v>
      </c>
      <c r="AA123" s="38">
        <f t="shared" si="72"/>
        <v>7.2656000000000001</v>
      </c>
      <c r="AB123" s="69">
        <f t="shared" si="73"/>
        <v>7.4435999999999991</v>
      </c>
    </row>
    <row r="124" spans="2:28" x14ac:dyDescent="0.3">
      <c r="B124" s="30">
        <v>45</v>
      </c>
      <c r="C124" s="38">
        <f t="shared" si="56"/>
        <v>5.442499999999999</v>
      </c>
      <c r="D124" s="38">
        <f t="shared" si="57"/>
        <v>5.9899999999999993</v>
      </c>
      <c r="E124" s="38">
        <f t="shared" si="58"/>
        <v>6.0735000000000001</v>
      </c>
      <c r="F124" s="38">
        <f t="shared" si="59"/>
        <v>6.2390000000000008</v>
      </c>
      <c r="G124" s="38">
        <f t="shared" si="60"/>
        <v>6.7190000000000012</v>
      </c>
      <c r="H124" s="38">
        <f t="shared" si="61"/>
        <v>6.9130000000000003</v>
      </c>
      <c r="I124" s="38">
        <f t="shared" si="62"/>
        <v>7.0809999999999986</v>
      </c>
      <c r="J124" s="38">
        <f t="shared" si="63"/>
        <v>7.3775000000000004</v>
      </c>
      <c r="K124" s="69">
        <f t="shared" si="64"/>
        <v>7.5549999999999979</v>
      </c>
      <c r="S124" s="30">
        <v>45</v>
      </c>
      <c r="T124" s="38">
        <f t="shared" si="65"/>
        <v>5.3895</v>
      </c>
      <c r="U124" s="38">
        <f t="shared" si="66"/>
        <v>5.92</v>
      </c>
      <c r="V124" s="38">
        <f t="shared" si="67"/>
        <v>5.9935</v>
      </c>
      <c r="W124" s="38">
        <f t="shared" si="68"/>
        <v>6.1470000000000011</v>
      </c>
      <c r="X124" s="38">
        <f t="shared" si="69"/>
        <v>6.6150000000000002</v>
      </c>
      <c r="Y124" s="38">
        <f t="shared" si="70"/>
        <v>6.8030000000000008</v>
      </c>
      <c r="Z124" s="38">
        <f t="shared" si="71"/>
        <v>6.9649999999999999</v>
      </c>
      <c r="AA124" s="38">
        <f t="shared" si="72"/>
        <v>7.2655000000000003</v>
      </c>
      <c r="AB124" s="69">
        <f t="shared" si="73"/>
        <v>7.4429999999999987</v>
      </c>
    </row>
    <row r="125" spans="2:28" x14ac:dyDescent="0.3">
      <c r="B125" s="30">
        <v>46</v>
      </c>
      <c r="C125" s="38">
        <f t="shared" si="56"/>
        <v>5.4329999999999989</v>
      </c>
      <c r="D125" s="38">
        <f t="shared" si="57"/>
        <v>5.9779999999999989</v>
      </c>
      <c r="E125" s="38">
        <f t="shared" si="58"/>
        <v>6.0598000000000001</v>
      </c>
      <c r="F125" s="38">
        <f t="shared" si="59"/>
        <v>6.2232000000000012</v>
      </c>
      <c r="G125" s="38">
        <f t="shared" si="60"/>
        <v>6.7002000000000006</v>
      </c>
      <c r="H125" s="38">
        <f t="shared" si="61"/>
        <v>6.8924000000000003</v>
      </c>
      <c r="I125" s="38">
        <f t="shared" si="62"/>
        <v>7.0587999999999989</v>
      </c>
      <c r="J125" s="38">
        <f t="shared" si="63"/>
        <v>7.3550000000000004</v>
      </c>
      <c r="K125" s="69">
        <f t="shared" si="64"/>
        <v>7.5319999999999983</v>
      </c>
      <c r="S125" s="30">
        <v>46</v>
      </c>
      <c r="T125" s="38">
        <f t="shared" si="65"/>
        <v>5.3905999999999992</v>
      </c>
      <c r="U125" s="38">
        <f t="shared" si="66"/>
        <v>5.9219999999999997</v>
      </c>
      <c r="V125" s="38">
        <f t="shared" si="67"/>
        <v>5.9958</v>
      </c>
      <c r="W125" s="38">
        <f t="shared" si="68"/>
        <v>6.1496000000000013</v>
      </c>
      <c r="X125" s="38">
        <f t="shared" si="69"/>
        <v>6.617</v>
      </c>
      <c r="Y125" s="38">
        <f t="shared" si="70"/>
        <v>6.8044000000000002</v>
      </c>
      <c r="Z125" s="38">
        <f t="shared" si="71"/>
        <v>6.9659999999999993</v>
      </c>
      <c r="AA125" s="38">
        <f t="shared" si="72"/>
        <v>7.2654000000000005</v>
      </c>
      <c r="AB125" s="69">
        <f t="shared" si="73"/>
        <v>7.4423999999999984</v>
      </c>
    </row>
    <row r="126" spans="2:28" x14ac:dyDescent="0.3">
      <c r="B126" s="30">
        <v>47</v>
      </c>
      <c r="C126" s="38">
        <f t="shared" si="56"/>
        <v>5.4234999999999989</v>
      </c>
      <c r="D126" s="38">
        <f t="shared" si="57"/>
        <v>5.9659999999999993</v>
      </c>
      <c r="E126" s="38">
        <f t="shared" si="58"/>
        <v>6.0461</v>
      </c>
      <c r="F126" s="38">
        <f t="shared" si="59"/>
        <v>6.2074000000000007</v>
      </c>
      <c r="G126" s="38">
        <f t="shared" si="60"/>
        <v>6.6814000000000009</v>
      </c>
      <c r="H126" s="38">
        <f t="shared" si="61"/>
        <v>6.8718000000000004</v>
      </c>
      <c r="I126" s="38">
        <f t="shared" si="62"/>
        <v>7.0365999999999991</v>
      </c>
      <c r="J126" s="38">
        <f t="shared" si="63"/>
        <v>7.3325000000000005</v>
      </c>
      <c r="K126" s="69">
        <f t="shared" si="64"/>
        <v>7.5089999999999977</v>
      </c>
      <c r="S126" s="30">
        <v>47</v>
      </c>
      <c r="T126" s="38">
        <f t="shared" si="65"/>
        <v>5.3916999999999993</v>
      </c>
      <c r="U126" s="38">
        <f t="shared" si="66"/>
        <v>5.9239999999999995</v>
      </c>
      <c r="V126" s="38">
        <f t="shared" si="67"/>
        <v>5.9981</v>
      </c>
      <c r="W126" s="38">
        <f t="shared" si="68"/>
        <v>6.1522000000000006</v>
      </c>
      <c r="X126" s="38">
        <f t="shared" si="69"/>
        <v>6.6189999999999998</v>
      </c>
      <c r="Y126" s="38">
        <f t="shared" si="70"/>
        <v>6.8058000000000005</v>
      </c>
      <c r="Z126" s="38">
        <f t="shared" si="71"/>
        <v>6.9669999999999996</v>
      </c>
      <c r="AA126" s="38">
        <f t="shared" si="72"/>
        <v>7.2653000000000008</v>
      </c>
      <c r="AB126" s="69">
        <f t="shared" si="73"/>
        <v>7.4417999999999989</v>
      </c>
    </row>
    <row r="127" spans="2:28" x14ac:dyDescent="0.3">
      <c r="B127" s="30">
        <v>48</v>
      </c>
      <c r="C127" s="38">
        <f t="shared" si="56"/>
        <v>5.4139999999999988</v>
      </c>
      <c r="D127" s="38">
        <f t="shared" si="57"/>
        <v>5.9539999999999988</v>
      </c>
      <c r="E127" s="38">
        <f t="shared" si="58"/>
        <v>6.0324</v>
      </c>
      <c r="F127" s="38">
        <f t="shared" si="59"/>
        <v>6.1916000000000011</v>
      </c>
      <c r="G127" s="38">
        <f t="shared" si="60"/>
        <v>6.6626000000000012</v>
      </c>
      <c r="H127" s="38">
        <f t="shared" si="61"/>
        <v>6.8512000000000004</v>
      </c>
      <c r="I127" s="38">
        <f t="shared" si="62"/>
        <v>7.0143999999999984</v>
      </c>
      <c r="J127" s="38">
        <f t="shared" si="63"/>
        <v>7.3100000000000005</v>
      </c>
      <c r="K127" s="69">
        <f t="shared" si="64"/>
        <v>7.485999999999998</v>
      </c>
      <c r="S127" s="30">
        <v>48</v>
      </c>
      <c r="T127" s="38">
        <f t="shared" si="65"/>
        <v>5.3927999999999994</v>
      </c>
      <c r="U127" s="38">
        <f t="shared" si="66"/>
        <v>5.9260000000000002</v>
      </c>
      <c r="V127" s="38">
        <f t="shared" si="67"/>
        <v>6.0004</v>
      </c>
      <c r="W127" s="38">
        <f t="shared" si="68"/>
        <v>6.1548000000000007</v>
      </c>
      <c r="X127" s="38">
        <f t="shared" si="69"/>
        <v>6.6210000000000004</v>
      </c>
      <c r="Y127" s="38">
        <f t="shared" si="70"/>
        <v>6.8072000000000008</v>
      </c>
      <c r="Z127" s="38">
        <f t="shared" si="71"/>
        <v>6.968</v>
      </c>
      <c r="AA127" s="38">
        <f t="shared" si="72"/>
        <v>7.2652000000000001</v>
      </c>
      <c r="AB127" s="69">
        <f t="shared" si="73"/>
        <v>7.4411999999999985</v>
      </c>
    </row>
    <row r="128" spans="2:28" x14ac:dyDescent="0.3">
      <c r="B128" s="30">
        <v>49</v>
      </c>
      <c r="C128" s="38">
        <f t="shared" si="56"/>
        <v>5.4044999999999987</v>
      </c>
      <c r="D128" s="38">
        <f t="shared" si="57"/>
        <v>5.9419999999999984</v>
      </c>
      <c r="E128" s="38">
        <f t="shared" si="58"/>
        <v>6.0186999999999999</v>
      </c>
      <c r="F128" s="38">
        <f t="shared" si="59"/>
        <v>6.1758000000000006</v>
      </c>
      <c r="G128" s="38">
        <f t="shared" si="60"/>
        <v>6.6438000000000006</v>
      </c>
      <c r="H128" s="38">
        <f t="shared" si="61"/>
        <v>6.8306000000000004</v>
      </c>
      <c r="I128" s="38">
        <f t="shared" si="62"/>
        <v>6.9921999999999986</v>
      </c>
      <c r="J128" s="38">
        <f t="shared" si="63"/>
        <v>7.2875000000000005</v>
      </c>
      <c r="K128" s="69">
        <f t="shared" si="64"/>
        <v>7.4629999999999974</v>
      </c>
      <c r="S128" s="30">
        <v>49</v>
      </c>
      <c r="T128" s="38">
        <f t="shared" si="65"/>
        <v>5.3938999999999995</v>
      </c>
      <c r="U128" s="38">
        <f t="shared" si="66"/>
        <v>5.9279999999999999</v>
      </c>
      <c r="V128" s="38">
        <f t="shared" si="67"/>
        <v>6.0026999999999999</v>
      </c>
      <c r="W128" s="38">
        <f t="shared" si="68"/>
        <v>6.1574000000000009</v>
      </c>
      <c r="X128" s="38">
        <f t="shared" si="69"/>
        <v>6.6230000000000002</v>
      </c>
      <c r="Y128" s="38">
        <f t="shared" si="70"/>
        <v>6.8086000000000002</v>
      </c>
      <c r="Z128" s="38">
        <f t="shared" si="71"/>
        <v>6.9689999999999994</v>
      </c>
      <c r="AA128" s="38">
        <f t="shared" si="72"/>
        <v>7.2651000000000003</v>
      </c>
      <c r="AB128" s="69">
        <f t="shared" si="73"/>
        <v>7.440599999999999</v>
      </c>
    </row>
    <row r="129" spans="2:28" x14ac:dyDescent="0.3">
      <c r="B129" s="30">
        <v>50</v>
      </c>
      <c r="C129" s="38">
        <f t="shared" si="56"/>
        <v>5.3949999999999987</v>
      </c>
      <c r="D129" s="38">
        <f t="shared" si="57"/>
        <v>5.9299999999999988</v>
      </c>
      <c r="E129" s="38">
        <f t="shared" si="58"/>
        <v>6.0049999999999999</v>
      </c>
      <c r="F129" s="38">
        <f t="shared" si="59"/>
        <v>6.160000000000001</v>
      </c>
      <c r="G129" s="38">
        <f t="shared" si="60"/>
        <v>6.6250000000000009</v>
      </c>
      <c r="H129" s="38">
        <f t="shared" si="61"/>
        <v>6.8100000000000005</v>
      </c>
      <c r="I129" s="38">
        <f t="shared" si="62"/>
        <v>6.9699999999999989</v>
      </c>
      <c r="J129" s="38">
        <f t="shared" si="63"/>
        <v>7.2650000000000006</v>
      </c>
      <c r="K129" s="69">
        <f t="shared" si="64"/>
        <v>7.4399999999999977</v>
      </c>
      <c r="S129" s="30">
        <v>50</v>
      </c>
      <c r="T129" s="38">
        <f t="shared" si="65"/>
        <v>5.3949999999999996</v>
      </c>
      <c r="U129" s="38">
        <f t="shared" si="66"/>
        <v>5.93</v>
      </c>
      <c r="V129" s="38">
        <f t="shared" si="67"/>
        <v>6.0049999999999999</v>
      </c>
      <c r="W129" s="38">
        <f t="shared" si="68"/>
        <v>6.160000000000001</v>
      </c>
      <c r="X129" s="38">
        <f t="shared" si="69"/>
        <v>6.625</v>
      </c>
      <c r="Y129" s="38">
        <f t="shared" si="70"/>
        <v>6.8100000000000005</v>
      </c>
      <c r="Z129" s="38">
        <f t="shared" si="71"/>
        <v>6.97</v>
      </c>
      <c r="AA129" s="38">
        <f t="shared" si="72"/>
        <v>7.2650000000000006</v>
      </c>
      <c r="AB129" s="69">
        <f t="shared" si="73"/>
        <v>7.4399999999999986</v>
      </c>
    </row>
    <row r="130" spans="2:28" x14ac:dyDescent="0.3">
      <c r="B130" s="30">
        <v>51</v>
      </c>
      <c r="C130" s="38">
        <f>$K$61*B130+$L$61</f>
        <v>5.3938999999999977</v>
      </c>
      <c r="D130" s="38">
        <f>$K$62*B130+$L$62</f>
        <v>5.9279999999999999</v>
      </c>
      <c r="E130" s="38">
        <f>$K$63*B130+$L$63</f>
        <v>6.0026999999999999</v>
      </c>
      <c r="F130" s="38">
        <f>$K$64*B130+$L$64</f>
        <v>6.1573999999999991</v>
      </c>
      <c r="G130" s="38">
        <f>$K$65*B130+$L$65</f>
        <v>6.6230000000000002</v>
      </c>
      <c r="H130" s="38">
        <f>$K$66*B130+$L$66</f>
        <v>6.808600000000002</v>
      </c>
      <c r="I130" s="38">
        <f>$K$67*B130+$L$67</f>
        <v>6.9689999999999985</v>
      </c>
      <c r="J130" s="38">
        <f>$K$68*B130+$L$68</f>
        <v>7.2650999999999986</v>
      </c>
      <c r="K130" s="69">
        <f>$K$69*B130+$L$69</f>
        <v>7.4406000000000017</v>
      </c>
      <c r="S130" s="30">
        <v>51</v>
      </c>
      <c r="T130" s="38">
        <f>$AB$61*S130+$AC$61</f>
        <v>5.4044999999999996</v>
      </c>
      <c r="U130" s="38">
        <f>$AB$62*S130+$AC$62</f>
        <v>5.9420000000000019</v>
      </c>
      <c r="V130" s="38">
        <f>$AB$63*S130+$AC$63</f>
        <v>6.0187000000000008</v>
      </c>
      <c r="W130" s="38">
        <f>$AB$64*S130+$AC$64</f>
        <v>6.1757999999999988</v>
      </c>
      <c r="X130" s="38">
        <f>$AB$65*S130+$AC$65</f>
        <v>6.6437999999999988</v>
      </c>
      <c r="Y130" s="38">
        <f>$AB$66*S130+$AC$66</f>
        <v>6.8306000000000013</v>
      </c>
      <c r="Z130" s="38">
        <f>$AB$67*S130+$AC$67</f>
        <v>6.9921999999999995</v>
      </c>
      <c r="AA130" s="38">
        <f>$AB$68*S130+$AC$68</f>
        <v>7.2874999999999996</v>
      </c>
      <c r="AB130" s="69">
        <f>$AB$69*S130+$AC$69</f>
        <v>7.4630000000000019</v>
      </c>
    </row>
    <row r="131" spans="2:28" x14ac:dyDescent="0.3">
      <c r="B131" s="30">
        <v>52</v>
      </c>
      <c r="C131" s="38">
        <f t="shared" ref="C131:C154" si="74">$K$61*B131+$L$61</f>
        <v>5.3927999999999976</v>
      </c>
      <c r="D131" s="38">
        <f t="shared" ref="D131:D154" si="75">$K$62*B131+$L$62</f>
        <v>5.9260000000000002</v>
      </c>
      <c r="E131" s="38">
        <f t="shared" ref="E131:E154" si="76">$K$63*B131+$L$63</f>
        <v>6.0004</v>
      </c>
      <c r="F131" s="38">
        <f t="shared" ref="F131:F154" si="77">$K$64*B131+$L$64</f>
        <v>6.1547999999999989</v>
      </c>
      <c r="G131" s="38">
        <f t="shared" ref="G131:G154" si="78">$K$65*B131+$L$65</f>
        <v>6.6210000000000004</v>
      </c>
      <c r="H131" s="38">
        <f t="shared" ref="H131:H154" si="79">$K$66*B131+$L$66</f>
        <v>6.8072000000000026</v>
      </c>
      <c r="I131" s="38">
        <f t="shared" ref="I131:I154" si="80">$K$67*B131+$L$67</f>
        <v>6.9679999999999991</v>
      </c>
      <c r="J131" s="38">
        <f t="shared" ref="J131:J154" si="81">$K$68*B131+$L$68</f>
        <v>7.2651999999999983</v>
      </c>
      <c r="K131" s="69">
        <f t="shared" ref="K131:K154" si="82">$K$69*B131+$L$69</f>
        <v>7.4412000000000011</v>
      </c>
      <c r="S131" s="30">
        <v>52</v>
      </c>
      <c r="T131" s="38">
        <f t="shared" ref="T131:T154" si="83">$AB$61*S131+$AC$61</f>
        <v>5.4139999999999997</v>
      </c>
      <c r="U131" s="38">
        <f t="shared" ref="U131:U154" si="84">$AB$62*S131+$AC$62</f>
        <v>5.9540000000000015</v>
      </c>
      <c r="V131" s="38">
        <f t="shared" ref="V131:V154" si="85">$AB$63*S131+$AC$63</f>
        <v>6.0324000000000009</v>
      </c>
      <c r="W131" s="38">
        <f t="shared" ref="W131:W154" si="86">$AB$64*S131+$AC$64</f>
        <v>6.1915999999999993</v>
      </c>
      <c r="X131" s="38">
        <f t="shared" ref="X131:X154" si="87">$AB$65*S131+$AC$65</f>
        <v>6.6625999999999994</v>
      </c>
      <c r="Y131" s="38">
        <f t="shared" ref="Y131:Y154" si="88">$AB$66*S131+$AC$66</f>
        <v>6.8512000000000013</v>
      </c>
      <c r="Z131" s="38">
        <f t="shared" ref="Z131:Z154" si="89">$AB$67*S131+$AC$67</f>
        <v>7.0144000000000002</v>
      </c>
      <c r="AA131" s="38">
        <f t="shared" ref="AA131:AA154" si="90">$AB$68*S131+$AC$68</f>
        <v>7.31</v>
      </c>
      <c r="AB131" s="69">
        <f t="shared" ref="AB131:AB154" si="91">$AB$69*S131+$AC$69</f>
        <v>7.4860000000000024</v>
      </c>
    </row>
    <row r="132" spans="2:28" x14ac:dyDescent="0.3">
      <c r="B132" s="30">
        <v>53</v>
      </c>
      <c r="C132" s="38">
        <f t="shared" si="74"/>
        <v>5.3916999999999975</v>
      </c>
      <c r="D132" s="38">
        <f t="shared" si="75"/>
        <v>5.9239999999999995</v>
      </c>
      <c r="E132" s="38">
        <f t="shared" si="76"/>
        <v>5.9981</v>
      </c>
      <c r="F132" s="38">
        <f t="shared" si="77"/>
        <v>6.1521999999999988</v>
      </c>
      <c r="G132" s="38">
        <f t="shared" si="78"/>
        <v>6.6189999999999998</v>
      </c>
      <c r="H132" s="38">
        <f t="shared" si="79"/>
        <v>6.8058000000000023</v>
      </c>
      <c r="I132" s="38">
        <f t="shared" si="80"/>
        <v>6.9669999999999987</v>
      </c>
      <c r="J132" s="38">
        <f t="shared" si="81"/>
        <v>7.265299999999999</v>
      </c>
      <c r="K132" s="69">
        <f t="shared" si="82"/>
        <v>7.4418000000000015</v>
      </c>
      <c r="S132" s="30">
        <v>53</v>
      </c>
      <c r="T132" s="38">
        <f t="shared" si="83"/>
        <v>5.4234999999999998</v>
      </c>
      <c r="U132" s="38">
        <f t="shared" si="84"/>
        <v>5.9660000000000011</v>
      </c>
      <c r="V132" s="38">
        <f t="shared" si="85"/>
        <v>6.0461000000000009</v>
      </c>
      <c r="W132" s="38">
        <f t="shared" si="86"/>
        <v>6.2073999999999989</v>
      </c>
      <c r="X132" s="38">
        <f t="shared" si="87"/>
        <v>6.6813999999999991</v>
      </c>
      <c r="Y132" s="38">
        <f t="shared" si="88"/>
        <v>6.8718000000000012</v>
      </c>
      <c r="Z132" s="38">
        <f t="shared" si="89"/>
        <v>7.0366</v>
      </c>
      <c r="AA132" s="38">
        <f t="shared" si="90"/>
        <v>7.3324999999999996</v>
      </c>
      <c r="AB132" s="69">
        <f t="shared" si="91"/>
        <v>7.5090000000000021</v>
      </c>
    </row>
    <row r="133" spans="2:28" x14ac:dyDescent="0.3">
      <c r="B133" s="30">
        <v>54</v>
      </c>
      <c r="C133" s="38">
        <f t="shared" si="74"/>
        <v>5.3905999999999974</v>
      </c>
      <c r="D133" s="38">
        <f t="shared" si="75"/>
        <v>5.9219999999999997</v>
      </c>
      <c r="E133" s="38">
        <f t="shared" si="76"/>
        <v>5.9958</v>
      </c>
      <c r="F133" s="38">
        <f t="shared" si="77"/>
        <v>6.1495999999999995</v>
      </c>
      <c r="G133" s="38">
        <f t="shared" si="78"/>
        <v>6.617</v>
      </c>
      <c r="H133" s="38">
        <f t="shared" si="79"/>
        <v>6.804400000000002</v>
      </c>
      <c r="I133" s="38">
        <f t="shared" si="80"/>
        <v>6.9659999999999984</v>
      </c>
      <c r="J133" s="38">
        <f t="shared" si="81"/>
        <v>7.2653999999999987</v>
      </c>
      <c r="K133" s="69">
        <f t="shared" si="82"/>
        <v>7.442400000000001</v>
      </c>
      <c r="S133" s="30">
        <v>54</v>
      </c>
      <c r="T133" s="38">
        <f t="shared" si="83"/>
        <v>5.4329999999999998</v>
      </c>
      <c r="U133" s="38">
        <f t="shared" si="84"/>
        <v>5.9780000000000015</v>
      </c>
      <c r="V133" s="38">
        <f t="shared" si="85"/>
        <v>6.059800000000001</v>
      </c>
      <c r="W133" s="38">
        <f t="shared" si="86"/>
        <v>6.2231999999999994</v>
      </c>
      <c r="X133" s="38">
        <f t="shared" si="87"/>
        <v>6.7001999999999988</v>
      </c>
      <c r="Y133" s="38">
        <f t="shared" si="88"/>
        <v>6.8924000000000012</v>
      </c>
      <c r="Z133" s="38">
        <f t="shared" si="89"/>
        <v>7.0587999999999997</v>
      </c>
      <c r="AA133" s="38">
        <f t="shared" si="90"/>
        <v>7.3549999999999995</v>
      </c>
      <c r="AB133" s="69">
        <f t="shared" si="91"/>
        <v>7.5320000000000018</v>
      </c>
    </row>
    <row r="134" spans="2:28" x14ac:dyDescent="0.3">
      <c r="B134" s="30">
        <v>55</v>
      </c>
      <c r="C134" s="38">
        <f t="shared" si="74"/>
        <v>5.3894999999999982</v>
      </c>
      <c r="D134" s="38">
        <f t="shared" si="75"/>
        <v>5.92</v>
      </c>
      <c r="E134" s="38">
        <f t="shared" si="76"/>
        <v>5.9935</v>
      </c>
      <c r="F134" s="38">
        <f t="shared" si="77"/>
        <v>6.1469999999999994</v>
      </c>
      <c r="G134" s="38">
        <f t="shared" si="78"/>
        <v>6.6150000000000002</v>
      </c>
      <c r="H134" s="38">
        <f t="shared" si="79"/>
        <v>6.8030000000000026</v>
      </c>
      <c r="I134" s="38">
        <f t="shared" si="80"/>
        <v>6.964999999999999</v>
      </c>
      <c r="J134" s="38">
        <f t="shared" si="81"/>
        <v>7.2654999999999985</v>
      </c>
      <c r="K134" s="69">
        <f t="shared" si="82"/>
        <v>7.4430000000000014</v>
      </c>
      <c r="S134" s="30">
        <v>55</v>
      </c>
      <c r="T134" s="38">
        <f t="shared" si="83"/>
        <v>5.4424999999999999</v>
      </c>
      <c r="U134" s="38">
        <f t="shared" si="84"/>
        <v>5.990000000000002</v>
      </c>
      <c r="V134" s="38">
        <f t="shared" si="85"/>
        <v>6.073500000000001</v>
      </c>
      <c r="W134" s="38">
        <f t="shared" si="86"/>
        <v>6.238999999999999</v>
      </c>
      <c r="X134" s="38">
        <f t="shared" si="87"/>
        <v>6.7189999999999994</v>
      </c>
      <c r="Y134" s="38">
        <f t="shared" si="88"/>
        <v>6.9130000000000011</v>
      </c>
      <c r="Z134" s="38">
        <f t="shared" si="89"/>
        <v>7.0809999999999995</v>
      </c>
      <c r="AA134" s="38">
        <f t="shared" si="90"/>
        <v>7.3774999999999995</v>
      </c>
      <c r="AB134" s="69">
        <f t="shared" si="91"/>
        <v>7.5550000000000024</v>
      </c>
    </row>
    <row r="135" spans="2:28" x14ac:dyDescent="0.3">
      <c r="B135" s="30">
        <v>56</v>
      </c>
      <c r="C135" s="38">
        <f t="shared" si="74"/>
        <v>5.3883999999999981</v>
      </c>
      <c r="D135" s="38">
        <f t="shared" si="75"/>
        <v>5.9180000000000001</v>
      </c>
      <c r="E135" s="38">
        <f t="shared" si="76"/>
        <v>5.9912000000000001</v>
      </c>
      <c r="F135" s="38">
        <f t="shared" si="77"/>
        <v>6.1443999999999992</v>
      </c>
      <c r="G135" s="38">
        <f t="shared" si="78"/>
        <v>6.6130000000000004</v>
      </c>
      <c r="H135" s="38">
        <f t="shared" si="79"/>
        <v>6.8016000000000023</v>
      </c>
      <c r="I135" s="38">
        <f t="shared" si="80"/>
        <v>6.9639999999999986</v>
      </c>
      <c r="J135" s="38">
        <f t="shared" si="81"/>
        <v>7.2655999999999983</v>
      </c>
      <c r="K135" s="69">
        <f t="shared" si="82"/>
        <v>7.4436000000000018</v>
      </c>
      <c r="S135" s="30">
        <v>56</v>
      </c>
      <c r="T135" s="38">
        <f t="shared" si="83"/>
        <v>5.452</v>
      </c>
      <c r="U135" s="38">
        <f t="shared" si="84"/>
        <v>6.0020000000000016</v>
      </c>
      <c r="V135" s="38">
        <f t="shared" si="85"/>
        <v>6.0872000000000011</v>
      </c>
      <c r="W135" s="38">
        <f t="shared" si="86"/>
        <v>6.2547999999999995</v>
      </c>
      <c r="X135" s="38">
        <f t="shared" si="87"/>
        <v>6.7377999999999991</v>
      </c>
      <c r="Y135" s="38">
        <f t="shared" si="88"/>
        <v>6.9336000000000011</v>
      </c>
      <c r="Z135" s="38">
        <f t="shared" si="89"/>
        <v>7.1031999999999993</v>
      </c>
      <c r="AA135" s="38">
        <f t="shared" si="90"/>
        <v>7.3999999999999995</v>
      </c>
      <c r="AB135" s="69">
        <f t="shared" si="91"/>
        <v>7.5780000000000021</v>
      </c>
    </row>
    <row r="136" spans="2:28" x14ac:dyDescent="0.3">
      <c r="B136" s="30">
        <v>57</v>
      </c>
      <c r="C136" s="38">
        <f t="shared" si="74"/>
        <v>5.387299999999998</v>
      </c>
      <c r="D136" s="38">
        <f t="shared" si="75"/>
        <v>5.9160000000000004</v>
      </c>
      <c r="E136" s="38">
        <f t="shared" si="76"/>
        <v>5.9889000000000001</v>
      </c>
      <c r="F136" s="38">
        <f t="shared" si="77"/>
        <v>6.141799999999999</v>
      </c>
      <c r="G136" s="38">
        <f t="shared" si="78"/>
        <v>6.6109999999999998</v>
      </c>
      <c r="H136" s="38">
        <f t="shared" si="79"/>
        <v>6.800200000000002</v>
      </c>
      <c r="I136" s="38">
        <f t="shared" si="80"/>
        <v>6.9629999999999992</v>
      </c>
      <c r="J136" s="38">
        <f t="shared" si="81"/>
        <v>7.2656999999999989</v>
      </c>
      <c r="K136" s="69">
        <f t="shared" si="82"/>
        <v>7.4442000000000013</v>
      </c>
      <c r="S136" s="30">
        <v>57</v>
      </c>
      <c r="T136" s="38">
        <f t="shared" si="83"/>
        <v>5.4615</v>
      </c>
      <c r="U136" s="38">
        <f t="shared" si="84"/>
        <v>6.014000000000002</v>
      </c>
      <c r="V136" s="38">
        <f t="shared" si="85"/>
        <v>6.1009000000000011</v>
      </c>
      <c r="W136" s="38">
        <f t="shared" si="86"/>
        <v>6.2705999999999991</v>
      </c>
      <c r="X136" s="38">
        <f t="shared" si="87"/>
        <v>6.7565999999999988</v>
      </c>
      <c r="Y136" s="38">
        <f t="shared" si="88"/>
        <v>6.954200000000001</v>
      </c>
      <c r="Z136" s="38">
        <f t="shared" si="89"/>
        <v>7.1253999999999991</v>
      </c>
      <c r="AA136" s="38">
        <f t="shared" si="90"/>
        <v>7.4224999999999994</v>
      </c>
      <c r="AB136" s="69">
        <f t="shared" si="91"/>
        <v>7.6010000000000026</v>
      </c>
    </row>
    <row r="137" spans="2:28" x14ac:dyDescent="0.3">
      <c r="B137" s="30">
        <v>58</v>
      </c>
      <c r="C137" s="38">
        <f t="shared" si="74"/>
        <v>5.3861999999999979</v>
      </c>
      <c r="D137" s="38">
        <f t="shared" si="75"/>
        <v>5.9139999999999997</v>
      </c>
      <c r="E137" s="38">
        <f t="shared" si="76"/>
        <v>5.9866000000000001</v>
      </c>
      <c r="F137" s="38">
        <f t="shared" si="77"/>
        <v>6.1391999999999989</v>
      </c>
      <c r="G137" s="38">
        <f t="shared" si="78"/>
        <v>6.609</v>
      </c>
      <c r="H137" s="38">
        <f t="shared" si="79"/>
        <v>6.7988000000000026</v>
      </c>
      <c r="I137" s="38">
        <f t="shared" si="80"/>
        <v>6.9619999999999989</v>
      </c>
      <c r="J137" s="38">
        <f t="shared" si="81"/>
        <v>7.2657999999999987</v>
      </c>
      <c r="K137" s="69">
        <f t="shared" si="82"/>
        <v>7.4448000000000016</v>
      </c>
      <c r="S137" s="30">
        <v>58</v>
      </c>
      <c r="T137" s="38">
        <f t="shared" si="83"/>
        <v>5.4710000000000001</v>
      </c>
      <c r="U137" s="38">
        <f t="shared" si="84"/>
        <v>6.0260000000000016</v>
      </c>
      <c r="V137" s="38">
        <f t="shared" si="85"/>
        <v>6.1146000000000011</v>
      </c>
      <c r="W137" s="38">
        <f t="shared" si="86"/>
        <v>6.2863999999999995</v>
      </c>
      <c r="X137" s="38">
        <f t="shared" si="87"/>
        <v>6.7753999999999994</v>
      </c>
      <c r="Y137" s="38">
        <f t="shared" si="88"/>
        <v>6.974800000000001</v>
      </c>
      <c r="Z137" s="38">
        <f t="shared" si="89"/>
        <v>7.1475999999999997</v>
      </c>
      <c r="AA137" s="38">
        <f t="shared" si="90"/>
        <v>7.4449999999999994</v>
      </c>
      <c r="AB137" s="69">
        <f t="shared" si="91"/>
        <v>7.6240000000000023</v>
      </c>
    </row>
    <row r="138" spans="2:28" x14ac:dyDescent="0.3">
      <c r="B138" s="30">
        <v>59</v>
      </c>
      <c r="C138" s="38">
        <f t="shared" si="74"/>
        <v>5.3850999999999978</v>
      </c>
      <c r="D138" s="38">
        <f t="shared" si="75"/>
        <v>5.9119999999999999</v>
      </c>
      <c r="E138" s="38">
        <f t="shared" si="76"/>
        <v>5.9843000000000002</v>
      </c>
      <c r="F138" s="38">
        <f t="shared" si="77"/>
        <v>6.1365999999999987</v>
      </c>
      <c r="G138" s="38">
        <f t="shared" si="78"/>
        <v>6.6070000000000002</v>
      </c>
      <c r="H138" s="38">
        <f t="shared" si="79"/>
        <v>6.7974000000000023</v>
      </c>
      <c r="I138" s="38">
        <f t="shared" si="80"/>
        <v>6.9609999999999985</v>
      </c>
      <c r="J138" s="38">
        <f t="shared" si="81"/>
        <v>7.2658999999999985</v>
      </c>
      <c r="K138" s="69">
        <f t="shared" si="82"/>
        <v>7.4454000000000011</v>
      </c>
      <c r="S138" s="30">
        <v>59</v>
      </c>
      <c r="T138" s="38">
        <f t="shared" si="83"/>
        <v>5.4805000000000001</v>
      </c>
      <c r="U138" s="38">
        <f t="shared" si="84"/>
        <v>6.038000000000002</v>
      </c>
      <c r="V138" s="38">
        <f t="shared" si="85"/>
        <v>6.1283000000000012</v>
      </c>
      <c r="W138" s="38">
        <f t="shared" si="86"/>
        <v>6.3021999999999991</v>
      </c>
      <c r="X138" s="38">
        <f t="shared" si="87"/>
        <v>6.7941999999999991</v>
      </c>
      <c r="Y138" s="38">
        <f t="shared" si="88"/>
        <v>6.995400000000001</v>
      </c>
      <c r="Z138" s="38">
        <f t="shared" si="89"/>
        <v>7.1697999999999995</v>
      </c>
      <c r="AA138" s="38">
        <f t="shared" si="90"/>
        <v>7.4674999999999994</v>
      </c>
      <c r="AB138" s="69">
        <f t="shared" si="91"/>
        <v>7.647000000000002</v>
      </c>
    </row>
    <row r="139" spans="2:28" x14ac:dyDescent="0.3">
      <c r="B139" s="30">
        <v>60</v>
      </c>
      <c r="C139" s="38">
        <f t="shared" si="74"/>
        <v>5.3839999999999977</v>
      </c>
      <c r="D139" s="38">
        <f t="shared" si="75"/>
        <v>5.91</v>
      </c>
      <c r="E139" s="38">
        <f t="shared" si="76"/>
        <v>5.9820000000000002</v>
      </c>
      <c r="F139" s="38">
        <f t="shared" si="77"/>
        <v>6.1339999999999995</v>
      </c>
      <c r="G139" s="38">
        <f t="shared" si="78"/>
        <v>6.6050000000000004</v>
      </c>
      <c r="H139" s="38">
        <f t="shared" si="79"/>
        <v>6.796000000000002</v>
      </c>
      <c r="I139" s="38">
        <f t="shared" si="80"/>
        <v>6.9599999999999991</v>
      </c>
      <c r="J139" s="38">
        <f t="shared" si="81"/>
        <v>7.2659999999999982</v>
      </c>
      <c r="K139" s="69">
        <f t="shared" si="82"/>
        <v>7.4460000000000015</v>
      </c>
      <c r="S139" s="30">
        <v>60</v>
      </c>
      <c r="T139" s="38">
        <f t="shared" si="83"/>
        <v>5.49</v>
      </c>
      <c r="U139" s="38">
        <f t="shared" si="84"/>
        <v>6.0500000000000016</v>
      </c>
      <c r="V139" s="38">
        <f t="shared" si="85"/>
        <v>6.1420000000000012</v>
      </c>
      <c r="W139" s="38">
        <f t="shared" si="86"/>
        <v>6.3179999999999996</v>
      </c>
      <c r="X139" s="38">
        <f t="shared" si="87"/>
        <v>6.8129999999999988</v>
      </c>
      <c r="Y139" s="38">
        <f t="shared" si="88"/>
        <v>7.0160000000000009</v>
      </c>
      <c r="Z139" s="38">
        <f t="shared" si="89"/>
        <v>7.1919999999999993</v>
      </c>
      <c r="AA139" s="38">
        <f t="shared" si="90"/>
        <v>7.4899999999999993</v>
      </c>
      <c r="AB139" s="69">
        <f t="shared" si="91"/>
        <v>7.6700000000000026</v>
      </c>
    </row>
    <row r="140" spans="2:28" x14ac:dyDescent="0.3">
      <c r="B140" s="30">
        <v>61</v>
      </c>
      <c r="C140" s="38">
        <f t="shared" si="74"/>
        <v>5.3828999999999976</v>
      </c>
      <c r="D140" s="38">
        <f t="shared" si="75"/>
        <v>5.9080000000000004</v>
      </c>
      <c r="E140" s="38">
        <f t="shared" si="76"/>
        <v>5.9797000000000002</v>
      </c>
      <c r="F140" s="38">
        <f t="shared" si="77"/>
        <v>6.1313999999999993</v>
      </c>
      <c r="G140" s="38">
        <f t="shared" si="78"/>
        <v>6.6029999999999998</v>
      </c>
      <c r="H140" s="38">
        <f t="shared" si="79"/>
        <v>6.7946000000000026</v>
      </c>
      <c r="I140" s="38">
        <f t="shared" si="80"/>
        <v>6.9589999999999987</v>
      </c>
      <c r="J140" s="38">
        <f t="shared" si="81"/>
        <v>7.2660999999999989</v>
      </c>
      <c r="K140" s="69">
        <f t="shared" si="82"/>
        <v>7.4466000000000019</v>
      </c>
      <c r="S140" s="30">
        <v>61</v>
      </c>
      <c r="T140" s="38">
        <f t="shared" si="83"/>
        <v>5.4995000000000003</v>
      </c>
      <c r="U140" s="38">
        <f t="shared" si="84"/>
        <v>6.0620000000000021</v>
      </c>
      <c r="V140" s="38">
        <f t="shared" si="85"/>
        <v>6.1557000000000013</v>
      </c>
      <c r="W140" s="38">
        <f t="shared" si="86"/>
        <v>6.3337999999999992</v>
      </c>
      <c r="X140" s="38">
        <f t="shared" si="87"/>
        <v>6.8317999999999994</v>
      </c>
      <c r="Y140" s="38">
        <f t="shared" si="88"/>
        <v>7.0366000000000017</v>
      </c>
      <c r="Z140" s="38">
        <f t="shared" si="89"/>
        <v>7.2141999999999999</v>
      </c>
      <c r="AA140" s="38">
        <f t="shared" si="90"/>
        <v>7.5124999999999993</v>
      </c>
      <c r="AB140" s="69">
        <f t="shared" si="91"/>
        <v>7.6930000000000023</v>
      </c>
    </row>
    <row r="141" spans="2:28" x14ac:dyDescent="0.3">
      <c r="B141" s="30">
        <v>62</v>
      </c>
      <c r="C141" s="38">
        <f t="shared" si="74"/>
        <v>5.3817999999999975</v>
      </c>
      <c r="D141" s="38">
        <f t="shared" si="75"/>
        <v>5.9060000000000006</v>
      </c>
      <c r="E141" s="38">
        <f t="shared" si="76"/>
        <v>5.9774000000000003</v>
      </c>
      <c r="F141" s="38">
        <f t="shared" si="77"/>
        <v>6.1287999999999991</v>
      </c>
      <c r="G141" s="38">
        <f t="shared" si="78"/>
        <v>6.601</v>
      </c>
      <c r="H141" s="38">
        <f t="shared" si="79"/>
        <v>6.7932000000000023</v>
      </c>
      <c r="I141" s="38">
        <f t="shared" si="80"/>
        <v>6.9579999999999984</v>
      </c>
      <c r="J141" s="38">
        <f t="shared" si="81"/>
        <v>7.2661999999999987</v>
      </c>
      <c r="K141" s="69">
        <f t="shared" si="82"/>
        <v>7.4472000000000014</v>
      </c>
      <c r="S141" s="30">
        <v>62</v>
      </c>
      <c r="T141" s="38">
        <f t="shared" si="83"/>
        <v>5.5090000000000003</v>
      </c>
      <c r="U141" s="38">
        <f t="shared" si="84"/>
        <v>6.0740000000000016</v>
      </c>
      <c r="V141" s="38">
        <f t="shared" si="85"/>
        <v>6.1694000000000013</v>
      </c>
      <c r="W141" s="38">
        <f t="shared" si="86"/>
        <v>6.3495999999999988</v>
      </c>
      <c r="X141" s="38">
        <f t="shared" si="87"/>
        <v>6.8505999999999991</v>
      </c>
      <c r="Y141" s="38">
        <f t="shared" si="88"/>
        <v>7.0572000000000017</v>
      </c>
      <c r="Z141" s="38">
        <f t="shared" si="89"/>
        <v>7.2363999999999997</v>
      </c>
      <c r="AA141" s="38">
        <f t="shared" si="90"/>
        <v>7.5350000000000001</v>
      </c>
      <c r="AB141" s="69">
        <f t="shared" si="91"/>
        <v>7.7160000000000029</v>
      </c>
    </row>
    <row r="142" spans="2:28" x14ac:dyDescent="0.3">
      <c r="B142" s="30">
        <v>63</v>
      </c>
      <c r="C142" s="38">
        <f t="shared" si="74"/>
        <v>5.3806999999999983</v>
      </c>
      <c r="D142" s="38">
        <f t="shared" si="75"/>
        <v>5.9039999999999999</v>
      </c>
      <c r="E142" s="38">
        <f t="shared" si="76"/>
        <v>5.9750999999999994</v>
      </c>
      <c r="F142" s="38">
        <f t="shared" si="77"/>
        <v>6.126199999999999</v>
      </c>
      <c r="G142" s="38">
        <f t="shared" si="78"/>
        <v>6.5990000000000002</v>
      </c>
      <c r="H142" s="38">
        <f t="shared" si="79"/>
        <v>6.7918000000000021</v>
      </c>
      <c r="I142" s="38">
        <f t="shared" si="80"/>
        <v>6.956999999999999</v>
      </c>
      <c r="J142" s="38">
        <f t="shared" si="81"/>
        <v>7.2662999999999984</v>
      </c>
      <c r="K142" s="69">
        <f t="shared" si="82"/>
        <v>7.4478000000000018</v>
      </c>
      <c r="S142" s="30">
        <v>63</v>
      </c>
      <c r="T142" s="38">
        <f t="shared" si="83"/>
        <v>5.5184999999999995</v>
      </c>
      <c r="U142" s="38">
        <f t="shared" si="84"/>
        <v>6.0860000000000021</v>
      </c>
      <c r="V142" s="38">
        <f t="shared" si="85"/>
        <v>6.1831000000000014</v>
      </c>
      <c r="W142" s="38">
        <f t="shared" si="86"/>
        <v>6.3653999999999993</v>
      </c>
      <c r="X142" s="38">
        <f t="shared" si="87"/>
        <v>6.8693999999999988</v>
      </c>
      <c r="Y142" s="38">
        <f t="shared" si="88"/>
        <v>7.0778000000000016</v>
      </c>
      <c r="Z142" s="38">
        <f t="shared" si="89"/>
        <v>7.2585999999999995</v>
      </c>
      <c r="AA142" s="38">
        <f t="shared" si="90"/>
        <v>7.5574999999999992</v>
      </c>
      <c r="AB142" s="69">
        <f t="shared" si="91"/>
        <v>7.7390000000000025</v>
      </c>
    </row>
    <row r="143" spans="2:28" x14ac:dyDescent="0.3">
      <c r="B143" s="30">
        <v>64</v>
      </c>
      <c r="C143" s="38">
        <f t="shared" si="74"/>
        <v>5.3795999999999982</v>
      </c>
      <c r="D143" s="38">
        <f t="shared" si="75"/>
        <v>5.9020000000000001</v>
      </c>
      <c r="E143" s="38">
        <f t="shared" si="76"/>
        <v>5.9727999999999994</v>
      </c>
      <c r="F143" s="38">
        <f t="shared" si="77"/>
        <v>6.1235999999999988</v>
      </c>
      <c r="G143" s="38">
        <f t="shared" si="78"/>
        <v>6.5970000000000004</v>
      </c>
      <c r="H143" s="38">
        <f t="shared" si="79"/>
        <v>6.7904000000000018</v>
      </c>
      <c r="I143" s="38">
        <f t="shared" si="80"/>
        <v>6.9559999999999986</v>
      </c>
      <c r="J143" s="38">
        <f t="shared" si="81"/>
        <v>7.2663999999999982</v>
      </c>
      <c r="K143" s="69">
        <f t="shared" si="82"/>
        <v>7.4484000000000012</v>
      </c>
      <c r="S143" s="30">
        <v>64</v>
      </c>
      <c r="T143" s="38">
        <f t="shared" si="83"/>
        <v>5.5280000000000005</v>
      </c>
      <c r="U143" s="38">
        <f t="shared" si="84"/>
        <v>6.0980000000000016</v>
      </c>
      <c r="V143" s="38">
        <f t="shared" si="85"/>
        <v>6.1968000000000014</v>
      </c>
      <c r="W143" s="38">
        <f t="shared" si="86"/>
        <v>6.3811999999999989</v>
      </c>
      <c r="X143" s="38">
        <f t="shared" si="87"/>
        <v>6.8881999999999994</v>
      </c>
      <c r="Y143" s="38">
        <f t="shared" si="88"/>
        <v>7.0984000000000016</v>
      </c>
      <c r="Z143" s="38">
        <f t="shared" si="89"/>
        <v>7.2807999999999993</v>
      </c>
      <c r="AA143" s="38">
        <f t="shared" si="90"/>
        <v>7.58</v>
      </c>
      <c r="AB143" s="69">
        <f t="shared" si="91"/>
        <v>7.7620000000000022</v>
      </c>
    </row>
    <row r="144" spans="2:28" x14ac:dyDescent="0.3">
      <c r="B144" s="30">
        <v>65</v>
      </c>
      <c r="C144" s="38">
        <f t="shared" si="74"/>
        <v>5.3784999999999981</v>
      </c>
      <c r="D144" s="38">
        <f t="shared" si="75"/>
        <v>5.9</v>
      </c>
      <c r="E144" s="38">
        <f t="shared" si="76"/>
        <v>5.9704999999999995</v>
      </c>
      <c r="F144" s="38">
        <f t="shared" si="77"/>
        <v>6.1209999999999987</v>
      </c>
      <c r="G144" s="38">
        <f t="shared" si="78"/>
        <v>6.5949999999999998</v>
      </c>
      <c r="H144" s="38">
        <f t="shared" si="79"/>
        <v>6.7890000000000024</v>
      </c>
      <c r="I144" s="38">
        <f t="shared" si="80"/>
        <v>6.9549999999999983</v>
      </c>
      <c r="J144" s="38">
        <f t="shared" si="81"/>
        <v>7.2664999999999988</v>
      </c>
      <c r="K144" s="69">
        <f t="shared" si="82"/>
        <v>7.4490000000000016</v>
      </c>
      <c r="S144" s="30">
        <v>65</v>
      </c>
      <c r="T144" s="38">
        <f t="shared" si="83"/>
        <v>5.5374999999999996</v>
      </c>
      <c r="U144" s="38">
        <f t="shared" si="84"/>
        <v>6.1100000000000021</v>
      </c>
      <c r="V144" s="38">
        <f t="shared" si="85"/>
        <v>6.2105000000000015</v>
      </c>
      <c r="W144" s="38">
        <f t="shared" si="86"/>
        <v>6.3969999999999994</v>
      </c>
      <c r="X144" s="38">
        <f t="shared" si="87"/>
        <v>6.9069999999999991</v>
      </c>
      <c r="Y144" s="38">
        <f t="shared" si="88"/>
        <v>7.1190000000000015</v>
      </c>
      <c r="Z144" s="38">
        <f t="shared" si="89"/>
        <v>7.302999999999999</v>
      </c>
      <c r="AA144" s="38">
        <f t="shared" si="90"/>
        <v>7.6024999999999991</v>
      </c>
      <c r="AB144" s="69">
        <f t="shared" si="91"/>
        <v>7.7850000000000028</v>
      </c>
    </row>
    <row r="145" spans="2:28" x14ac:dyDescent="0.3">
      <c r="B145" s="30">
        <v>66</v>
      </c>
      <c r="C145" s="38">
        <f t="shared" si="74"/>
        <v>5.377399999999998</v>
      </c>
      <c r="D145" s="38">
        <f t="shared" si="75"/>
        <v>5.8980000000000006</v>
      </c>
      <c r="E145" s="38">
        <f t="shared" si="76"/>
        <v>5.9681999999999995</v>
      </c>
      <c r="F145" s="38">
        <f t="shared" si="77"/>
        <v>6.1183999999999994</v>
      </c>
      <c r="G145" s="38">
        <f t="shared" si="78"/>
        <v>6.593</v>
      </c>
      <c r="H145" s="38">
        <f t="shared" si="79"/>
        <v>6.7876000000000021</v>
      </c>
      <c r="I145" s="38">
        <f t="shared" si="80"/>
        <v>6.9539999999999988</v>
      </c>
      <c r="J145" s="38">
        <f t="shared" si="81"/>
        <v>7.2665999999999986</v>
      </c>
      <c r="K145" s="69">
        <f t="shared" si="82"/>
        <v>7.449600000000002</v>
      </c>
      <c r="S145" s="30">
        <v>66</v>
      </c>
      <c r="T145" s="38">
        <f t="shared" si="83"/>
        <v>5.5469999999999997</v>
      </c>
      <c r="U145" s="38">
        <f t="shared" si="84"/>
        <v>6.1220000000000017</v>
      </c>
      <c r="V145" s="38">
        <f t="shared" si="85"/>
        <v>6.2242000000000006</v>
      </c>
      <c r="W145" s="38">
        <f t="shared" si="86"/>
        <v>6.4127999999999989</v>
      </c>
      <c r="X145" s="38">
        <f t="shared" si="87"/>
        <v>6.9257999999999988</v>
      </c>
      <c r="Y145" s="38">
        <f t="shared" si="88"/>
        <v>7.1396000000000015</v>
      </c>
      <c r="Z145" s="38">
        <f t="shared" si="89"/>
        <v>7.3251999999999997</v>
      </c>
      <c r="AA145" s="38">
        <f t="shared" si="90"/>
        <v>7.625</v>
      </c>
      <c r="AB145" s="69">
        <f t="shared" si="91"/>
        <v>7.8080000000000025</v>
      </c>
    </row>
    <row r="146" spans="2:28" x14ac:dyDescent="0.3">
      <c r="B146" s="30">
        <v>67</v>
      </c>
      <c r="C146" s="38">
        <f t="shared" si="74"/>
        <v>5.3762999999999979</v>
      </c>
      <c r="D146" s="38">
        <f t="shared" si="75"/>
        <v>5.8960000000000008</v>
      </c>
      <c r="E146" s="38">
        <f t="shared" si="76"/>
        <v>5.9658999999999995</v>
      </c>
      <c r="F146" s="38">
        <f t="shared" si="77"/>
        <v>6.1157999999999992</v>
      </c>
      <c r="G146" s="38">
        <f t="shared" si="78"/>
        <v>6.5910000000000002</v>
      </c>
      <c r="H146" s="38">
        <f t="shared" si="79"/>
        <v>6.7862000000000018</v>
      </c>
      <c r="I146" s="38">
        <f t="shared" si="80"/>
        <v>6.9529999999999985</v>
      </c>
      <c r="J146" s="38">
        <f t="shared" si="81"/>
        <v>7.2666999999999984</v>
      </c>
      <c r="K146" s="69">
        <f t="shared" si="82"/>
        <v>7.4502000000000015</v>
      </c>
      <c r="S146" s="30">
        <v>67</v>
      </c>
      <c r="T146" s="38">
        <f t="shared" si="83"/>
        <v>5.5564999999999998</v>
      </c>
      <c r="U146" s="38">
        <f t="shared" si="84"/>
        <v>6.1340000000000021</v>
      </c>
      <c r="V146" s="38">
        <f t="shared" si="85"/>
        <v>6.2379000000000007</v>
      </c>
      <c r="W146" s="38">
        <f t="shared" si="86"/>
        <v>6.4285999999999994</v>
      </c>
      <c r="X146" s="38">
        <f t="shared" si="87"/>
        <v>6.9445999999999994</v>
      </c>
      <c r="Y146" s="38">
        <f t="shared" si="88"/>
        <v>7.1602000000000015</v>
      </c>
      <c r="Z146" s="38">
        <f t="shared" si="89"/>
        <v>7.3473999999999995</v>
      </c>
      <c r="AA146" s="38">
        <f t="shared" si="90"/>
        <v>7.6474999999999991</v>
      </c>
      <c r="AB146" s="69">
        <f t="shared" si="91"/>
        <v>7.8310000000000031</v>
      </c>
    </row>
    <row r="147" spans="2:28" x14ac:dyDescent="0.3">
      <c r="B147" s="30">
        <v>68</v>
      </c>
      <c r="C147" s="38">
        <f t="shared" si="74"/>
        <v>5.3751999999999978</v>
      </c>
      <c r="D147" s="38">
        <f t="shared" si="75"/>
        <v>5.8940000000000001</v>
      </c>
      <c r="E147" s="38">
        <f t="shared" si="76"/>
        <v>5.9635999999999996</v>
      </c>
      <c r="F147" s="38">
        <f t="shared" si="77"/>
        <v>6.1131999999999991</v>
      </c>
      <c r="G147" s="38">
        <f t="shared" si="78"/>
        <v>6.5890000000000004</v>
      </c>
      <c r="H147" s="38">
        <f t="shared" si="79"/>
        <v>6.7848000000000024</v>
      </c>
      <c r="I147" s="38">
        <f t="shared" si="80"/>
        <v>6.9519999999999982</v>
      </c>
      <c r="J147" s="38">
        <f t="shared" si="81"/>
        <v>7.2667999999999981</v>
      </c>
      <c r="K147" s="69">
        <f t="shared" si="82"/>
        <v>7.4508000000000019</v>
      </c>
      <c r="S147" s="30">
        <v>68</v>
      </c>
      <c r="T147" s="38">
        <f t="shared" si="83"/>
        <v>5.5659999999999998</v>
      </c>
      <c r="U147" s="38">
        <f t="shared" si="84"/>
        <v>6.1460000000000017</v>
      </c>
      <c r="V147" s="38">
        <f t="shared" si="85"/>
        <v>6.2516000000000007</v>
      </c>
      <c r="W147" s="38">
        <f t="shared" si="86"/>
        <v>6.444399999999999</v>
      </c>
      <c r="X147" s="38">
        <f t="shared" si="87"/>
        <v>6.9633999999999991</v>
      </c>
      <c r="Y147" s="38">
        <f t="shared" si="88"/>
        <v>7.1808000000000014</v>
      </c>
      <c r="Z147" s="38">
        <f t="shared" si="89"/>
        <v>7.3695999999999993</v>
      </c>
      <c r="AA147" s="38">
        <f t="shared" si="90"/>
        <v>7.67</v>
      </c>
      <c r="AB147" s="69">
        <f t="shared" si="91"/>
        <v>7.8540000000000028</v>
      </c>
    </row>
    <row r="148" spans="2:28" x14ac:dyDescent="0.3">
      <c r="B148" s="30">
        <v>69</v>
      </c>
      <c r="C148" s="38">
        <f t="shared" si="74"/>
        <v>5.3740999999999977</v>
      </c>
      <c r="D148" s="38">
        <f t="shared" si="75"/>
        <v>5.8920000000000003</v>
      </c>
      <c r="E148" s="38">
        <f t="shared" si="76"/>
        <v>5.9612999999999996</v>
      </c>
      <c r="F148" s="38">
        <f t="shared" si="77"/>
        <v>6.1105999999999989</v>
      </c>
      <c r="G148" s="38">
        <f t="shared" si="78"/>
        <v>6.5869999999999997</v>
      </c>
      <c r="H148" s="38">
        <f t="shared" si="79"/>
        <v>6.7834000000000021</v>
      </c>
      <c r="I148" s="38">
        <f t="shared" si="80"/>
        <v>6.9509999999999987</v>
      </c>
      <c r="J148" s="38">
        <f t="shared" si="81"/>
        <v>7.2668999999999988</v>
      </c>
      <c r="K148" s="69">
        <f t="shared" si="82"/>
        <v>7.4514000000000014</v>
      </c>
      <c r="S148" s="30">
        <v>69</v>
      </c>
      <c r="T148" s="38">
        <f t="shared" si="83"/>
        <v>5.5754999999999999</v>
      </c>
      <c r="U148" s="38">
        <f t="shared" si="84"/>
        <v>6.1580000000000021</v>
      </c>
      <c r="V148" s="38">
        <f t="shared" si="85"/>
        <v>6.2653000000000008</v>
      </c>
      <c r="W148" s="38">
        <f t="shared" si="86"/>
        <v>6.4601999999999986</v>
      </c>
      <c r="X148" s="38">
        <f t="shared" si="87"/>
        <v>6.9821999999999989</v>
      </c>
      <c r="Y148" s="38">
        <f t="shared" si="88"/>
        <v>7.2014000000000014</v>
      </c>
      <c r="Z148" s="38">
        <f t="shared" si="89"/>
        <v>7.3917999999999999</v>
      </c>
      <c r="AA148" s="38">
        <f t="shared" si="90"/>
        <v>7.6924999999999999</v>
      </c>
      <c r="AB148" s="69">
        <f t="shared" si="91"/>
        <v>7.8770000000000024</v>
      </c>
    </row>
    <row r="149" spans="2:28" x14ac:dyDescent="0.3">
      <c r="B149" s="30">
        <v>70</v>
      </c>
      <c r="C149" s="38">
        <f t="shared" si="74"/>
        <v>5.3729999999999976</v>
      </c>
      <c r="D149" s="38">
        <f t="shared" si="75"/>
        <v>5.8900000000000006</v>
      </c>
      <c r="E149" s="38">
        <f t="shared" si="76"/>
        <v>5.9589999999999996</v>
      </c>
      <c r="F149" s="38">
        <f t="shared" si="77"/>
        <v>6.1079999999999988</v>
      </c>
      <c r="G149" s="38">
        <f t="shared" si="78"/>
        <v>6.585</v>
      </c>
      <c r="H149" s="38">
        <f t="shared" si="79"/>
        <v>6.7820000000000018</v>
      </c>
      <c r="I149" s="38">
        <f t="shared" si="80"/>
        <v>6.9499999999999984</v>
      </c>
      <c r="J149" s="38">
        <f t="shared" si="81"/>
        <v>7.2669999999999986</v>
      </c>
      <c r="K149" s="69">
        <f t="shared" si="82"/>
        <v>7.4520000000000017</v>
      </c>
      <c r="S149" s="30">
        <v>70</v>
      </c>
      <c r="T149" s="38">
        <f t="shared" si="83"/>
        <v>5.585</v>
      </c>
      <c r="U149" s="38">
        <f t="shared" si="84"/>
        <v>6.1700000000000017</v>
      </c>
      <c r="V149" s="38">
        <f t="shared" si="85"/>
        <v>6.2790000000000008</v>
      </c>
      <c r="W149" s="38">
        <f t="shared" si="86"/>
        <v>6.4759999999999991</v>
      </c>
      <c r="X149" s="38">
        <f t="shared" si="87"/>
        <v>7.0009999999999994</v>
      </c>
      <c r="Y149" s="38">
        <f t="shared" si="88"/>
        <v>7.2220000000000013</v>
      </c>
      <c r="Z149" s="38">
        <f t="shared" si="89"/>
        <v>7.4139999999999997</v>
      </c>
      <c r="AA149" s="38">
        <f t="shared" si="90"/>
        <v>7.7149999999999999</v>
      </c>
      <c r="AB149" s="69">
        <f t="shared" si="91"/>
        <v>7.900000000000003</v>
      </c>
    </row>
    <row r="150" spans="2:28" x14ac:dyDescent="0.3">
      <c r="B150" s="30">
        <v>71</v>
      </c>
      <c r="C150" s="38">
        <f t="shared" si="74"/>
        <v>5.3718999999999983</v>
      </c>
      <c r="D150" s="38">
        <f t="shared" si="75"/>
        <v>5.8880000000000008</v>
      </c>
      <c r="E150" s="38">
        <f t="shared" si="76"/>
        <v>5.9566999999999997</v>
      </c>
      <c r="F150" s="38">
        <f t="shared" si="77"/>
        <v>6.1053999999999986</v>
      </c>
      <c r="G150" s="38">
        <f t="shared" si="78"/>
        <v>6.5830000000000002</v>
      </c>
      <c r="H150" s="38">
        <f t="shared" si="79"/>
        <v>6.7806000000000024</v>
      </c>
      <c r="I150" s="38">
        <f t="shared" si="80"/>
        <v>6.948999999999999</v>
      </c>
      <c r="J150" s="38">
        <f t="shared" si="81"/>
        <v>7.2670999999999983</v>
      </c>
      <c r="K150" s="69">
        <f t="shared" si="82"/>
        <v>7.4526000000000021</v>
      </c>
      <c r="S150" s="30">
        <v>71</v>
      </c>
      <c r="T150" s="38">
        <f t="shared" si="83"/>
        <v>5.5945</v>
      </c>
      <c r="U150" s="38">
        <f t="shared" si="84"/>
        <v>6.1820000000000022</v>
      </c>
      <c r="V150" s="38">
        <f t="shared" si="85"/>
        <v>6.2927000000000008</v>
      </c>
      <c r="W150" s="38">
        <f t="shared" si="86"/>
        <v>6.4917999999999987</v>
      </c>
      <c r="X150" s="38">
        <f t="shared" si="87"/>
        <v>7.0197999999999992</v>
      </c>
      <c r="Y150" s="38">
        <f t="shared" si="88"/>
        <v>7.2426000000000013</v>
      </c>
      <c r="Z150" s="38">
        <f t="shared" si="89"/>
        <v>7.4361999999999995</v>
      </c>
      <c r="AA150" s="38">
        <f t="shared" si="90"/>
        <v>7.7374999999999998</v>
      </c>
      <c r="AB150" s="69">
        <f t="shared" si="91"/>
        <v>7.9230000000000027</v>
      </c>
    </row>
    <row r="151" spans="2:28" x14ac:dyDescent="0.3">
      <c r="B151" s="30">
        <v>72</v>
      </c>
      <c r="C151" s="38">
        <f t="shared" si="74"/>
        <v>5.3707999999999982</v>
      </c>
      <c r="D151" s="38">
        <f t="shared" si="75"/>
        <v>5.886000000000001</v>
      </c>
      <c r="E151" s="38">
        <f t="shared" si="76"/>
        <v>5.9543999999999997</v>
      </c>
      <c r="F151" s="38">
        <f t="shared" si="77"/>
        <v>6.1027999999999993</v>
      </c>
      <c r="G151" s="38">
        <f t="shared" si="78"/>
        <v>6.5810000000000004</v>
      </c>
      <c r="H151" s="38">
        <f t="shared" si="79"/>
        <v>6.7792000000000021</v>
      </c>
      <c r="I151" s="38">
        <f t="shared" si="80"/>
        <v>6.9479999999999986</v>
      </c>
      <c r="J151" s="38">
        <f t="shared" si="81"/>
        <v>7.2671999999999981</v>
      </c>
      <c r="K151" s="69">
        <f t="shared" si="82"/>
        <v>7.4532000000000016</v>
      </c>
      <c r="S151" s="30">
        <v>72</v>
      </c>
      <c r="T151" s="38">
        <f t="shared" si="83"/>
        <v>5.6040000000000001</v>
      </c>
      <c r="U151" s="38">
        <f t="shared" si="84"/>
        <v>6.1940000000000017</v>
      </c>
      <c r="V151" s="38">
        <f t="shared" si="85"/>
        <v>6.3064000000000009</v>
      </c>
      <c r="W151" s="38">
        <f t="shared" si="86"/>
        <v>6.5075999999999992</v>
      </c>
      <c r="X151" s="38">
        <f t="shared" si="87"/>
        <v>7.0385999999999989</v>
      </c>
      <c r="Y151" s="38">
        <f t="shared" si="88"/>
        <v>7.2632000000000012</v>
      </c>
      <c r="Z151" s="38">
        <f t="shared" si="89"/>
        <v>7.4583999999999993</v>
      </c>
      <c r="AA151" s="38">
        <f t="shared" si="90"/>
        <v>7.76</v>
      </c>
      <c r="AB151" s="69">
        <f t="shared" si="91"/>
        <v>7.9460000000000033</v>
      </c>
    </row>
    <row r="152" spans="2:28" x14ac:dyDescent="0.3">
      <c r="B152" s="30">
        <v>73</v>
      </c>
      <c r="C152" s="38">
        <f t="shared" si="74"/>
        <v>5.3696999999999981</v>
      </c>
      <c r="D152" s="38">
        <f t="shared" si="75"/>
        <v>5.8840000000000003</v>
      </c>
      <c r="E152" s="38">
        <f t="shared" si="76"/>
        <v>5.9520999999999997</v>
      </c>
      <c r="F152" s="38">
        <f t="shared" si="77"/>
        <v>6.1001999999999992</v>
      </c>
      <c r="G152" s="38">
        <f t="shared" si="78"/>
        <v>6.5789999999999997</v>
      </c>
      <c r="H152" s="38">
        <f t="shared" si="79"/>
        <v>6.7778000000000018</v>
      </c>
      <c r="I152" s="38">
        <f t="shared" si="80"/>
        <v>6.9469999999999983</v>
      </c>
      <c r="J152" s="38">
        <f t="shared" si="81"/>
        <v>7.2672999999999988</v>
      </c>
      <c r="K152" s="69">
        <f t="shared" si="82"/>
        <v>7.453800000000002</v>
      </c>
      <c r="S152" s="30">
        <v>73</v>
      </c>
      <c r="T152" s="38">
        <f t="shared" si="83"/>
        <v>5.6135000000000002</v>
      </c>
      <c r="U152" s="38">
        <f t="shared" si="84"/>
        <v>6.2060000000000022</v>
      </c>
      <c r="V152" s="38">
        <f t="shared" si="85"/>
        <v>6.3201000000000009</v>
      </c>
      <c r="W152" s="38">
        <f t="shared" si="86"/>
        <v>6.5233999999999988</v>
      </c>
      <c r="X152" s="38">
        <f t="shared" si="87"/>
        <v>7.0573999999999995</v>
      </c>
      <c r="Y152" s="38">
        <f t="shared" si="88"/>
        <v>7.2838000000000012</v>
      </c>
      <c r="Z152" s="38">
        <f t="shared" si="89"/>
        <v>7.480599999999999</v>
      </c>
      <c r="AA152" s="38">
        <f t="shared" si="90"/>
        <v>7.7824999999999998</v>
      </c>
      <c r="AB152" s="69">
        <f t="shared" si="91"/>
        <v>7.969000000000003</v>
      </c>
    </row>
    <row r="153" spans="2:28" x14ac:dyDescent="0.3">
      <c r="B153" s="30">
        <v>74</v>
      </c>
      <c r="C153" s="38">
        <f t="shared" si="74"/>
        <v>5.368599999999998</v>
      </c>
      <c r="D153" s="38">
        <f t="shared" si="75"/>
        <v>5.8820000000000006</v>
      </c>
      <c r="E153" s="38">
        <f t="shared" si="76"/>
        <v>5.9497999999999998</v>
      </c>
      <c r="F153" s="38">
        <f t="shared" si="77"/>
        <v>6.097599999999999</v>
      </c>
      <c r="G153" s="38">
        <f t="shared" si="78"/>
        <v>6.577</v>
      </c>
      <c r="H153" s="38">
        <f t="shared" si="79"/>
        <v>6.7764000000000024</v>
      </c>
      <c r="I153" s="38">
        <f t="shared" si="80"/>
        <v>6.9459999999999988</v>
      </c>
      <c r="J153" s="38">
        <f t="shared" si="81"/>
        <v>7.2673999999999985</v>
      </c>
      <c r="K153" s="69">
        <f t="shared" si="82"/>
        <v>7.4544000000000015</v>
      </c>
      <c r="S153" s="30">
        <v>74</v>
      </c>
      <c r="T153" s="38">
        <f t="shared" si="83"/>
        <v>5.6230000000000002</v>
      </c>
      <c r="U153" s="38">
        <f t="shared" si="84"/>
        <v>6.2180000000000017</v>
      </c>
      <c r="V153" s="38">
        <f t="shared" si="85"/>
        <v>6.333800000000001</v>
      </c>
      <c r="W153" s="38">
        <f t="shared" si="86"/>
        <v>6.5391999999999992</v>
      </c>
      <c r="X153" s="38">
        <f t="shared" si="87"/>
        <v>7.0761999999999992</v>
      </c>
      <c r="Y153" s="38">
        <f t="shared" si="88"/>
        <v>7.3044000000000011</v>
      </c>
      <c r="Z153" s="38">
        <f t="shared" si="89"/>
        <v>7.5027999999999997</v>
      </c>
      <c r="AA153" s="38">
        <f t="shared" si="90"/>
        <v>7.8049999999999997</v>
      </c>
      <c r="AB153" s="69">
        <f t="shared" si="91"/>
        <v>7.9920000000000027</v>
      </c>
    </row>
    <row r="154" spans="2:28" x14ac:dyDescent="0.3">
      <c r="B154" s="30">
        <v>75</v>
      </c>
      <c r="C154" s="38">
        <f t="shared" si="74"/>
        <v>5.3674999999999979</v>
      </c>
      <c r="D154" s="38">
        <f t="shared" si="75"/>
        <v>5.8800000000000008</v>
      </c>
      <c r="E154" s="38">
        <f t="shared" si="76"/>
        <v>5.9474999999999998</v>
      </c>
      <c r="F154" s="38">
        <f t="shared" si="77"/>
        <v>6.0949999999999989</v>
      </c>
      <c r="G154" s="38">
        <f t="shared" si="78"/>
        <v>6.5750000000000002</v>
      </c>
      <c r="H154" s="38">
        <f t="shared" si="79"/>
        <v>6.7750000000000021</v>
      </c>
      <c r="I154" s="38">
        <f t="shared" si="80"/>
        <v>6.9449999999999985</v>
      </c>
      <c r="J154" s="38">
        <f t="shared" si="81"/>
        <v>7.2674999999999983</v>
      </c>
      <c r="K154" s="69">
        <f t="shared" si="82"/>
        <v>7.4550000000000018</v>
      </c>
      <c r="S154" s="30">
        <v>75</v>
      </c>
      <c r="T154" s="38">
        <f t="shared" si="83"/>
        <v>5.6325000000000003</v>
      </c>
      <c r="U154" s="38">
        <f t="shared" si="84"/>
        <v>6.2300000000000022</v>
      </c>
      <c r="V154" s="38">
        <f t="shared" si="85"/>
        <v>6.347500000000001</v>
      </c>
      <c r="W154" s="38">
        <f t="shared" si="86"/>
        <v>6.5549999999999988</v>
      </c>
      <c r="X154" s="38">
        <f t="shared" si="87"/>
        <v>7.0949999999999989</v>
      </c>
      <c r="Y154" s="38">
        <f t="shared" si="88"/>
        <v>7.3250000000000011</v>
      </c>
      <c r="Z154" s="38">
        <f t="shared" si="89"/>
        <v>7.5249999999999995</v>
      </c>
      <c r="AA154" s="38">
        <f t="shared" si="90"/>
        <v>7.8274999999999997</v>
      </c>
      <c r="AB154" s="69">
        <f t="shared" si="91"/>
        <v>8.0150000000000041</v>
      </c>
    </row>
    <row r="155" spans="2:28" x14ac:dyDescent="0.3">
      <c r="B155" s="30">
        <v>76</v>
      </c>
      <c r="C155" s="38">
        <f>$O$61*B155+$P$61</f>
        <v>5.3723333333333354</v>
      </c>
      <c r="D155" s="38">
        <f>$O$62*B155+$P$62</f>
        <v>5.8863333333333303</v>
      </c>
      <c r="E155" s="38">
        <f>$O$63*B155+$P$63</f>
        <v>5.9546666666666646</v>
      </c>
      <c r="F155" s="38">
        <f>$O$64*B155+$P$64</f>
        <v>6.1023333333333323</v>
      </c>
      <c r="G155" s="38">
        <f>$O$65*B155+$P$65</f>
        <v>6.5903333333333309</v>
      </c>
      <c r="H155" s="38">
        <f>$O$66*B155+$P$66</f>
        <v>6.7959166666666686</v>
      </c>
      <c r="I155" s="38">
        <f>$O$67*B155+$P$67</f>
        <v>6.9703333333333326</v>
      </c>
      <c r="J155" s="38">
        <f>$O$68*B155+$P$68</f>
        <v>7.2938333333333345</v>
      </c>
      <c r="K155" s="69">
        <f>$O$69*B155+$P$69</f>
        <v>7.4946666666666726</v>
      </c>
      <c r="S155" s="30">
        <v>76</v>
      </c>
      <c r="T155" s="38">
        <f>$AF$61*S155+$AG$61</f>
        <v>5.6496666666666648</v>
      </c>
      <c r="U155" s="38">
        <f>$AF$62*S155+$AG$62</f>
        <v>6.2513333333333341</v>
      </c>
      <c r="V155" s="38">
        <f>$AF$63*S155+$AG$63</f>
        <v>6.3733333333333313</v>
      </c>
      <c r="W155" s="38">
        <f>$AF$64*S155+$AG$64</f>
        <v>6.5849999999999964</v>
      </c>
      <c r="X155" s="38">
        <f>$AF$65*S155+$AG$65</f>
        <v>7.1369999999999969</v>
      </c>
      <c r="Y155" s="38">
        <f>$AF$66*S155+$AG$66</f>
        <v>7.3740833333333295</v>
      </c>
      <c r="Z155" s="38">
        <f>$AF$67*S155+$AG$67</f>
        <v>7.5803333333333338</v>
      </c>
      <c r="AA155" s="38">
        <f>$AF$68*S155+$AG$68</f>
        <v>7.8835000000000015</v>
      </c>
      <c r="AB155" s="69">
        <f>$AF$69*S155+$AG$69</f>
        <v>8.0840000000000032</v>
      </c>
    </row>
    <row r="156" spans="2:28" x14ac:dyDescent="0.3">
      <c r="B156" s="30">
        <v>77</v>
      </c>
      <c r="C156" s="38">
        <f t="shared" ref="C156:C179" si="92">$O$61*B156+$P$61</f>
        <v>5.3771666666666693</v>
      </c>
      <c r="D156" s="38">
        <f t="shared" ref="D156:D179" si="93">$O$62*B156+$P$62</f>
        <v>5.8926666666666634</v>
      </c>
      <c r="E156" s="38">
        <f t="shared" ref="E156:E179" si="94">$O$63*B156+$P$63</f>
        <v>5.9618333333333311</v>
      </c>
      <c r="F156" s="38">
        <f t="shared" ref="F156:F179" si="95">$O$64*B156+$P$64</f>
        <v>6.1096666666666657</v>
      </c>
      <c r="G156" s="38">
        <f t="shared" ref="G156:G179" si="96">$O$65*B156+$P$65</f>
        <v>6.6056666666666644</v>
      </c>
      <c r="H156" s="38">
        <f t="shared" ref="H156:H179" si="97">$O$66*B156+$P$66</f>
        <v>6.8168333333333351</v>
      </c>
      <c r="I156" s="38">
        <f t="shared" ref="I156:I179" si="98">$O$67*B156+$P$67</f>
        <v>6.9956666666666658</v>
      </c>
      <c r="J156" s="38">
        <f t="shared" ref="J156:J179" si="99">$O$68*B156+$P$68</f>
        <v>7.3201666666666672</v>
      </c>
      <c r="K156" s="69">
        <f t="shared" ref="K156:K179" si="100">$O$69*B156+$P$69</f>
        <v>7.5343333333333398</v>
      </c>
      <c r="S156" s="30">
        <v>77</v>
      </c>
      <c r="T156" s="38">
        <f t="shared" ref="T156:T179" si="101">$AF$61*S156+$AG$61</f>
        <v>5.6668333333333321</v>
      </c>
      <c r="U156" s="38">
        <f t="shared" ref="U156:U179" si="102">$AF$62*S156+$AG$62</f>
        <v>6.2726666666666677</v>
      </c>
      <c r="V156" s="38">
        <f t="shared" ref="V156:V179" si="103">$AF$63*S156+$AG$63</f>
        <v>6.3991666666666651</v>
      </c>
      <c r="W156" s="38">
        <f t="shared" ref="W156:W179" si="104">$AF$64*S156+$AG$64</f>
        <v>6.6149999999999967</v>
      </c>
      <c r="X156" s="38">
        <f t="shared" ref="X156:X179" si="105">$AF$65*S156+$AG$65</f>
        <v>7.1789999999999967</v>
      </c>
      <c r="Y156" s="38">
        <f t="shared" ref="Y156:Y179" si="106">$AF$66*S156+$AG$66</f>
        <v>7.4231666666666616</v>
      </c>
      <c r="Z156" s="38">
        <f t="shared" ref="Z156:Z179" si="107">$AF$67*S156+$AG$67</f>
        <v>7.6356666666666673</v>
      </c>
      <c r="AA156" s="38">
        <f t="shared" ref="AA156:AA179" si="108">$AF$68*S156+$AG$68</f>
        <v>7.9395000000000007</v>
      </c>
      <c r="AB156" s="69">
        <f t="shared" ref="AB156:AB179" si="109">$AF$69*S156+$AG$69</f>
        <v>8.1530000000000022</v>
      </c>
    </row>
    <row r="157" spans="2:28" x14ac:dyDescent="0.3">
      <c r="B157" s="30">
        <v>78</v>
      </c>
      <c r="C157" s="38">
        <f t="shared" si="92"/>
        <v>5.3820000000000023</v>
      </c>
      <c r="D157" s="38">
        <f t="shared" si="93"/>
        <v>5.8989999999999974</v>
      </c>
      <c r="E157" s="38">
        <f t="shared" si="94"/>
        <v>5.9689999999999976</v>
      </c>
      <c r="F157" s="38">
        <f t="shared" si="95"/>
        <v>6.1169999999999991</v>
      </c>
      <c r="G157" s="38">
        <f t="shared" si="96"/>
        <v>6.6209999999999978</v>
      </c>
      <c r="H157" s="38">
        <f t="shared" si="97"/>
        <v>6.8377500000000015</v>
      </c>
      <c r="I157" s="38">
        <f t="shared" si="98"/>
        <v>7.020999999999999</v>
      </c>
      <c r="J157" s="38">
        <f t="shared" si="99"/>
        <v>7.3465000000000007</v>
      </c>
      <c r="K157" s="69">
        <f t="shared" si="100"/>
        <v>7.5740000000000069</v>
      </c>
      <c r="S157" s="30">
        <v>78</v>
      </c>
      <c r="T157" s="38">
        <f t="shared" si="101"/>
        <v>5.6839999999999984</v>
      </c>
      <c r="U157" s="38">
        <f t="shared" si="102"/>
        <v>6.2940000000000005</v>
      </c>
      <c r="V157" s="38">
        <f t="shared" si="103"/>
        <v>6.424999999999998</v>
      </c>
      <c r="W157" s="38">
        <f t="shared" si="104"/>
        <v>6.644999999999996</v>
      </c>
      <c r="X157" s="38">
        <f t="shared" si="105"/>
        <v>7.2209999999999965</v>
      </c>
      <c r="Y157" s="38">
        <f t="shared" si="106"/>
        <v>7.4722499999999954</v>
      </c>
      <c r="Z157" s="38">
        <f t="shared" si="107"/>
        <v>7.6910000000000007</v>
      </c>
      <c r="AA157" s="38">
        <f t="shared" si="108"/>
        <v>7.9955000000000016</v>
      </c>
      <c r="AB157" s="69">
        <f t="shared" si="109"/>
        <v>8.2220000000000013</v>
      </c>
    </row>
    <row r="158" spans="2:28" x14ac:dyDescent="0.3">
      <c r="B158" s="30">
        <v>79</v>
      </c>
      <c r="C158" s="38">
        <f t="shared" si="92"/>
        <v>5.3868333333333354</v>
      </c>
      <c r="D158" s="38">
        <f t="shared" si="93"/>
        <v>5.9053333333333304</v>
      </c>
      <c r="E158" s="38">
        <f t="shared" si="94"/>
        <v>5.9761666666666651</v>
      </c>
      <c r="F158" s="38">
        <f t="shared" si="95"/>
        <v>6.1243333333333325</v>
      </c>
      <c r="G158" s="38">
        <f t="shared" si="96"/>
        <v>6.6363333333333312</v>
      </c>
      <c r="H158" s="38">
        <f t="shared" si="97"/>
        <v>6.858666666666668</v>
      </c>
      <c r="I158" s="38">
        <f t="shared" si="98"/>
        <v>7.0463333333333322</v>
      </c>
      <c r="J158" s="38">
        <f t="shared" si="99"/>
        <v>7.3728333333333342</v>
      </c>
      <c r="K158" s="69">
        <f t="shared" si="100"/>
        <v>7.6136666666666732</v>
      </c>
      <c r="S158" s="30">
        <v>79</v>
      </c>
      <c r="T158" s="38">
        <f t="shared" si="101"/>
        <v>5.7011666666666656</v>
      </c>
      <c r="U158" s="38">
        <f t="shared" si="102"/>
        <v>6.3153333333333341</v>
      </c>
      <c r="V158" s="38">
        <f t="shared" si="103"/>
        <v>6.4508333333333319</v>
      </c>
      <c r="W158" s="38">
        <f t="shared" si="104"/>
        <v>6.6749999999999963</v>
      </c>
      <c r="X158" s="38">
        <f t="shared" si="105"/>
        <v>7.2629999999999963</v>
      </c>
      <c r="Y158" s="38">
        <f t="shared" si="106"/>
        <v>7.5213333333333292</v>
      </c>
      <c r="Z158" s="38">
        <f t="shared" si="107"/>
        <v>7.7463333333333342</v>
      </c>
      <c r="AA158" s="38">
        <f t="shared" si="108"/>
        <v>8.0515000000000008</v>
      </c>
      <c r="AB158" s="69">
        <f t="shared" si="109"/>
        <v>8.2910000000000021</v>
      </c>
    </row>
    <row r="159" spans="2:28" x14ac:dyDescent="0.3">
      <c r="B159" s="30">
        <v>80</v>
      </c>
      <c r="C159" s="38">
        <f t="shared" si="92"/>
        <v>5.3916666666666693</v>
      </c>
      <c r="D159" s="38">
        <f t="shared" si="93"/>
        <v>5.9116666666666635</v>
      </c>
      <c r="E159" s="38">
        <f t="shared" si="94"/>
        <v>5.9833333333333316</v>
      </c>
      <c r="F159" s="38">
        <f t="shared" si="95"/>
        <v>6.1316666666666659</v>
      </c>
      <c r="G159" s="38">
        <f t="shared" si="96"/>
        <v>6.6516666666666637</v>
      </c>
      <c r="H159" s="38">
        <f t="shared" si="97"/>
        <v>6.8795833333333345</v>
      </c>
      <c r="I159" s="38">
        <f t="shared" si="98"/>
        <v>7.0716666666666654</v>
      </c>
      <c r="J159" s="38">
        <f t="shared" si="99"/>
        <v>7.3991666666666678</v>
      </c>
      <c r="K159" s="69">
        <f t="shared" si="100"/>
        <v>7.6533333333333395</v>
      </c>
      <c r="S159" s="30">
        <v>80</v>
      </c>
      <c r="T159" s="38">
        <f t="shared" si="101"/>
        <v>5.7183333333333319</v>
      </c>
      <c r="U159" s="38">
        <f t="shared" si="102"/>
        <v>6.3366666666666678</v>
      </c>
      <c r="V159" s="38">
        <f t="shared" si="103"/>
        <v>6.4766666666666648</v>
      </c>
      <c r="W159" s="38">
        <f t="shared" si="104"/>
        <v>6.7049999999999965</v>
      </c>
      <c r="X159" s="38">
        <f t="shared" si="105"/>
        <v>7.3049999999999962</v>
      </c>
      <c r="Y159" s="38">
        <f t="shared" si="106"/>
        <v>7.5704166666666621</v>
      </c>
      <c r="Z159" s="38">
        <f t="shared" si="107"/>
        <v>7.8016666666666667</v>
      </c>
      <c r="AA159" s="38">
        <f t="shared" si="108"/>
        <v>8.1074999999999999</v>
      </c>
      <c r="AB159" s="69">
        <f t="shared" si="109"/>
        <v>8.360000000000003</v>
      </c>
    </row>
    <row r="160" spans="2:28" x14ac:dyDescent="0.3">
      <c r="B160" s="30">
        <v>81</v>
      </c>
      <c r="C160" s="38">
        <f t="shared" si="92"/>
        <v>5.3965000000000023</v>
      </c>
      <c r="D160" s="38">
        <f t="shared" si="93"/>
        <v>5.9179999999999966</v>
      </c>
      <c r="E160" s="38">
        <f t="shared" si="94"/>
        <v>5.9904999999999982</v>
      </c>
      <c r="F160" s="38">
        <f t="shared" si="95"/>
        <v>6.1389999999999993</v>
      </c>
      <c r="G160" s="38">
        <f t="shared" si="96"/>
        <v>6.6669999999999972</v>
      </c>
      <c r="H160" s="38">
        <f t="shared" si="97"/>
        <v>6.9005000000000019</v>
      </c>
      <c r="I160" s="38">
        <f t="shared" si="98"/>
        <v>7.0969999999999995</v>
      </c>
      <c r="J160" s="38">
        <f t="shared" si="99"/>
        <v>7.4255000000000013</v>
      </c>
      <c r="K160" s="69">
        <f t="shared" si="100"/>
        <v>7.6930000000000067</v>
      </c>
      <c r="S160" s="30">
        <v>81</v>
      </c>
      <c r="T160" s="38">
        <f t="shared" si="101"/>
        <v>5.7354999999999983</v>
      </c>
      <c r="U160" s="38">
        <f t="shared" si="102"/>
        <v>6.3580000000000005</v>
      </c>
      <c r="V160" s="38">
        <f t="shared" si="103"/>
        <v>6.5024999999999977</v>
      </c>
      <c r="W160" s="38">
        <f t="shared" si="104"/>
        <v>6.7349999999999959</v>
      </c>
      <c r="X160" s="38">
        <f t="shared" si="105"/>
        <v>7.3469999999999969</v>
      </c>
      <c r="Y160" s="38">
        <f t="shared" si="106"/>
        <v>7.6194999999999951</v>
      </c>
      <c r="Z160" s="38">
        <f t="shared" si="107"/>
        <v>7.8570000000000002</v>
      </c>
      <c r="AA160" s="38">
        <f t="shared" si="108"/>
        <v>8.1635000000000009</v>
      </c>
      <c r="AB160" s="69">
        <f t="shared" si="109"/>
        <v>8.429000000000002</v>
      </c>
    </row>
    <row r="161" spans="2:28" x14ac:dyDescent="0.3">
      <c r="B161" s="30">
        <v>82</v>
      </c>
      <c r="C161" s="38">
        <f t="shared" si="92"/>
        <v>5.4013333333333353</v>
      </c>
      <c r="D161" s="38">
        <f t="shared" si="93"/>
        <v>5.9243333333333297</v>
      </c>
      <c r="E161" s="38">
        <f t="shared" si="94"/>
        <v>5.9976666666666647</v>
      </c>
      <c r="F161" s="38">
        <f t="shared" si="95"/>
        <v>6.1463333333333328</v>
      </c>
      <c r="G161" s="38">
        <f t="shared" si="96"/>
        <v>6.6823333333333306</v>
      </c>
      <c r="H161" s="38">
        <f t="shared" si="97"/>
        <v>6.9214166666666683</v>
      </c>
      <c r="I161" s="38">
        <f t="shared" si="98"/>
        <v>7.1223333333333319</v>
      </c>
      <c r="J161" s="38">
        <f t="shared" si="99"/>
        <v>7.451833333333334</v>
      </c>
      <c r="K161" s="69">
        <f t="shared" si="100"/>
        <v>7.7326666666666739</v>
      </c>
      <c r="S161" s="30">
        <v>82</v>
      </c>
      <c r="T161" s="38">
        <f t="shared" si="101"/>
        <v>5.7526666666666655</v>
      </c>
      <c r="U161" s="38">
        <f t="shared" si="102"/>
        <v>6.3793333333333342</v>
      </c>
      <c r="V161" s="38">
        <f t="shared" si="103"/>
        <v>6.5283333333333307</v>
      </c>
      <c r="W161" s="38">
        <f t="shared" si="104"/>
        <v>6.7649999999999961</v>
      </c>
      <c r="X161" s="38">
        <f t="shared" si="105"/>
        <v>7.3889999999999967</v>
      </c>
      <c r="Y161" s="38">
        <f t="shared" si="106"/>
        <v>7.6685833333333289</v>
      </c>
      <c r="Z161" s="38">
        <f t="shared" si="107"/>
        <v>7.9123333333333337</v>
      </c>
      <c r="AA161" s="38">
        <f t="shared" si="108"/>
        <v>8.2195</v>
      </c>
      <c r="AB161" s="69">
        <f t="shared" si="109"/>
        <v>8.4980000000000011</v>
      </c>
    </row>
    <row r="162" spans="2:28" x14ac:dyDescent="0.3">
      <c r="B162" s="30">
        <v>83</v>
      </c>
      <c r="C162" s="38">
        <f t="shared" si="92"/>
        <v>5.4061666666666692</v>
      </c>
      <c r="D162" s="38">
        <f t="shared" si="93"/>
        <v>5.9306666666666636</v>
      </c>
      <c r="E162" s="38">
        <f t="shared" si="94"/>
        <v>6.0048333333333312</v>
      </c>
      <c r="F162" s="38">
        <f t="shared" si="95"/>
        <v>6.1536666666666662</v>
      </c>
      <c r="G162" s="38">
        <f t="shared" si="96"/>
        <v>6.697666666666664</v>
      </c>
      <c r="H162" s="38">
        <f t="shared" si="97"/>
        <v>6.9423333333333348</v>
      </c>
      <c r="I162" s="38">
        <f t="shared" si="98"/>
        <v>7.1476666666666659</v>
      </c>
      <c r="J162" s="38">
        <f t="shared" si="99"/>
        <v>7.4781666666666675</v>
      </c>
      <c r="K162" s="69">
        <f t="shared" si="100"/>
        <v>7.7723333333333402</v>
      </c>
      <c r="S162" s="30">
        <v>83</v>
      </c>
      <c r="T162" s="38">
        <f t="shared" si="101"/>
        <v>5.7698333333333318</v>
      </c>
      <c r="U162" s="38">
        <f t="shared" si="102"/>
        <v>6.4006666666666678</v>
      </c>
      <c r="V162" s="38">
        <f t="shared" si="103"/>
        <v>6.5541666666666645</v>
      </c>
      <c r="W162" s="38">
        <f t="shared" si="104"/>
        <v>6.7949999999999964</v>
      </c>
      <c r="X162" s="38">
        <f t="shared" si="105"/>
        <v>7.4309999999999974</v>
      </c>
      <c r="Y162" s="38">
        <f t="shared" si="106"/>
        <v>7.7176666666666618</v>
      </c>
      <c r="Z162" s="38">
        <f t="shared" si="107"/>
        <v>7.9676666666666671</v>
      </c>
      <c r="AA162" s="38">
        <f t="shared" si="108"/>
        <v>8.275500000000001</v>
      </c>
      <c r="AB162" s="69">
        <f t="shared" si="109"/>
        <v>8.5670000000000019</v>
      </c>
    </row>
    <row r="163" spans="2:28" x14ac:dyDescent="0.3">
      <c r="B163" s="30">
        <v>84</v>
      </c>
      <c r="C163" s="38">
        <f t="shared" si="92"/>
        <v>5.4110000000000023</v>
      </c>
      <c r="D163" s="38">
        <f t="shared" si="93"/>
        <v>5.9369999999999967</v>
      </c>
      <c r="E163" s="38">
        <f t="shared" si="94"/>
        <v>6.0119999999999978</v>
      </c>
      <c r="F163" s="38">
        <f t="shared" si="95"/>
        <v>6.1609999999999987</v>
      </c>
      <c r="G163" s="38">
        <f t="shared" si="96"/>
        <v>6.7129999999999974</v>
      </c>
      <c r="H163" s="38">
        <f t="shared" si="97"/>
        <v>6.9632500000000013</v>
      </c>
      <c r="I163" s="38">
        <f t="shared" si="98"/>
        <v>7.1729999999999983</v>
      </c>
      <c r="J163" s="38">
        <f t="shared" si="99"/>
        <v>7.5045000000000002</v>
      </c>
      <c r="K163" s="69">
        <f t="shared" si="100"/>
        <v>7.8120000000000065</v>
      </c>
      <c r="S163" s="30">
        <v>84</v>
      </c>
      <c r="T163" s="38">
        <f t="shared" si="101"/>
        <v>5.786999999999999</v>
      </c>
      <c r="U163" s="38">
        <f t="shared" si="102"/>
        <v>6.4220000000000006</v>
      </c>
      <c r="V163" s="38">
        <f t="shared" si="103"/>
        <v>6.5799999999999983</v>
      </c>
      <c r="W163" s="38">
        <f t="shared" si="104"/>
        <v>6.8249999999999957</v>
      </c>
      <c r="X163" s="38">
        <f t="shared" si="105"/>
        <v>7.4729999999999972</v>
      </c>
      <c r="Y163" s="38">
        <f t="shared" si="106"/>
        <v>7.7667499999999947</v>
      </c>
      <c r="Z163" s="38">
        <f t="shared" si="107"/>
        <v>8.0229999999999997</v>
      </c>
      <c r="AA163" s="38">
        <f t="shared" si="108"/>
        <v>8.3315000000000001</v>
      </c>
      <c r="AB163" s="69">
        <f t="shared" si="109"/>
        <v>8.6360000000000028</v>
      </c>
    </row>
    <row r="164" spans="2:28" x14ac:dyDescent="0.3">
      <c r="B164" s="30">
        <v>85</v>
      </c>
      <c r="C164" s="38">
        <f t="shared" si="92"/>
        <v>5.4158333333333353</v>
      </c>
      <c r="D164" s="38">
        <f t="shared" si="93"/>
        <v>5.9433333333333298</v>
      </c>
      <c r="E164" s="38">
        <f t="shared" si="94"/>
        <v>6.0191666666666643</v>
      </c>
      <c r="F164" s="38">
        <f t="shared" si="95"/>
        <v>6.1683333333333321</v>
      </c>
      <c r="G164" s="38">
        <f t="shared" si="96"/>
        <v>6.7283333333333308</v>
      </c>
      <c r="H164" s="38">
        <f t="shared" si="97"/>
        <v>6.9841666666666677</v>
      </c>
      <c r="I164" s="38">
        <f t="shared" si="98"/>
        <v>7.1983333333333324</v>
      </c>
      <c r="J164" s="38">
        <f t="shared" si="99"/>
        <v>7.5308333333333337</v>
      </c>
      <c r="K164" s="69">
        <f t="shared" si="100"/>
        <v>7.8516666666666737</v>
      </c>
      <c r="S164" s="30">
        <v>85</v>
      </c>
      <c r="T164" s="38">
        <f t="shared" si="101"/>
        <v>5.8041666666666654</v>
      </c>
      <c r="U164" s="38">
        <f t="shared" si="102"/>
        <v>6.4433333333333342</v>
      </c>
      <c r="V164" s="38">
        <f t="shared" si="103"/>
        <v>6.6058333333333312</v>
      </c>
      <c r="W164" s="38">
        <f t="shared" si="104"/>
        <v>6.8549999999999969</v>
      </c>
      <c r="X164" s="38">
        <f t="shared" si="105"/>
        <v>7.514999999999997</v>
      </c>
      <c r="Y164" s="38">
        <f t="shared" si="106"/>
        <v>7.8158333333333285</v>
      </c>
      <c r="Z164" s="38">
        <f t="shared" si="107"/>
        <v>8.0783333333333331</v>
      </c>
      <c r="AA164" s="38">
        <f t="shared" si="108"/>
        <v>8.3875000000000011</v>
      </c>
      <c r="AB164" s="69">
        <f t="shared" si="109"/>
        <v>8.7050000000000018</v>
      </c>
    </row>
    <row r="165" spans="2:28" x14ac:dyDescent="0.3">
      <c r="B165" s="30">
        <v>86</v>
      </c>
      <c r="C165" s="38">
        <f t="shared" si="92"/>
        <v>5.4206666666666692</v>
      </c>
      <c r="D165" s="38">
        <f t="shared" si="93"/>
        <v>5.9496666666666629</v>
      </c>
      <c r="E165" s="38">
        <f t="shared" si="94"/>
        <v>6.0263333333333318</v>
      </c>
      <c r="F165" s="38">
        <f t="shared" si="95"/>
        <v>6.1756666666666655</v>
      </c>
      <c r="G165" s="38">
        <f t="shared" si="96"/>
        <v>6.7436666666666643</v>
      </c>
      <c r="H165" s="38">
        <f t="shared" si="97"/>
        <v>7.0050833333333351</v>
      </c>
      <c r="I165" s="38">
        <f t="shared" si="98"/>
        <v>7.2236666666666647</v>
      </c>
      <c r="J165" s="38">
        <f t="shared" si="99"/>
        <v>7.5571666666666673</v>
      </c>
      <c r="K165" s="69">
        <f t="shared" si="100"/>
        <v>7.8913333333333409</v>
      </c>
      <c r="S165" s="30">
        <v>86</v>
      </c>
      <c r="T165" s="38">
        <f t="shared" si="101"/>
        <v>5.8213333333333317</v>
      </c>
      <c r="U165" s="38">
        <f t="shared" si="102"/>
        <v>6.4646666666666679</v>
      </c>
      <c r="V165" s="38">
        <f t="shared" si="103"/>
        <v>6.6316666666666642</v>
      </c>
      <c r="W165" s="38">
        <f t="shared" si="104"/>
        <v>6.8849999999999962</v>
      </c>
      <c r="X165" s="38">
        <f t="shared" si="105"/>
        <v>7.5569999999999968</v>
      </c>
      <c r="Y165" s="38">
        <f t="shared" si="106"/>
        <v>7.8649166666666614</v>
      </c>
      <c r="Z165" s="38">
        <f t="shared" si="107"/>
        <v>8.1336666666666666</v>
      </c>
      <c r="AA165" s="38">
        <f t="shared" si="108"/>
        <v>8.4435000000000002</v>
      </c>
      <c r="AB165" s="69">
        <f t="shared" si="109"/>
        <v>8.7740000000000009</v>
      </c>
    </row>
    <row r="166" spans="2:28" x14ac:dyDescent="0.3">
      <c r="B166" s="30">
        <v>87</v>
      </c>
      <c r="C166" s="38">
        <f t="shared" si="92"/>
        <v>5.4255000000000022</v>
      </c>
      <c r="D166" s="38">
        <f t="shared" si="93"/>
        <v>5.955999999999996</v>
      </c>
      <c r="E166" s="38">
        <f t="shared" si="94"/>
        <v>6.0334999999999983</v>
      </c>
      <c r="F166" s="38">
        <f t="shared" si="95"/>
        <v>6.1829999999999989</v>
      </c>
      <c r="G166" s="38">
        <f t="shared" si="96"/>
        <v>6.7589999999999968</v>
      </c>
      <c r="H166" s="38">
        <f t="shared" si="97"/>
        <v>7.0260000000000016</v>
      </c>
      <c r="I166" s="38">
        <f t="shared" si="98"/>
        <v>7.2489999999999988</v>
      </c>
      <c r="J166" s="38">
        <f t="shared" si="99"/>
        <v>7.5835000000000008</v>
      </c>
      <c r="K166" s="69">
        <f t="shared" si="100"/>
        <v>7.9310000000000072</v>
      </c>
      <c r="S166" s="30">
        <v>87</v>
      </c>
      <c r="T166" s="38">
        <f t="shared" si="101"/>
        <v>5.8384999999999989</v>
      </c>
      <c r="U166" s="38">
        <f t="shared" si="102"/>
        <v>6.4860000000000007</v>
      </c>
      <c r="V166" s="38">
        <f t="shared" si="103"/>
        <v>6.6574999999999971</v>
      </c>
      <c r="W166" s="38">
        <f t="shared" si="104"/>
        <v>6.9149999999999965</v>
      </c>
      <c r="X166" s="38">
        <f t="shared" si="105"/>
        <v>7.5989999999999966</v>
      </c>
      <c r="Y166" s="38">
        <f t="shared" si="106"/>
        <v>7.9139999999999953</v>
      </c>
      <c r="Z166" s="38">
        <f t="shared" si="107"/>
        <v>8.1890000000000001</v>
      </c>
      <c r="AA166" s="38">
        <f t="shared" si="108"/>
        <v>8.4995000000000012</v>
      </c>
      <c r="AB166" s="69">
        <f t="shared" si="109"/>
        <v>8.8430000000000017</v>
      </c>
    </row>
    <row r="167" spans="2:28" x14ac:dyDescent="0.3">
      <c r="B167" s="30">
        <v>88</v>
      </c>
      <c r="C167" s="38">
        <f t="shared" si="92"/>
        <v>5.4303333333333352</v>
      </c>
      <c r="D167" s="38">
        <f t="shared" si="93"/>
        <v>5.9623333333333299</v>
      </c>
      <c r="E167" s="38">
        <f t="shared" si="94"/>
        <v>6.0406666666666649</v>
      </c>
      <c r="F167" s="38">
        <f t="shared" si="95"/>
        <v>6.1903333333333324</v>
      </c>
      <c r="G167" s="38">
        <f t="shared" si="96"/>
        <v>6.7743333333333302</v>
      </c>
      <c r="H167" s="38">
        <f t="shared" si="97"/>
        <v>7.046916666666668</v>
      </c>
      <c r="I167" s="38">
        <f t="shared" si="98"/>
        <v>7.274333333333332</v>
      </c>
      <c r="J167" s="38">
        <f t="shared" si="99"/>
        <v>7.6098333333333343</v>
      </c>
      <c r="K167" s="69">
        <f t="shared" si="100"/>
        <v>7.9706666666666734</v>
      </c>
      <c r="S167" s="30">
        <v>88</v>
      </c>
      <c r="T167" s="38">
        <f t="shared" si="101"/>
        <v>5.8556666666666652</v>
      </c>
      <c r="U167" s="38">
        <f t="shared" si="102"/>
        <v>6.5073333333333343</v>
      </c>
      <c r="V167" s="38">
        <f t="shared" si="103"/>
        <v>6.6833333333333309</v>
      </c>
      <c r="W167" s="38">
        <f t="shared" si="104"/>
        <v>6.9449999999999967</v>
      </c>
      <c r="X167" s="38">
        <f t="shared" si="105"/>
        <v>7.6409999999999965</v>
      </c>
      <c r="Y167" s="38">
        <f t="shared" si="106"/>
        <v>7.9630833333333282</v>
      </c>
      <c r="Z167" s="38">
        <f t="shared" si="107"/>
        <v>8.2443333333333335</v>
      </c>
      <c r="AA167" s="38">
        <f t="shared" si="108"/>
        <v>8.5555000000000003</v>
      </c>
      <c r="AB167" s="69">
        <f t="shared" si="109"/>
        <v>8.9120000000000026</v>
      </c>
    </row>
    <row r="168" spans="2:28" x14ac:dyDescent="0.3">
      <c r="B168" s="30">
        <v>89</v>
      </c>
      <c r="C168" s="38">
        <f t="shared" si="92"/>
        <v>5.4351666666666691</v>
      </c>
      <c r="D168" s="38">
        <f t="shared" si="93"/>
        <v>5.968666666666663</v>
      </c>
      <c r="E168" s="38">
        <f t="shared" si="94"/>
        <v>6.0478333333333314</v>
      </c>
      <c r="F168" s="38">
        <f t="shared" si="95"/>
        <v>6.1976666666666658</v>
      </c>
      <c r="G168" s="38">
        <f t="shared" si="96"/>
        <v>6.7896666666666636</v>
      </c>
      <c r="H168" s="38">
        <f t="shared" si="97"/>
        <v>7.0678333333333345</v>
      </c>
      <c r="I168" s="38">
        <f t="shared" si="98"/>
        <v>7.2996666666666652</v>
      </c>
      <c r="J168" s="38">
        <f t="shared" si="99"/>
        <v>7.6361666666666679</v>
      </c>
      <c r="K168" s="69">
        <f t="shared" si="100"/>
        <v>8.0103333333333406</v>
      </c>
      <c r="S168" s="30">
        <v>89</v>
      </c>
      <c r="T168" s="38">
        <f t="shared" si="101"/>
        <v>5.8728333333333325</v>
      </c>
      <c r="U168" s="38">
        <f t="shared" si="102"/>
        <v>6.528666666666668</v>
      </c>
      <c r="V168" s="38">
        <f t="shared" si="103"/>
        <v>6.7091666666666647</v>
      </c>
      <c r="W168" s="38">
        <f t="shared" si="104"/>
        <v>6.9749999999999961</v>
      </c>
      <c r="X168" s="38">
        <f t="shared" si="105"/>
        <v>7.6829999999999963</v>
      </c>
      <c r="Y168" s="38">
        <f t="shared" si="106"/>
        <v>8.012166666666662</v>
      </c>
      <c r="Z168" s="38">
        <f t="shared" si="107"/>
        <v>8.299666666666667</v>
      </c>
      <c r="AA168" s="38">
        <f t="shared" si="108"/>
        <v>8.6115000000000013</v>
      </c>
      <c r="AB168" s="69">
        <f t="shared" si="109"/>
        <v>8.9810000000000016</v>
      </c>
    </row>
    <row r="169" spans="2:28" x14ac:dyDescent="0.3">
      <c r="B169" s="30">
        <v>90</v>
      </c>
      <c r="C169" s="38">
        <f t="shared" si="92"/>
        <v>5.4400000000000022</v>
      </c>
      <c r="D169" s="38">
        <f t="shared" si="93"/>
        <v>5.9749999999999961</v>
      </c>
      <c r="E169" s="38">
        <f t="shared" si="94"/>
        <v>6.0549999999999979</v>
      </c>
      <c r="F169" s="38">
        <f t="shared" si="95"/>
        <v>6.2049999999999992</v>
      </c>
      <c r="G169" s="38">
        <f t="shared" si="96"/>
        <v>6.8049999999999971</v>
      </c>
      <c r="H169" s="38">
        <f t="shared" si="97"/>
        <v>7.088750000000001</v>
      </c>
      <c r="I169" s="38">
        <f t="shared" si="98"/>
        <v>7.3249999999999984</v>
      </c>
      <c r="J169" s="38">
        <f t="shared" si="99"/>
        <v>7.6625000000000005</v>
      </c>
      <c r="K169" s="69">
        <f t="shared" si="100"/>
        <v>8.0500000000000078</v>
      </c>
      <c r="S169" s="30">
        <v>90</v>
      </c>
      <c r="T169" s="38">
        <f t="shared" si="101"/>
        <v>5.8899999999999988</v>
      </c>
      <c r="U169" s="38">
        <f t="shared" si="102"/>
        <v>6.5500000000000007</v>
      </c>
      <c r="V169" s="38">
        <f t="shared" si="103"/>
        <v>6.7349999999999977</v>
      </c>
      <c r="W169" s="38">
        <f t="shared" si="104"/>
        <v>7.0049999999999963</v>
      </c>
      <c r="X169" s="38">
        <f t="shared" si="105"/>
        <v>7.724999999999997</v>
      </c>
      <c r="Y169" s="38">
        <f t="shared" si="106"/>
        <v>8.061249999999994</v>
      </c>
      <c r="Z169" s="38">
        <f t="shared" si="107"/>
        <v>8.3550000000000004</v>
      </c>
      <c r="AA169" s="38">
        <f t="shared" si="108"/>
        <v>8.6675000000000004</v>
      </c>
      <c r="AB169" s="69">
        <f t="shared" si="109"/>
        <v>9.0500000000000025</v>
      </c>
    </row>
    <row r="170" spans="2:28" x14ac:dyDescent="0.3">
      <c r="B170" s="30">
        <v>91</v>
      </c>
      <c r="C170" s="38">
        <f t="shared" si="92"/>
        <v>5.4448333333333352</v>
      </c>
      <c r="D170" s="38">
        <f t="shared" si="93"/>
        <v>5.9813333333333292</v>
      </c>
      <c r="E170" s="38">
        <f t="shared" si="94"/>
        <v>6.0621666666666645</v>
      </c>
      <c r="F170" s="38">
        <f t="shared" si="95"/>
        <v>6.2123333333333326</v>
      </c>
      <c r="G170" s="38">
        <f t="shared" si="96"/>
        <v>6.8203333333333305</v>
      </c>
      <c r="H170" s="38">
        <f t="shared" si="97"/>
        <v>7.1096666666666675</v>
      </c>
      <c r="I170" s="38">
        <f t="shared" si="98"/>
        <v>7.3503333333333316</v>
      </c>
      <c r="J170" s="38">
        <f t="shared" si="99"/>
        <v>7.6888333333333341</v>
      </c>
      <c r="K170" s="69">
        <f t="shared" si="100"/>
        <v>8.0896666666666732</v>
      </c>
      <c r="S170" s="30">
        <v>91</v>
      </c>
      <c r="T170" s="38">
        <f t="shared" si="101"/>
        <v>5.9071666666666651</v>
      </c>
      <c r="U170" s="38">
        <f t="shared" si="102"/>
        <v>6.5713333333333344</v>
      </c>
      <c r="V170" s="38">
        <f t="shared" si="103"/>
        <v>6.7608333333333306</v>
      </c>
      <c r="W170" s="38">
        <f t="shared" si="104"/>
        <v>7.0349999999999966</v>
      </c>
      <c r="X170" s="38">
        <f t="shared" si="105"/>
        <v>7.7669999999999968</v>
      </c>
      <c r="Y170" s="38">
        <f t="shared" si="106"/>
        <v>8.1103333333333278</v>
      </c>
      <c r="Z170" s="38">
        <f t="shared" si="107"/>
        <v>8.4103333333333339</v>
      </c>
      <c r="AA170" s="38">
        <f t="shared" si="108"/>
        <v>8.7235000000000014</v>
      </c>
      <c r="AB170" s="69">
        <f t="shared" si="109"/>
        <v>9.1190000000000033</v>
      </c>
    </row>
    <row r="171" spans="2:28" x14ac:dyDescent="0.3">
      <c r="B171" s="30">
        <v>92</v>
      </c>
      <c r="C171" s="38">
        <f t="shared" si="92"/>
        <v>5.4496666666666691</v>
      </c>
      <c r="D171" s="38">
        <f t="shared" si="93"/>
        <v>5.9876666666666623</v>
      </c>
      <c r="E171" s="38">
        <f t="shared" si="94"/>
        <v>6.069333333333331</v>
      </c>
      <c r="F171" s="38">
        <f t="shared" si="95"/>
        <v>6.219666666666666</v>
      </c>
      <c r="G171" s="38">
        <f t="shared" si="96"/>
        <v>6.8356666666666639</v>
      </c>
      <c r="H171" s="38">
        <f t="shared" si="97"/>
        <v>7.1305833333333339</v>
      </c>
      <c r="I171" s="38">
        <f t="shared" si="98"/>
        <v>7.3756666666666648</v>
      </c>
      <c r="J171" s="38">
        <f t="shared" si="99"/>
        <v>7.7151666666666667</v>
      </c>
      <c r="K171" s="69">
        <f t="shared" si="100"/>
        <v>8.1293333333333404</v>
      </c>
      <c r="S171" s="30">
        <v>92</v>
      </c>
      <c r="T171" s="38">
        <f t="shared" si="101"/>
        <v>5.9243333333333323</v>
      </c>
      <c r="U171" s="38">
        <f t="shared" si="102"/>
        <v>6.592666666666668</v>
      </c>
      <c r="V171" s="38">
        <f t="shared" si="103"/>
        <v>6.7866666666666635</v>
      </c>
      <c r="W171" s="38">
        <f t="shared" si="104"/>
        <v>7.0649999999999959</v>
      </c>
      <c r="X171" s="38">
        <f t="shared" si="105"/>
        <v>7.8089999999999966</v>
      </c>
      <c r="Y171" s="38">
        <f t="shared" si="106"/>
        <v>8.1594166666666617</v>
      </c>
      <c r="Z171" s="38">
        <f t="shared" si="107"/>
        <v>8.4656666666666673</v>
      </c>
      <c r="AA171" s="38">
        <f t="shared" si="108"/>
        <v>8.7795000000000005</v>
      </c>
      <c r="AB171" s="69">
        <f t="shared" si="109"/>
        <v>9.1880000000000024</v>
      </c>
    </row>
    <row r="172" spans="2:28" x14ac:dyDescent="0.3">
      <c r="B172" s="30">
        <v>93</v>
      </c>
      <c r="C172" s="38">
        <f t="shared" si="92"/>
        <v>5.4545000000000021</v>
      </c>
      <c r="D172" s="38">
        <f t="shared" si="93"/>
        <v>5.9939999999999962</v>
      </c>
      <c r="E172" s="38">
        <f t="shared" si="94"/>
        <v>6.0764999999999976</v>
      </c>
      <c r="F172" s="38">
        <f t="shared" si="95"/>
        <v>6.2269999999999994</v>
      </c>
      <c r="G172" s="38">
        <f t="shared" si="96"/>
        <v>6.8509999999999973</v>
      </c>
      <c r="H172" s="38">
        <f t="shared" si="97"/>
        <v>7.1515000000000004</v>
      </c>
      <c r="I172" s="38">
        <f t="shared" si="98"/>
        <v>7.400999999999998</v>
      </c>
      <c r="J172" s="38">
        <f t="shared" si="99"/>
        <v>7.7415000000000003</v>
      </c>
      <c r="K172" s="69">
        <f t="shared" si="100"/>
        <v>8.1690000000000076</v>
      </c>
      <c r="S172" s="30">
        <v>93</v>
      </c>
      <c r="T172" s="38">
        <f t="shared" si="101"/>
        <v>5.9414999999999987</v>
      </c>
      <c r="U172" s="38">
        <f t="shared" si="102"/>
        <v>6.6140000000000008</v>
      </c>
      <c r="V172" s="38">
        <f t="shared" si="103"/>
        <v>6.8124999999999973</v>
      </c>
      <c r="W172" s="38">
        <f t="shared" si="104"/>
        <v>7.0949999999999971</v>
      </c>
      <c r="X172" s="38">
        <f t="shared" si="105"/>
        <v>7.8509999999999973</v>
      </c>
      <c r="Y172" s="38">
        <f t="shared" si="106"/>
        <v>8.2084999999999937</v>
      </c>
      <c r="Z172" s="38">
        <f t="shared" si="107"/>
        <v>8.5210000000000008</v>
      </c>
      <c r="AA172" s="38">
        <f t="shared" si="108"/>
        <v>8.8354999999999997</v>
      </c>
      <c r="AB172" s="69">
        <f t="shared" si="109"/>
        <v>9.2570000000000014</v>
      </c>
    </row>
    <row r="173" spans="2:28" x14ac:dyDescent="0.3">
      <c r="B173" s="30">
        <v>94</v>
      </c>
      <c r="C173" s="38">
        <f t="shared" si="92"/>
        <v>5.4593333333333351</v>
      </c>
      <c r="D173" s="38">
        <f t="shared" si="93"/>
        <v>6.0003333333333293</v>
      </c>
      <c r="E173" s="38">
        <f t="shared" si="94"/>
        <v>6.083666666666665</v>
      </c>
      <c r="F173" s="38">
        <f t="shared" si="95"/>
        <v>6.2343333333333328</v>
      </c>
      <c r="G173" s="38">
        <f t="shared" si="96"/>
        <v>6.8663333333333298</v>
      </c>
      <c r="H173" s="38">
        <f t="shared" si="97"/>
        <v>7.1724166666666669</v>
      </c>
      <c r="I173" s="38">
        <f t="shared" si="98"/>
        <v>7.4263333333333312</v>
      </c>
      <c r="J173" s="38">
        <f t="shared" si="99"/>
        <v>7.7678333333333338</v>
      </c>
      <c r="K173" s="69">
        <f t="shared" si="100"/>
        <v>8.208666666666673</v>
      </c>
      <c r="S173" s="30">
        <v>94</v>
      </c>
      <c r="T173" s="38">
        <f t="shared" si="101"/>
        <v>5.9586666666666659</v>
      </c>
      <c r="U173" s="38">
        <f t="shared" si="102"/>
        <v>6.6353333333333344</v>
      </c>
      <c r="V173" s="38">
        <f t="shared" si="103"/>
        <v>6.8383333333333312</v>
      </c>
      <c r="W173" s="38">
        <f t="shared" si="104"/>
        <v>7.1249999999999964</v>
      </c>
      <c r="X173" s="38">
        <f t="shared" si="105"/>
        <v>7.8929999999999971</v>
      </c>
      <c r="Y173" s="38">
        <f t="shared" si="106"/>
        <v>8.2575833333333275</v>
      </c>
      <c r="Z173" s="38">
        <f t="shared" si="107"/>
        <v>8.5763333333333343</v>
      </c>
      <c r="AA173" s="38">
        <f t="shared" si="108"/>
        <v>8.8915000000000006</v>
      </c>
      <c r="AB173" s="69">
        <f t="shared" si="109"/>
        <v>9.3260000000000023</v>
      </c>
    </row>
    <row r="174" spans="2:28" x14ac:dyDescent="0.3">
      <c r="B174" s="30">
        <v>95</v>
      </c>
      <c r="C174" s="38">
        <f t="shared" si="92"/>
        <v>5.4641666666666691</v>
      </c>
      <c r="D174" s="38">
        <f t="shared" si="93"/>
        <v>6.0066666666666624</v>
      </c>
      <c r="E174" s="38">
        <f t="shared" si="94"/>
        <v>6.0908333333333315</v>
      </c>
      <c r="F174" s="38">
        <f t="shared" si="95"/>
        <v>6.2416666666666663</v>
      </c>
      <c r="G174" s="38">
        <f t="shared" si="96"/>
        <v>6.8816666666666642</v>
      </c>
      <c r="H174" s="38">
        <f t="shared" si="97"/>
        <v>7.1933333333333334</v>
      </c>
      <c r="I174" s="38">
        <f t="shared" si="98"/>
        <v>7.4516666666666644</v>
      </c>
      <c r="J174" s="38">
        <f t="shared" si="99"/>
        <v>7.7941666666666674</v>
      </c>
      <c r="K174" s="69">
        <f t="shared" si="100"/>
        <v>8.2483333333333402</v>
      </c>
      <c r="S174" s="30">
        <v>95</v>
      </c>
      <c r="T174" s="38">
        <f t="shared" si="101"/>
        <v>5.9758333333333322</v>
      </c>
      <c r="U174" s="38">
        <f t="shared" si="102"/>
        <v>6.6566666666666681</v>
      </c>
      <c r="V174" s="38">
        <f t="shared" si="103"/>
        <v>6.8641666666666641</v>
      </c>
      <c r="W174" s="38">
        <f t="shared" si="104"/>
        <v>7.1549999999999967</v>
      </c>
      <c r="X174" s="38">
        <f t="shared" si="105"/>
        <v>7.9349999999999969</v>
      </c>
      <c r="Y174" s="38">
        <f t="shared" si="106"/>
        <v>8.3066666666666613</v>
      </c>
      <c r="Z174" s="38">
        <f t="shared" si="107"/>
        <v>8.6316666666666677</v>
      </c>
      <c r="AA174" s="38">
        <f t="shared" si="108"/>
        <v>8.9474999999999998</v>
      </c>
      <c r="AB174" s="69">
        <f t="shared" si="109"/>
        <v>9.3950000000000031</v>
      </c>
    </row>
    <row r="175" spans="2:28" x14ac:dyDescent="0.3">
      <c r="B175" s="30">
        <v>96</v>
      </c>
      <c r="C175" s="38">
        <f t="shared" si="92"/>
        <v>5.4690000000000021</v>
      </c>
      <c r="D175" s="38">
        <f t="shared" si="93"/>
        <v>6.0129999999999955</v>
      </c>
      <c r="E175" s="38">
        <f t="shared" si="94"/>
        <v>6.0979999999999981</v>
      </c>
      <c r="F175" s="38">
        <f t="shared" si="95"/>
        <v>6.2489999999999997</v>
      </c>
      <c r="G175" s="38">
        <f t="shared" si="96"/>
        <v>6.8969999999999967</v>
      </c>
      <c r="H175" s="38">
        <f t="shared" si="97"/>
        <v>7.2142500000000007</v>
      </c>
      <c r="I175" s="38">
        <f t="shared" si="98"/>
        <v>7.4769999999999985</v>
      </c>
      <c r="J175" s="38">
        <f t="shared" si="99"/>
        <v>7.8205000000000009</v>
      </c>
      <c r="K175" s="69">
        <f t="shared" si="100"/>
        <v>8.2880000000000074</v>
      </c>
      <c r="S175" s="30">
        <v>96</v>
      </c>
      <c r="T175" s="38">
        <f t="shared" si="101"/>
        <v>5.9929999999999986</v>
      </c>
      <c r="U175" s="38">
        <f t="shared" si="102"/>
        <v>6.6780000000000008</v>
      </c>
      <c r="V175" s="38">
        <f t="shared" si="103"/>
        <v>6.889999999999997</v>
      </c>
      <c r="W175" s="38">
        <f t="shared" si="104"/>
        <v>7.1849999999999969</v>
      </c>
      <c r="X175" s="38">
        <f t="shared" si="105"/>
        <v>7.9769999999999968</v>
      </c>
      <c r="Y175" s="38">
        <f t="shared" si="106"/>
        <v>8.3557499999999933</v>
      </c>
      <c r="Z175" s="38">
        <f t="shared" si="107"/>
        <v>8.6870000000000012</v>
      </c>
      <c r="AA175" s="38">
        <f t="shared" si="108"/>
        <v>9.0035000000000007</v>
      </c>
      <c r="AB175" s="69">
        <f t="shared" si="109"/>
        <v>9.4640000000000022</v>
      </c>
    </row>
    <row r="176" spans="2:28" x14ac:dyDescent="0.3">
      <c r="B176" s="30">
        <v>97</v>
      </c>
      <c r="C176" s="38">
        <f t="shared" si="92"/>
        <v>5.4738333333333351</v>
      </c>
      <c r="D176" s="38">
        <f t="shared" si="93"/>
        <v>6.0193333333333285</v>
      </c>
      <c r="E176" s="38">
        <f t="shared" si="94"/>
        <v>6.1051666666666646</v>
      </c>
      <c r="F176" s="38">
        <f t="shared" si="95"/>
        <v>6.2563333333333322</v>
      </c>
      <c r="G176" s="38">
        <f t="shared" si="96"/>
        <v>6.9123333333333301</v>
      </c>
      <c r="H176" s="38">
        <f t="shared" si="97"/>
        <v>7.2351666666666672</v>
      </c>
      <c r="I176" s="38">
        <f t="shared" si="98"/>
        <v>7.5023333333333309</v>
      </c>
      <c r="J176" s="38">
        <f t="shared" si="99"/>
        <v>7.8468333333333335</v>
      </c>
      <c r="K176" s="69">
        <f t="shared" si="100"/>
        <v>8.3276666666666745</v>
      </c>
      <c r="S176" s="30">
        <v>97</v>
      </c>
      <c r="T176" s="38">
        <f t="shared" si="101"/>
        <v>6.0101666666666658</v>
      </c>
      <c r="U176" s="38">
        <f t="shared" si="102"/>
        <v>6.6993333333333345</v>
      </c>
      <c r="V176" s="38">
        <f t="shared" si="103"/>
        <v>6.9158333333333299</v>
      </c>
      <c r="W176" s="38">
        <f t="shared" si="104"/>
        <v>7.2149999999999963</v>
      </c>
      <c r="X176" s="38">
        <f t="shared" si="105"/>
        <v>8.0189999999999966</v>
      </c>
      <c r="Y176" s="38">
        <f t="shared" si="106"/>
        <v>8.4048333333333289</v>
      </c>
      <c r="Z176" s="38">
        <f t="shared" si="107"/>
        <v>8.7423333333333346</v>
      </c>
      <c r="AA176" s="38">
        <f t="shared" si="108"/>
        <v>9.0594999999999999</v>
      </c>
      <c r="AB176" s="69">
        <f t="shared" si="109"/>
        <v>9.5330000000000013</v>
      </c>
    </row>
    <row r="177" spans="2:28" x14ac:dyDescent="0.3">
      <c r="B177" s="30">
        <v>98</v>
      </c>
      <c r="C177" s="38">
        <f t="shared" si="92"/>
        <v>5.478666666666669</v>
      </c>
      <c r="D177" s="38">
        <f t="shared" si="93"/>
        <v>6.0256666666666625</v>
      </c>
      <c r="E177" s="38">
        <f t="shared" si="94"/>
        <v>6.1123333333333312</v>
      </c>
      <c r="F177" s="38">
        <f t="shared" si="95"/>
        <v>6.2636666666666656</v>
      </c>
      <c r="G177" s="38">
        <f t="shared" si="96"/>
        <v>6.9276666666666635</v>
      </c>
      <c r="H177" s="38">
        <f t="shared" si="97"/>
        <v>7.2560833333333337</v>
      </c>
      <c r="I177" s="38">
        <f t="shared" si="98"/>
        <v>7.527666666666665</v>
      </c>
      <c r="J177" s="38">
        <f t="shared" si="99"/>
        <v>7.8731666666666671</v>
      </c>
      <c r="K177" s="69">
        <f t="shared" si="100"/>
        <v>8.3673333333333417</v>
      </c>
      <c r="S177" s="30">
        <v>98</v>
      </c>
      <c r="T177" s="38">
        <f t="shared" si="101"/>
        <v>6.0273333333333321</v>
      </c>
      <c r="U177" s="38">
        <f t="shared" si="102"/>
        <v>6.7206666666666681</v>
      </c>
      <c r="V177" s="38">
        <f t="shared" si="103"/>
        <v>6.9416666666666638</v>
      </c>
      <c r="W177" s="38">
        <f t="shared" si="104"/>
        <v>7.2449999999999966</v>
      </c>
      <c r="X177" s="38">
        <f t="shared" si="105"/>
        <v>8.0609999999999964</v>
      </c>
      <c r="Y177" s="38">
        <f t="shared" si="106"/>
        <v>8.453916666666661</v>
      </c>
      <c r="Z177" s="38">
        <f t="shared" si="107"/>
        <v>8.7976666666666681</v>
      </c>
      <c r="AA177" s="38">
        <f t="shared" si="108"/>
        <v>9.1155000000000008</v>
      </c>
      <c r="AB177" s="69">
        <f t="shared" si="109"/>
        <v>9.6020000000000021</v>
      </c>
    </row>
    <row r="178" spans="2:28" x14ac:dyDescent="0.3">
      <c r="B178" s="30">
        <v>99</v>
      </c>
      <c r="C178" s="38">
        <f t="shared" si="92"/>
        <v>5.483500000000002</v>
      </c>
      <c r="D178" s="38">
        <f t="shared" si="93"/>
        <v>6.0319999999999956</v>
      </c>
      <c r="E178" s="38">
        <f t="shared" si="94"/>
        <v>6.1194999999999977</v>
      </c>
      <c r="F178" s="38">
        <f t="shared" si="95"/>
        <v>6.270999999999999</v>
      </c>
      <c r="G178" s="38">
        <f t="shared" si="96"/>
        <v>6.942999999999997</v>
      </c>
      <c r="H178" s="38">
        <f t="shared" si="97"/>
        <v>7.2770000000000001</v>
      </c>
      <c r="I178" s="38">
        <f t="shared" si="98"/>
        <v>7.5529999999999973</v>
      </c>
      <c r="J178" s="38">
        <f t="shared" si="99"/>
        <v>7.8994999999999997</v>
      </c>
      <c r="K178" s="69">
        <f t="shared" si="100"/>
        <v>8.4070000000000071</v>
      </c>
      <c r="S178" s="30">
        <v>99</v>
      </c>
      <c r="T178" s="38">
        <f t="shared" si="101"/>
        <v>6.0444999999999993</v>
      </c>
      <c r="U178" s="38">
        <f t="shared" si="102"/>
        <v>6.7420000000000009</v>
      </c>
      <c r="V178" s="38">
        <f t="shared" si="103"/>
        <v>6.9674999999999976</v>
      </c>
      <c r="W178" s="38">
        <f t="shared" si="104"/>
        <v>7.2749999999999968</v>
      </c>
      <c r="X178" s="38">
        <f t="shared" si="105"/>
        <v>8.1029999999999962</v>
      </c>
      <c r="Y178" s="38">
        <f t="shared" si="106"/>
        <v>8.502999999999993</v>
      </c>
      <c r="Z178" s="38">
        <f t="shared" si="107"/>
        <v>8.8530000000000015</v>
      </c>
      <c r="AA178" s="38">
        <f t="shared" si="108"/>
        <v>9.1715</v>
      </c>
      <c r="AB178" s="69">
        <f t="shared" si="109"/>
        <v>9.6710000000000029</v>
      </c>
    </row>
    <row r="179" spans="2:28" ht="15" thickBot="1" x14ac:dyDescent="0.35">
      <c r="B179" s="31">
        <v>100</v>
      </c>
      <c r="C179" s="70">
        <f t="shared" si="92"/>
        <v>5.4883333333333351</v>
      </c>
      <c r="D179" s="70">
        <f t="shared" si="93"/>
        <v>6.0383333333333287</v>
      </c>
      <c r="E179" s="70">
        <f t="shared" si="94"/>
        <v>6.1266666666666643</v>
      </c>
      <c r="F179" s="70">
        <f t="shared" si="95"/>
        <v>6.2783333333333324</v>
      </c>
      <c r="G179" s="70">
        <f t="shared" si="96"/>
        <v>6.9583333333333304</v>
      </c>
      <c r="H179" s="70">
        <f t="shared" si="97"/>
        <v>7.2979166666666675</v>
      </c>
      <c r="I179" s="70">
        <f t="shared" si="98"/>
        <v>7.5783333333333314</v>
      </c>
      <c r="J179" s="70">
        <f t="shared" si="99"/>
        <v>7.9258333333333333</v>
      </c>
      <c r="K179" s="71">
        <f t="shared" si="100"/>
        <v>8.4466666666666743</v>
      </c>
      <c r="S179" s="31">
        <v>100</v>
      </c>
      <c r="T179" s="70">
        <f t="shared" si="101"/>
        <v>6.0616666666666656</v>
      </c>
      <c r="U179" s="70">
        <f t="shared" si="102"/>
        <v>6.7633333333333345</v>
      </c>
      <c r="V179" s="70">
        <f t="shared" si="103"/>
        <v>6.9933333333333305</v>
      </c>
      <c r="W179" s="70">
        <f t="shared" si="104"/>
        <v>7.3049999999999962</v>
      </c>
      <c r="X179" s="70">
        <f t="shared" si="105"/>
        <v>8.144999999999996</v>
      </c>
      <c r="Y179" s="70">
        <f t="shared" si="106"/>
        <v>8.5520833333333286</v>
      </c>
      <c r="Z179" s="70">
        <f t="shared" si="107"/>
        <v>8.908333333333335</v>
      </c>
      <c r="AA179" s="70">
        <f t="shared" si="108"/>
        <v>9.2275000000000009</v>
      </c>
      <c r="AB179" s="71">
        <f t="shared" si="109"/>
        <v>9.740000000000002</v>
      </c>
    </row>
    <row r="185" spans="2:28" ht="15" thickBot="1" x14ac:dyDescent="0.35"/>
    <row r="186" spans="2:28" x14ac:dyDescent="0.3">
      <c r="B186" s="2"/>
      <c r="C186" s="98" t="s">
        <v>110</v>
      </c>
      <c r="D186" s="98"/>
      <c r="E186" s="98"/>
      <c r="F186" s="98"/>
      <c r="G186" s="98"/>
      <c r="H186" s="98"/>
      <c r="I186" s="98"/>
      <c r="J186" s="98"/>
      <c r="K186" s="99"/>
      <c r="S186" s="2"/>
      <c r="T186" s="98" t="s">
        <v>109</v>
      </c>
      <c r="U186" s="98"/>
      <c r="V186" s="98"/>
      <c r="W186" s="98"/>
      <c r="X186" s="98"/>
      <c r="Y186" s="98"/>
      <c r="Z186" s="98"/>
      <c r="AA186" s="98"/>
      <c r="AB186" s="99"/>
    </row>
    <row r="187" spans="2:28" x14ac:dyDescent="0.3">
      <c r="B187" s="30" t="s">
        <v>149</v>
      </c>
      <c r="C187" s="28" t="s">
        <v>47</v>
      </c>
      <c r="D187" s="28" t="s">
        <v>48</v>
      </c>
      <c r="E187" s="28" t="s">
        <v>49</v>
      </c>
      <c r="F187" s="28" t="s">
        <v>51</v>
      </c>
      <c r="G187" s="28" t="s">
        <v>50</v>
      </c>
      <c r="H187" s="28" t="s">
        <v>52</v>
      </c>
      <c r="I187" s="28" t="s">
        <v>54</v>
      </c>
      <c r="J187" s="28" t="s">
        <v>53</v>
      </c>
      <c r="K187" s="29" t="s">
        <v>55</v>
      </c>
      <c r="S187" s="30" t="s">
        <v>149</v>
      </c>
      <c r="T187" s="28" t="s">
        <v>47</v>
      </c>
      <c r="U187" s="28" t="s">
        <v>48</v>
      </c>
      <c r="V187" s="28" t="s">
        <v>49</v>
      </c>
      <c r="W187" s="28" t="s">
        <v>51</v>
      </c>
      <c r="X187" s="28" t="s">
        <v>50</v>
      </c>
      <c r="Y187" s="28" t="s">
        <v>52</v>
      </c>
      <c r="Z187" s="28" t="s">
        <v>54</v>
      </c>
      <c r="AA187" s="28" t="s">
        <v>53</v>
      </c>
      <c r="AB187" s="29" t="s">
        <v>55</v>
      </c>
    </row>
    <row r="188" spans="2:28" x14ac:dyDescent="0.3">
      <c r="B188" s="30">
        <v>0</v>
      </c>
      <c r="C188" s="72">
        <f>$C$61*B188+$D$61</f>
        <v>6.0616666666666665</v>
      </c>
      <c r="D188" s="72">
        <f>$C$62*B188+$D$62</f>
        <v>6.7633333333333345</v>
      </c>
      <c r="E188" s="72">
        <f>$C$63*B188+$D$63</f>
        <v>6.9933333333333341</v>
      </c>
      <c r="F188" s="72">
        <f>$C$64*B188+$D$64</f>
        <v>7.3050000000000006</v>
      </c>
      <c r="G188" s="72">
        <f>$C$65*B188+$D$65</f>
        <v>8.1449999999999996</v>
      </c>
      <c r="H188" s="72">
        <f>$C$66*B188+$D$66</f>
        <v>8.5520833333333321</v>
      </c>
      <c r="I188" s="72">
        <f>$C$67*B188+$D$67</f>
        <v>8.9083333333333332</v>
      </c>
      <c r="J188" s="72">
        <f>$C$68*B188+$D$68</f>
        <v>9.2274999999999991</v>
      </c>
      <c r="K188" s="73">
        <f>$C$69*B188+$D$69</f>
        <v>9.740000000000002</v>
      </c>
      <c r="S188" s="30">
        <v>0</v>
      </c>
      <c r="T188" s="72">
        <f>$T$61*S188+$U$61</f>
        <v>5.4883333333333333</v>
      </c>
      <c r="U188" s="72">
        <f>$T$62*S188+$U$62</f>
        <v>6.0383333333333322</v>
      </c>
      <c r="V188" s="72">
        <f>$T$63*S188+$U$63</f>
        <v>6.1266666666666669</v>
      </c>
      <c r="W188" s="72">
        <f>$T$64*S188+$U$64</f>
        <v>6.2783333333333342</v>
      </c>
      <c r="X188" s="72">
        <f>$T$65*S188+$U$65</f>
        <v>6.958333333333333</v>
      </c>
      <c r="Y188" s="72">
        <f>$T$66*S188+$U$66</f>
        <v>7.2979166666666648</v>
      </c>
      <c r="Z188" s="72">
        <f>$T$67*S188+$U$67</f>
        <v>7.5783333333333314</v>
      </c>
      <c r="AA188" s="72">
        <f>$T$68*S188+$U$68</f>
        <v>7.9258333333333333</v>
      </c>
      <c r="AB188" s="73">
        <f>$T$69*S188+$U$69</f>
        <v>8.446666666666669</v>
      </c>
    </row>
    <row r="189" spans="2:28" x14ac:dyDescent="0.3">
      <c r="B189" s="30">
        <v>5</v>
      </c>
      <c r="C189" s="72">
        <f t="shared" ref="C189:C193" si="110">$C$61*B189+$D$61</f>
        <v>5.9758333333333331</v>
      </c>
      <c r="D189" s="72">
        <f t="shared" ref="D189:D193" si="111">$C$62*B189+$D$62</f>
        <v>6.6566666666666681</v>
      </c>
      <c r="E189" s="72">
        <f t="shared" ref="E189:E193" si="112">$C$63*B189+$D$63</f>
        <v>6.8641666666666676</v>
      </c>
      <c r="F189" s="72">
        <f t="shared" ref="F189:F193" si="113">$C$64*B189+$D$64</f>
        <v>7.1550000000000002</v>
      </c>
      <c r="G189" s="72">
        <f t="shared" ref="G189:G193" si="114">$C$65*B189+$D$65</f>
        <v>7.9349999999999996</v>
      </c>
      <c r="H189" s="72">
        <f t="shared" ref="H189:H193" si="115">$C$66*B189+$D$66</f>
        <v>8.3066666666666649</v>
      </c>
      <c r="I189" s="72">
        <f t="shared" ref="I189:I193" si="116">$C$67*B189+$D$67</f>
        <v>8.6316666666666659</v>
      </c>
      <c r="J189" s="72">
        <f t="shared" ref="J189:J193" si="117">$C$68*B189+$D$68</f>
        <v>8.9474999999999998</v>
      </c>
      <c r="K189" s="73">
        <f t="shared" ref="K189:K193" si="118">$C$69*B189+$D$69</f>
        <v>9.3950000000000014</v>
      </c>
      <c r="S189" s="30">
        <v>5</v>
      </c>
      <c r="T189" s="72">
        <f t="shared" ref="T189:T193" si="119">$T$61*S189+$U$61</f>
        <v>5.4641666666666664</v>
      </c>
      <c r="U189" s="72">
        <f t="shared" ref="U189:U193" si="120">$T$62*S189+$U$62</f>
        <v>6.0066666666666659</v>
      </c>
      <c r="V189" s="72">
        <f t="shared" ref="V189:V193" si="121">$T$63*S189+$U$63</f>
        <v>6.0908333333333333</v>
      </c>
      <c r="W189" s="72">
        <f t="shared" ref="W189:W193" si="122">$T$64*S189+$U$64</f>
        <v>6.2416666666666671</v>
      </c>
      <c r="X189" s="72">
        <f t="shared" ref="X189:X193" si="123">$T$65*S189+$U$65</f>
        <v>6.8816666666666668</v>
      </c>
      <c r="Y189" s="72">
        <f t="shared" ref="Y189:Y193" si="124">$T$66*S189+$U$66</f>
        <v>7.1933333333333316</v>
      </c>
      <c r="Z189" s="72">
        <f t="shared" ref="Z189:Z193" si="125">$T$67*S189+$U$67</f>
        <v>7.4516666666666653</v>
      </c>
      <c r="AA189" s="72">
        <f t="shared" ref="AA189:AA193" si="126">$T$68*S189+$U$68</f>
        <v>7.7941666666666665</v>
      </c>
      <c r="AB189" s="73">
        <f t="shared" ref="AB189:AB193" si="127">$T$69*S189+$U$69</f>
        <v>8.2483333333333348</v>
      </c>
    </row>
    <row r="190" spans="2:28" x14ac:dyDescent="0.3">
      <c r="B190" s="30">
        <v>10</v>
      </c>
      <c r="C190" s="72">
        <f t="shared" si="110"/>
        <v>5.89</v>
      </c>
      <c r="D190" s="72">
        <f t="shared" si="111"/>
        <v>6.5500000000000007</v>
      </c>
      <c r="E190" s="72">
        <f t="shared" si="112"/>
        <v>6.7350000000000012</v>
      </c>
      <c r="F190" s="72">
        <f t="shared" si="113"/>
        <v>7.0050000000000008</v>
      </c>
      <c r="G190" s="72">
        <f t="shared" si="114"/>
        <v>7.7249999999999996</v>
      </c>
      <c r="H190" s="72">
        <f t="shared" si="115"/>
        <v>8.0612499999999994</v>
      </c>
      <c r="I190" s="72">
        <f t="shared" si="116"/>
        <v>8.3550000000000004</v>
      </c>
      <c r="J190" s="72">
        <f t="shared" si="117"/>
        <v>8.6674999999999986</v>
      </c>
      <c r="K190" s="73">
        <f t="shared" si="118"/>
        <v>9.0500000000000025</v>
      </c>
      <c r="S190" s="30">
        <v>10</v>
      </c>
      <c r="T190" s="72">
        <f t="shared" si="119"/>
        <v>5.44</v>
      </c>
      <c r="U190" s="72">
        <f t="shared" si="120"/>
        <v>5.9749999999999996</v>
      </c>
      <c r="V190" s="72">
        <f t="shared" si="121"/>
        <v>6.0550000000000006</v>
      </c>
      <c r="W190" s="72">
        <f t="shared" si="122"/>
        <v>6.205000000000001</v>
      </c>
      <c r="X190" s="72">
        <f t="shared" si="123"/>
        <v>6.8049999999999997</v>
      </c>
      <c r="Y190" s="72">
        <f t="shared" si="124"/>
        <v>7.0887499999999992</v>
      </c>
      <c r="Z190" s="72">
        <f t="shared" si="125"/>
        <v>7.3249999999999984</v>
      </c>
      <c r="AA190" s="72">
        <f t="shared" si="126"/>
        <v>7.6625000000000005</v>
      </c>
      <c r="AB190" s="73">
        <f t="shared" si="127"/>
        <v>8.0500000000000025</v>
      </c>
    </row>
    <row r="191" spans="2:28" x14ac:dyDescent="0.3">
      <c r="B191" s="30">
        <v>15</v>
      </c>
      <c r="C191" s="72">
        <f t="shared" si="110"/>
        <v>5.8041666666666663</v>
      </c>
      <c r="D191" s="72">
        <f t="shared" si="111"/>
        <v>6.4433333333333342</v>
      </c>
      <c r="E191" s="72">
        <f t="shared" si="112"/>
        <v>6.6058333333333348</v>
      </c>
      <c r="F191" s="72">
        <f t="shared" si="113"/>
        <v>6.8550000000000004</v>
      </c>
      <c r="G191" s="72">
        <f t="shared" si="114"/>
        <v>7.5149999999999997</v>
      </c>
      <c r="H191" s="72">
        <f t="shared" si="115"/>
        <v>7.815833333333333</v>
      </c>
      <c r="I191" s="72">
        <f t="shared" si="116"/>
        <v>8.0783333333333331</v>
      </c>
      <c r="J191" s="72">
        <f t="shared" si="117"/>
        <v>8.3874999999999993</v>
      </c>
      <c r="K191" s="73">
        <f t="shared" si="118"/>
        <v>8.7050000000000018</v>
      </c>
      <c r="S191" s="30">
        <v>15</v>
      </c>
      <c r="T191" s="72">
        <f t="shared" si="119"/>
        <v>5.4158333333333335</v>
      </c>
      <c r="U191" s="72">
        <f t="shared" si="120"/>
        <v>5.9433333333333334</v>
      </c>
      <c r="V191" s="72">
        <f t="shared" si="121"/>
        <v>6.019166666666667</v>
      </c>
      <c r="W191" s="72">
        <f t="shared" si="122"/>
        <v>6.1683333333333339</v>
      </c>
      <c r="X191" s="72">
        <f t="shared" si="123"/>
        <v>6.7283333333333335</v>
      </c>
      <c r="Y191" s="72">
        <f t="shared" si="124"/>
        <v>6.984166666666666</v>
      </c>
      <c r="Z191" s="72">
        <f t="shared" si="125"/>
        <v>7.1983333333333324</v>
      </c>
      <c r="AA191" s="72">
        <f t="shared" si="126"/>
        <v>7.5308333333333337</v>
      </c>
      <c r="AB191" s="73">
        <f t="shared" si="127"/>
        <v>7.8516666666666683</v>
      </c>
    </row>
    <row r="192" spans="2:28" x14ac:dyDescent="0.3">
      <c r="B192" s="30">
        <v>20</v>
      </c>
      <c r="C192" s="72">
        <f t="shared" si="110"/>
        <v>5.7183333333333328</v>
      </c>
      <c r="D192" s="72">
        <f t="shared" si="111"/>
        <v>6.3366666666666678</v>
      </c>
      <c r="E192" s="72">
        <f t="shared" si="112"/>
        <v>6.4766666666666683</v>
      </c>
      <c r="F192" s="72">
        <f t="shared" si="113"/>
        <v>6.7050000000000001</v>
      </c>
      <c r="G192" s="72">
        <f t="shared" si="114"/>
        <v>7.3049999999999997</v>
      </c>
      <c r="H192" s="72">
        <f t="shared" si="115"/>
        <v>7.5704166666666666</v>
      </c>
      <c r="I192" s="72">
        <f t="shared" si="116"/>
        <v>7.8016666666666667</v>
      </c>
      <c r="J192" s="72">
        <f t="shared" si="117"/>
        <v>8.1074999999999999</v>
      </c>
      <c r="K192" s="73">
        <f t="shared" si="118"/>
        <v>8.3600000000000012</v>
      </c>
      <c r="S192" s="30">
        <v>20</v>
      </c>
      <c r="T192" s="72">
        <f t="shared" si="119"/>
        <v>5.3916666666666666</v>
      </c>
      <c r="U192" s="72">
        <f t="shared" si="120"/>
        <v>5.9116666666666671</v>
      </c>
      <c r="V192" s="72">
        <f t="shared" si="121"/>
        <v>5.9833333333333334</v>
      </c>
      <c r="W192" s="72">
        <f t="shared" si="122"/>
        <v>6.1316666666666668</v>
      </c>
      <c r="X192" s="72">
        <f t="shared" si="123"/>
        <v>6.6516666666666673</v>
      </c>
      <c r="Y192" s="72">
        <f t="shared" si="124"/>
        <v>6.8795833333333327</v>
      </c>
      <c r="Z192" s="72">
        <f t="shared" si="125"/>
        <v>7.0716666666666663</v>
      </c>
      <c r="AA192" s="72">
        <f t="shared" si="126"/>
        <v>7.3991666666666669</v>
      </c>
      <c r="AB192" s="73">
        <f t="shared" si="127"/>
        <v>7.6533333333333351</v>
      </c>
    </row>
    <row r="193" spans="2:28" x14ac:dyDescent="0.3">
      <c r="B193" s="30">
        <v>25</v>
      </c>
      <c r="C193" s="72">
        <f t="shared" si="110"/>
        <v>5.6324999999999994</v>
      </c>
      <c r="D193" s="72">
        <f t="shared" si="111"/>
        <v>6.23</v>
      </c>
      <c r="E193" s="72">
        <f t="shared" si="112"/>
        <v>6.3475000000000019</v>
      </c>
      <c r="F193" s="72">
        <f t="shared" si="113"/>
        <v>6.5550000000000006</v>
      </c>
      <c r="G193" s="72">
        <f t="shared" si="114"/>
        <v>7.0949999999999998</v>
      </c>
      <c r="H193" s="72">
        <f t="shared" si="115"/>
        <v>7.3250000000000002</v>
      </c>
      <c r="I193" s="72">
        <f t="shared" si="116"/>
        <v>7.5249999999999995</v>
      </c>
      <c r="J193" s="72">
        <f t="shared" si="117"/>
        <v>7.8274999999999997</v>
      </c>
      <c r="K193" s="73">
        <f t="shared" si="118"/>
        <v>8.0150000000000023</v>
      </c>
      <c r="S193" s="30">
        <v>25</v>
      </c>
      <c r="T193" s="72">
        <f t="shared" si="119"/>
        <v>5.3675000000000006</v>
      </c>
      <c r="U193" s="72">
        <f t="shared" si="120"/>
        <v>5.8800000000000008</v>
      </c>
      <c r="V193" s="72">
        <f t="shared" si="121"/>
        <v>5.9475000000000007</v>
      </c>
      <c r="W193" s="72">
        <f t="shared" si="122"/>
        <v>6.0950000000000006</v>
      </c>
      <c r="X193" s="72">
        <f t="shared" si="123"/>
        <v>6.5750000000000002</v>
      </c>
      <c r="Y193" s="72">
        <f t="shared" si="124"/>
        <v>6.7750000000000004</v>
      </c>
      <c r="Z193" s="72">
        <f t="shared" si="125"/>
        <v>6.9449999999999994</v>
      </c>
      <c r="AA193" s="72">
        <f t="shared" si="126"/>
        <v>7.267500000000001</v>
      </c>
      <c r="AB193" s="73">
        <f t="shared" si="127"/>
        <v>7.455000000000001</v>
      </c>
    </row>
    <row r="194" spans="2:28" x14ac:dyDescent="0.3">
      <c r="B194" s="30">
        <v>30</v>
      </c>
      <c r="C194" s="72">
        <f t="shared" ref="C194:C198" si="128">$G$61*B194+$H$61</f>
        <v>5.5849999999999991</v>
      </c>
      <c r="D194" s="72">
        <f t="shared" ref="D194:D198" si="129">$G$62*B194+$H$62</f>
        <v>6.169999999999999</v>
      </c>
      <c r="E194" s="72">
        <f t="shared" ref="E194:E198" si="130">$G$63*B194+$H$63</f>
        <v>6.2789999999999999</v>
      </c>
      <c r="F194" s="72">
        <f t="shared" ref="F194:F198" si="131">$G$64*B194+$H$64</f>
        <v>6.4760000000000009</v>
      </c>
      <c r="G194" s="72">
        <f t="shared" ref="G194:G198" si="132">$G$65*B194+$H$65</f>
        <v>7.0010000000000003</v>
      </c>
      <c r="H194" s="72">
        <f t="shared" ref="H194:H198" si="133">$G$66*B194+$H$66</f>
        <v>7.2220000000000004</v>
      </c>
      <c r="I194" s="72">
        <f t="shared" ref="I194:I198" si="134">$G$67*B194+$H$67</f>
        <v>7.4139999999999988</v>
      </c>
      <c r="J194" s="72">
        <f t="shared" ref="J194:J198" si="135">$G$68*B194+$H$68</f>
        <v>7.7150000000000007</v>
      </c>
      <c r="K194" s="73">
        <f t="shared" ref="K194:K198" si="136">$G$69*B194+$H$69</f>
        <v>7.8999999999999986</v>
      </c>
      <c r="S194" s="30">
        <v>30</v>
      </c>
      <c r="T194" s="72">
        <f t="shared" ref="T194:T198" si="137">$X$61*S194+$Y$61</f>
        <v>5.3729999999999993</v>
      </c>
      <c r="U194" s="72">
        <f t="shared" ref="U194:U198" si="138">$X$62*S194+$Y$62</f>
        <v>5.8900000000000006</v>
      </c>
      <c r="V194" s="72">
        <f t="shared" ref="V194:V198" si="139">$X$63*S194+$Y$63</f>
        <v>5.9589999999999996</v>
      </c>
      <c r="W194" s="72">
        <f t="shared" ref="W194:W198" si="140">$X$64*S194+$Y$64</f>
        <v>6.1080000000000005</v>
      </c>
      <c r="X194" s="72">
        <f t="shared" ref="X194:X198" si="141">$X$65*S194+$Y$65</f>
        <v>6.585</v>
      </c>
      <c r="Y194" s="72">
        <f t="shared" ref="Y194:Y198" si="142">$X$66*S194+$Y$66</f>
        <v>6.782</v>
      </c>
      <c r="Z194" s="72">
        <f t="shared" ref="Z194:Z198" si="143">$X$67*S194+$Y$67</f>
        <v>6.9499999999999993</v>
      </c>
      <c r="AA194" s="72">
        <f t="shared" ref="AA194:AA198" si="144">$X$68*S194+$Y$68</f>
        <v>7.2670000000000003</v>
      </c>
      <c r="AB194" s="73">
        <f t="shared" ref="AB194:AB198" si="145">$X$69*S194+$Y$69</f>
        <v>7.4519999999999991</v>
      </c>
    </row>
    <row r="195" spans="2:28" x14ac:dyDescent="0.3">
      <c r="B195" s="30">
        <v>35</v>
      </c>
      <c r="C195" s="72">
        <f t="shared" si="128"/>
        <v>5.5374999999999988</v>
      </c>
      <c r="D195" s="72">
        <f t="shared" si="129"/>
        <v>6.1099999999999994</v>
      </c>
      <c r="E195" s="72">
        <f t="shared" si="130"/>
        <v>6.2104999999999997</v>
      </c>
      <c r="F195" s="72">
        <f t="shared" si="131"/>
        <v>6.3970000000000002</v>
      </c>
      <c r="G195" s="72">
        <f t="shared" si="132"/>
        <v>6.9070000000000009</v>
      </c>
      <c r="H195" s="72">
        <f t="shared" si="133"/>
        <v>7.1190000000000007</v>
      </c>
      <c r="I195" s="72">
        <f t="shared" si="134"/>
        <v>7.302999999999999</v>
      </c>
      <c r="J195" s="72">
        <f t="shared" si="135"/>
        <v>7.6025000000000009</v>
      </c>
      <c r="K195" s="73">
        <f t="shared" si="136"/>
        <v>7.7849999999999984</v>
      </c>
      <c r="S195" s="30">
        <v>35</v>
      </c>
      <c r="T195" s="72">
        <f t="shared" si="137"/>
        <v>5.3784999999999998</v>
      </c>
      <c r="U195" s="72">
        <f t="shared" si="138"/>
        <v>5.9</v>
      </c>
      <c r="V195" s="72">
        <f t="shared" si="139"/>
        <v>5.9704999999999995</v>
      </c>
      <c r="W195" s="72">
        <f t="shared" si="140"/>
        <v>6.1210000000000004</v>
      </c>
      <c r="X195" s="72">
        <f t="shared" si="141"/>
        <v>6.5949999999999998</v>
      </c>
      <c r="Y195" s="72">
        <f t="shared" si="142"/>
        <v>6.7890000000000006</v>
      </c>
      <c r="Z195" s="72">
        <f t="shared" si="143"/>
        <v>6.9549999999999992</v>
      </c>
      <c r="AA195" s="72">
        <f t="shared" si="144"/>
        <v>7.2665000000000006</v>
      </c>
      <c r="AB195" s="73">
        <f t="shared" si="145"/>
        <v>7.448999999999999</v>
      </c>
    </row>
    <row r="196" spans="2:28" x14ac:dyDescent="0.3">
      <c r="B196" s="30">
        <v>40</v>
      </c>
      <c r="C196" s="72">
        <f t="shared" si="128"/>
        <v>5.4899999999999993</v>
      </c>
      <c r="D196" s="72">
        <f t="shared" si="129"/>
        <v>6.0499999999999989</v>
      </c>
      <c r="E196" s="72">
        <f t="shared" si="130"/>
        <v>6.1419999999999995</v>
      </c>
      <c r="F196" s="72">
        <f t="shared" si="131"/>
        <v>6.3180000000000005</v>
      </c>
      <c r="G196" s="72">
        <f t="shared" si="132"/>
        <v>6.8130000000000006</v>
      </c>
      <c r="H196" s="72">
        <f t="shared" si="133"/>
        <v>7.016</v>
      </c>
      <c r="I196" s="72">
        <f t="shared" si="134"/>
        <v>7.1919999999999984</v>
      </c>
      <c r="J196" s="72">
        <f t="shared" si="135"/>
        <v>7.49</v>
      </c>
      <c r="K196" s="73">
        <f t="shared" si="136"/>
        <v>7.6699999999999982</v>
      </c>
      <c r="S196" s="30">
        <v>40</v>
      </c>
      <c r="T196" s="72">
        <f t="shared" si="137"/>
        <v>5.3839999999999995</v>
      </c>
      <c r="U196" s="72">
        <f t="shared" si="138"/>
        <v>5.91</v>
      </c>
      <c r="V196" s="72">
        <f t="shared" si="139"/>
        <v>5.9820000000000002</v>
      </c>
      <c r="W196" s="72">
        <f t="shared" si="140"/>
        <v>6.1340000000000012</v>
      </c>
      <c r="X196" s="72">
        <f t="shared" si="141"/>
        <v>6.6050000000000004</v>
      </c>
      <c r="Y196" s="72">
        <f t="shared" si="142"/>
        <v>6.7960000000000003</v>
      </c>
      <c r="Z196" s="72">
        <f t="shared" si="143"/>
        <v>6.96</v>
      </c>
      <c r="AA196" s="72">
        <f t="shared" si="144"/>
        <v>7.266</v>
      </c>
      <c r="AB196" s="73">
        <f t="shared" si="145"/>
        <v>7.4459999999999988</v>
      </c>
    </row>
    <row r="197" spans="2:28" x14ac:dyDescent="0.3">
      <c r="B197" s="30">
        <v>45</v>
      </c>
      <c r="C197" s="72">
        <f t="shared" si="128"/>
        <v>5.442499999999999</v>
      </c>
      <c r="D197" s="72">
        <f t="shared" si="129"/>
        <v>5.9899999999999993</v>
      </c>
      <c r="E197" s="72">
        <f t="shared" si="130"/>
        <v>6.0735000000000001</v>
      </c>
      <c r="F197" s="72">
        <f t="shared" si="131"/>
        <v>6.2390000000000008</v>
      </c>
      <c r="G197" s="72">
        <f t="shared" si="132"/>
        <v>6.7190000000000012</v>
      </c>
      <c r="H197" s="72">
        <f t="shared" si="133"/>
        <v>6.9130000000000003</v>
      </c>
      <c r="I197" s="72">
        <f t="shared" si="134"/>
        <v>7.0809999999999986</v>
      </c>
      <c r="J197" s="72">
        <f t="shared" si="135"/>
        <v>7.3775000000000004</v>
      </c>
      <c r="K197" s="73">
        <f t="shared" si="136"/>
        <v>7.5549999999999979</v>
      </c>
      <c r="S197" s="30">
        <v>45</v>
      </c>
      <c r="T197" s="72">
        <f t="shared" si="137"/>
        <v>5.3895</v>
      </c>
      <c r="U197" s="72">
        <f t="shared" si="138"/>
        <v>5.92</v>
      </c>
      <c r="V197" s="72">
        <f t="shared" si="139"/>
        <v>5.9935</v>
      </c>
      <c r="W197" s="72">
        <f t="shared" si="140"/>
        <v>6.1470000000000011</v>
      </c>
      <c r="X197" s="72">
        <f t="shared" si="141"/>
        <v>6.6150000000000002</v>
      </c>
      <c r="Y197" s="72">
        <f t="shared" si="142"/>
        <v>6.8030000000000008</v>
      </c>
      <c r="Z197" s="72">
        <f t="shared" si="143"/>
        <v>6.9649999999999999</v>
      </c>
      <c r="AA197" s="72">
        <f t="shared" si="144"/>
        <v>7.2655000000000003</v>
      </c>
      <c r="AB197" s="73">
        <f t="shared" si="145"/>
        <v>7.4429999999999987</v>
      </c>
    </row>
    <row r="198" spans="2:28" x14ac:dyDescent="0.3">
      <c r="B198" s="30">
        <v>50</v>
      </c>
      <c r="C198" s="72">
        <f t="shared" si="128"/>
        <v>5.3949999999999987</v>
      </c>
      <c r="D198" s="72">
        <f t="shared" si="129"/>
        <v>5.9299999999999988</v>
      </c>
      <c r="E198" s="72">
        <f t="shared" si="130"/>
        <v>6.0049999999999999</v>
      </c>
      <c r="F198" s="72">
        <f t="shared" si="131"/>
        <v>6.160000000000001</v>
      </c>
      <c r="G198" s="72">
        <f t="shared" si="132"/>
        <v>6.6250000000000009</v>
      </c>
      <c r="H198" s="72">
        <f t="shared" si="133"/>
        <v>6.8100000000000005</v>
      </c>
      <c r="I198" s="72">
        <f t="shared" si="134"/>
        <v>6.9699999999999989</v>
      </c>
      <c r="J198" s="72">
        <f t="shared" si="135"/>
        <v>7.2650000000000006</v>
      </c>
      <c r="K198" s="73">
        <f t="shared" si="136"/>
        <v>7.4399999999999977</v>
      </c>
      <c r="S198" s="30">
        <v>50</v>
      </c>
      <c r="T198" s="72">
        <f t="shared" si="137"/>
        <v>5.3949999999999996</v>
      </c>
      <c r="U198" s="72">
        <f t="shared" si="138"/>
        <v>5.93</v>
      </c>
      <c r="V198" s="72">
        <f t="shared" si="139"/>
        <v>6.0049999999999999</v>
      </c>
      <c r="W198" s="72">
        <f t="shared" si="140"/>
        <v>6.160000000000001</v>
      </c>
      <c r="X198" s="72">
        <f t="shared" si="141"/>
        <v>6.625</v>
      </c>
      <c r="Y198" s="72">
        <f t="shared" si="142"/>
        <v>6.8100000000000005</v>
      </c>
      <c r="Z198" s="72">
        <f t="shared" si="143"/>
        <v>6.97</v>
      </c>
      <c r="AA198" s="72">
        <f t="shared" si="144"/>
        <v>7.2650000000000006</v>
      </c>
      <c r="AB198" s="73">
        <f t="shared" si="145"/>
        <v>7.4399999999999986</v>
      </c>
    </row>
    <row r="199" spans="2:28" x14ac:dyDescent="0.3">
      <c r="B199" s="30">
        <v>55</v>
      </c>
      <c r="C199" s="72">
        <f t="shared" ref="C199:C203" si="146">$K$61*B199+$L$61</f>
        <v>5.3894999999999982</v>
      </c>
      <c r="D199" s="72">
        <f t="shared" ref="D199:D203" si="147">$K$62*B199+$L$62</f>
        <v>5.92</v>
      </c>
      <c r="E199" s="72">
        <f t="shared" ref="E199:E203" si="148">$K$63*B199+$L$63</f>
        <v>5.9935</v>
      </c>
      <c r="F199" s="72">
        <f t="shared" ref="F199:F203" si="149">$K$64*B199+$L$64</f>
        <v>6.1469999999999994</v>
      </c>
      <c r="G199" s="72">
        <f t="shared" ref="G199:G203" si="150">$K$65*B199+$L$65</f>
        <v>6.6150000000000002</v>
      </c>
      <c r="H199" s="72">
        <f t="shared" ref="H199:H203" si="151">$K$66*B199+$L$66</f>
        <v>6.8030000000000026</v>
      </c>
      <c r="I199" s="72">
        <f t="shared" ref="I199:I203" si="152">$K$67*B199+$L$67</f>
        <v>6.964999999999999</v>
      </c>
      <c r="J199" s="72">
        <f t="shared" ref="J199:J203" si="153">$K$68*B199+$L$68</f>
        <v>7.2654999999999985</v>
      </c>
      <c r="K199" s="73">
        <f t="shared" ref="K199:K203" si="154">$K$69*B199+$L$69</f>
        <v>7.4430000000000014</v>
      </c>
      <c r="S199" s="30">
        <v>55</v>
      </c>
      <c r="T199" s="72">
        <f t="shared" ref="T199:T203" si="155">$AB$61*S199+$AC$61</f>
        <v>5.4424999999999999</v>
      </c>
      <c r="U199" s="72">
        <f t="shared" ref="U199:U203" si="156">$AB$62*S199+$AC$62</f>
        <v>5.990000000000002</v>
      </c>
      <c r="V199" s="72">
        <f t="shared" ref="V199:V203" si="157">$AB$63*S199+$AC$63</f>
        <v>6.073500000000001</v>
      </c>
      <c r="W199" s="72">
        <f t="shared" ref="W199:W203" si="158">$AB$64*S199+$AC$64</f>
        <v>6.238999999999999</v>
      </c>
      <c r="X199" s="72">
        <f t="shared" ref="X199:X203" si="159">$AB$65*S199+$AC$65</f>
        <v>6.7189999999999994</v>
      </c>
      <c r="Y199" s="72">
        <f t="shared" ref="Y199:Y203" si="160">$AB$66*S199+$AC$66</f>
        <v>6.9130000000000011</v>
      </c>
      <c r="Z199" s="72">
        <f t="shared" ref="Z199:Z203" si="161">$AB$67*S199+$AC$67</f>
        <v>7.0809999999999995</v>
      </c>
      <c r="AA199" s="72">
        <f t="shared" ref="AA199:AA203" si="162">$AB$68*S199+$AC$68</f>
        <v>7.3774999999999995</v>
      </c>
      <c r="AB199" s="73">
        <f t="shared" ref="AB199:AB203" si="163">$AB$69*S199+$AC$69</f>
        <v>7.5550000000000024</v>
      </c>
    </row>
    <row r="200" spans="2:28" x14ac:dyDescent="0.3">
      <c r="B200" s="30">
        <v>60</v>
      </c>
      <c r="C200" s="72">
        <f t="shared" si="146"/>
        <v>5.3839999999999977</v>
      </c>
      <c r="D200" s="72">
        <f t="shared" si="147"/>
        <v>5.91</v>
      </c>
      <c r="E200" s="72">
        <f t="shared" si="148"/>
        <v>5.9820000000000002</v>
      </c>
      <c r="F200" s="72">
        <f t="shared" si="149"/>
        <v>6.1339999999999995</v>
      </c>
      <c r="G200" s="72">
        <f t="shared" si="150"/>
        <v>6.6050000000000004</v>
      </c>
      <c r="H200" s="72">
        <f t="shared" si="151"/>
        <v>6.796000000000002</v>
      </c>
      <c r="I200" s="72">
        <f t="shared" si="152"/>
        <v>6.9599999999999991</v>
      </c>
      <c r="J200" s="72">
        <f t="shared" si="153"/>
        <v>7.2659999999999982</v>
      </c>
      <c r="K200" s="73">
        <f t="shared" si="154"/>
        <v>7.4460000000000015</v>
      </c>
      <c r="S200" s="30">
        <v>60</v>
      </c>
      <c r="T200" s="72">
        <f t="shared" si="155"/>
        <v>5.49</v>
      </c>
      <c r="U200" s="72">
        <f t="shared" si="156"/>
        <v>6.0500000000000016</v>
      </c>
      <c r="V200" s="72">
        <f t="shared" si="157"/>
        <v>6.1420000000000012</v>
      </c>
      <c r="W200" s="72">
        <f t="shared" si="158"/>
        <v>6.3179999999999996</v>
      </c>
      <c r="X200" s="72">
        <f t="shared" si="159"/>
        <v>6.8129999999999988</v>
      </c>
      <c r="Y200" s="72">
        <f t="shared" si="160"/>
        <v>7.0160000000000009</v>
      </c>
      <c r="Z200" s="72">
        <f t="shared" si="161"/>
        <v>7.1919999999999993</v>
      </c>
      <c r="AA200" s="72">
        <f t="shared" si="162"/>
        <v>7.4899999999999993</v>
      </c>
      <c r="AB200" s="73">
        <f t="shared" si="163"/>
        <v>7.6700000000000026</v>
      </c>
    </row>
    <row r="201" spans="2:28" x14ac:dyDescent="0.3">
      <c r="B201" s="30">
        <v>65</v>
      </c>
      <c r="C201" s="72">
        <f t="shared" si="146"/>
        <v>5.3784999999999981</v>
      </c>
      <c r="D201" s="72">
        <f t="shared" si="147"/>
        <v>5.9</v>
      </c>
      <c r="E201" s="72">
        <f t="shared" si="148"/>
        <v>5.9704999999999995</v>
      </c>
      <c r="F201" s="72">
        <f t="shared" si="149"/>
        <v>6.1209999999999987</v>
      </c>
      <c r="G201" s="72">
        <f t="shared" si="150"/>
        <v>6.5949999999999998</v>
      </c>
      <c r="H201" s="72">
        <f t="shared" si="151"/>
        <v>6.7890000000000024</v>
      </c>
      <c r="I201" s="72">
        <f t="shared" si="152"/>
        <v>6.9549999999999983</v>
      </c>
      <c r="J201" s="72">
        <f t="shared" si="153"/>
        <v>7.2664999999999988</v>
      </c>
      <c r="K201" s="73">
        <f t="shared" si="154"/>
        <v>7.4490000000000016</v>
      </c>
      <c r="S201" s="30">
        <v>65</v>
      </c>
      <c r="T201" s="72">
        <f t="shared" si="155"/>
        <v>5.5374999999999996</v>
      </c>
      <c r="U201" s="72">
        <f t="shared" si="156"/>
        <v>6.1100000000000021</v>
      </c>
      <c r="V201" s="72">
        <f t="shared" si="157"/>
        <v>6.2105000000000015</v>
      </c>
      <c r="W201" s="72">
        <f t="shared" si="158"/>
        <v>6.3969999999999994</v>
      </c>
      <c r="X201" s="72">
        <f t="shared" si="159"/>
        <v>6.9069999999999991</v>
      </c>
      <c r="Y201" s="72">
        <f t="shared" si="160"/>
        <v>7.1190000000000015</v>
      </c>
      <c r="Z201" s="72">
        <f t="shared" si="161"/>
        <v>7.302999999999999</v>
      </c>
      <c r="AA201" s="72">
        <f t="shared" si="162"/>
        <v>7.6024999999999991</v>
      </c>
      <c r="AB201" s="73">
        <f t="shared" si="163"/>
        <v>7.7850000000000028</v>
      </c>
    </row>
    <row r="202" spans="2:28" x14ac:dyDescent="0.3">
      <c r="B202" s="30">
        <v>70</v>
      </c>
      <c r="C202" s="72">
        <f t="shared" si="146"/>
        <v>5.3729999999999976</v>
      </c>
      <c r="D202" s="72">
        <f t="shared" si="147"/>
        <v>5.8900000000000006</v>
      </c>
      <c r="E202" s="72">
        <f t="shared" si="148"/>
        <v>5.9589999999999996</v>
      </c>
      <c r="F202" s="72">
        <f t="shared" si="149"/>
        <v>6.1079999999999988</v>
      </c>
      <c r="G202" s="72">
        <f t="shared" si="150"/>
        <v>6.585</v>
      </c>
      <c r="H202" s="72">
        <f t="shared" si="151"/>
        <v>6.7820000000000018</v>
      </c>
      <c r="I202" s="72">
        <f t="shared" si="152"/>
        <v>6.9499999999999984</v>
      </c>
      <c r="J202" s="72">
        <f t="shared" si="153"/>
        <v>7.2669999999999986</v>
      </c>
      <c r="K202" s="73">
        <f t="shared" si="154"/>
        <v>7.4520000000000017</v>
      </c>
      <c r="S202" s="30">
        <v>70</v>
      </c>
      <c r="T202" s="72">
        <f t="shared" si="155"/>
        <v>5.585</v>
      </c>
      <c r="U202" s="72">
        <f t="shared" si="156"/>
        <v>6.1700000000000017</v>
      </c>
      <c r="V202" s="72">
        <f t="shared" si="157"/>
        <v>6.2790000000000008</v>
      </c>
      <c r="W202" s="72">
        <f t="shared" si="158"/>
        <v>6.4759999999999991</v>
      </c>
      <c r="X202" s="72">
        <f t="shared" si="159"/>
        <v>7.0009999999999994</v>
      </c>
      <c r="Y202" s="72">
        <f t="shared" si="160"/>
        <v>7.2220000000000013</v>
      </c>
      <c r="Z202" s="72">
        <f t="shared" si="161"/>
        <v>7.4139999999999997</v>
      </c>
      <c r="AA202" s="72">
        <f t="shared" si="162"/>
        <v>7.7149999999999999</v>
      </c>
      <c r="AB202" s="73">
        <f t="shared" si="163"/>
        <v>7.900000000000003</v>
      </c>
    </row>
    <row r="203" spans="2:28" x14ac:dyDescent="0.3">
      <c r="B203" s="30">
        <v>75</v>
      </c>
      <c r="C203" s="72">
        <f t="shared" si="146"/>
        <v>5.3674999999999979</v>
      </c>
      <c r="D203" s="72">
        <f t="shared" si="147"/>
        <v>5.8800000000000008</v>
      </c>
      <c r="E203" s="72">
        <f t="shared" si="148"/>
        <v>5.9474999999999998</v>
      </c>
      <c r="F203" s="72">
        <f t="shared" si="149"/>
        <v>6.0949999999999989</v>
      </c>
      <c r="G203" s="72">
        <f t="shared" si="150"/>
        <v>6.5750000000000002</v>
      </c>
      <c r="H203" s="72">
        <f t="shared" si="151"/>
        <v>6.7750000000000021</v>
      </c>
      <c r="I203" s="72">
        <f t="shared" si="152"/>
        <v>6.9449999999999985</v>
      </c>
      <c r="J203" s="72">
        <f t="shared" si="153"/>
        <v>7.2674999999999983</v>
      </c>
      <c r="K203" s="73">
        <f t="shared" si="154"/>
        <v>7.4550000000000018</v>
      </c>
      <c r="S203" s="30">
        <v>75</v>
      </c>
      <c r="T203" s="72">
        <f t="shared" si="155"/>
        <v>5.6325000000000003</v>
      </c>
      <c r="U203" s="72">
        <f t="shared" si="156"/>
        <v>6.2300000000000022</v>
      </c>
      <c r="V203" s="72">
        <f t="shared" si="157"/>
        <v>6.347500000000001</v>
      </c>
      <c r="W203" s="72">
        <f t="shared" si="158"/>
        <v>6.5549999999999988</v>
      </c>
      <c r="X203" s="72">
        <f t="shared" si="159"/>
        <v>7.0949999999999989</v>
      </c>
      <c r="Y203" s="72">
        <f t="shared" si="160"/>
        <v>7.3250000000000011</v>
      </c>
      <c r="Z203" s="72">
        <f t="shared" si="161"/>
        <v>7.5249999999999995</v>
      </c>
      <c r="AA203" s="72">
        <f t="shared" si="162"/>
        <v>7.8274999999999997</v>
      </c>
      <c r="AB203" s="73">
        <f t="shared" si="163"/>
        <v>8.0150000000000041</v>
      </c>
    </row>
    <row r="204" spans="2:28" x14ac:dyDescent="0.3">
      <c r="B204" s="30">
        <v>80</v>
      </c>
      <c r="C204" s="72">
        <f t="shared" ref="C204:C208" si="164">$O$61*B204+$P$61</f>
        <v>5.3916666666666693</v>
      </c>
      <c r="D204" s="72">
        <f t="shared" ref="D204:D208" si="165">$O$62*B204+$P$62</f>
        <v>5.9116666666666635</v>
      </c>
      <c r="E204" s="72">
        <f t="shared" ref="E204:E208" si="166">$O$63*B204+$P$63</f>
        <v>5.9833333333333316</v>
      </c>
      <c r="F204" s="72">
        <f t="shared" ref="F204:F208" si="167">$O$64*B204+$P$64</f>
        <v>6.1316666666666659</v>
      </c>
      <c r="G204" s="72">
        <f t="shared" ref="G204:G208" si="168">$O$65*B204+$P$65</f>
        <v>6.6516666666666637</v>
      </c>
      <c r="H204" s="72">
        <f t="shared" ref="H204:H208" si="169">$O$66*B204+$P$66</f>
        <v>6.8795833333333345</v>
      </c>
      <c r="I204" s="72">
        <f t="shared" ref="I204:I208" si="170">$O$67*B204+$P$67</f>
        <v>7.0716666666666654</v>
      </c>
      <c r="J204" s="72">
        <f t="shared" ref="J204:J208" si="171">$O$68*B204+$P$68</f>
        <v>7.3991666666666678</v>
      </c>
      <c r="K204" s="73">
        <f t="shared" ref="K204:K208" si="172">$O$69*B204+$P$69</f>
        <v>7.6533333333333395</v>
      </c>
      <c r="S204" s="30">
        <v>80</v>
      </c>
      <c r="T204" s="72">
        <f t="shared" ref="T204:T208" si="173">$AF$61*S204+$AG$61</f>
        <v>5.7183333333333319</v>
      </c>
      <c r="U204" s="72">
        <f t="shared" ref="U204:U208" si="174">$AF$62*S204+$AG$62</f>
        <v>6.3366666666666678</v>
      </c>
      <c r="V204" s="72">
        <f t="shared" ref="V204:V208" si="175">$AF$63*S204+$AG$63</f>
        <v>6.4766666666666648</v>
      </c>
      <c r="W204" s="72">
        <f t="shared" ref="W204:W208" si="176">$AF$64*S204+$AG$64</f>
        <v>6.7049999999999965</v>
      </c>
      <c r="X204" s="72">
        <f t="shared" ref="X204:X208" si="177">$AF$65*S204+$AG$65</f>
        <v>7.3049999999999962</v>
      </c>
      <c r="Y204" s="72">
        <f t="shared" ref="Y204:Y208" si="178">$AF$66*S204+$AG$66</f>
        <v>7.5704166666666621</v>
      </c>
      <c r="Z204" s="72">
        <f t="shared" ref="Z204:Z208" si="179">$AF$67*S204+$AG$67</f>
        <v>7.8016666666666667</v>
      </c>
      <c r="AA204" s="72">
        <f t="shared" ref="AA204:AA208" si="180">$AF$68*S204+$AG$68</f>
        <v>8.1074999999999999</v>
      </c>
      <c r="AB204" s="73">
        <f t="shared" ref="AB204:AB208" si="181">$AF$69*S204+$AG$69</f>
        <v>8.360000000000003</v>
      </c>
    </row>
    <row r="205" spans="2:28" x14ac:dyDescent="0.3">
      <c r="B205" s="30">
        <v>85</v>
      </c>
      <c r="C205" s="72">
        <f t="shared" si="164"/>
        <v>5.4158333333333353</v>
      </c>
      <c r="D205" s="72">
        <f t="shared" si="165"/>
        <v>5.9433333333333298</v>
      </c>
      <c r="E205" s="72">
        <f t="shared" si="166"/>
        <v>6.0191666666666643</v>
      </c>
      <c r="F205" s="72">
        <f t="shared" si="167"/>
        <v>6.1683333333333321</v>
      </c>
      <c r="G205" s="72">
        <f t="shared" si="168"/>
        <v>6.7283333333333308</v>
      </c>
      <c r="H205" s="72">
        <f t="shared" si="169"/>
        <v>6.9841666666666677</v>
      </c>
      <c r="I205" s="72">
        <f t="shared" si="170"/>
        <v>7.1983333333333324</v>
      </c>
      <c r="J205" s="72">
        <f t="shared" si="171"/>
        <v>7.5308333333333337</v>
      </c>
      <c r="K205" s="73">
        <f t="shared" si="172"/>
        <v>7.8516666666666737</v>
      </c>
      <c r="S205" s="30">
        <v>85</v>
      </c>
      <c r="T205" s="72">
        <f t="shared" si="173"/>
        <v>5.8041666666666654</v>
      </c>
      <c r="U205" s="72">
        <f t="shared" si="174"/>
        <v>6.4433333333333342</v>
      </c>
      <c r="V205" s="72">
        <f t="shared" si="175"/>
        <v>6.6058333333333312</v>
      </c>
      <c r="W205" s="72">
        <f t="shared" si="176"/>
        <v>6.8549999999999969</v>
      </c>
      <c r="X205" s="72">
        <f t="shared" si="177"/>
        <v>7.514999999999997</v>
      </c>
      <c r="Y205" s="72">
        <f t="shared" si="178"/>
        <v>7.8158333333333285</v>
      </c>
      <c r="Z205" s="72">
        <f t="shared" si="179"/>
        <v>8.0783333333333331</v>
      </c>
      <c r="AA205" s="72">
        <f t="shared" si="180"/>
        <v>8.3875000000000011</v>
      </c>
      <c r="AB205" s="73">
        <f t="shared" si="181"/>
        <v>8.7050000000000018</v>
      </c>
    </row>
    <row r="206" spans="2:28" x14ac:dyDescent="0.3">
      <c r="B206" s="30">
        <v>90</v>
      </c>
      <c r="C206" s="72">
        <f t="shared" si="164"/>
        <v>5.4400000000000022</v>
      </c>
      <c r="D206" s="72">
        <f t="shared" si="165"/>
        <v>5.9749999999999961</v>
      </c>
      <c r="E206" s="72">
        <f t="shared" si="166"/>
        <v>6.0549999999999979</v>
      </c>
      <c r="F206" s="72">
        <f t="shared" si="167"/>
        <v>6.2049999999999992</v>
      </c>
      <c r="G206" s="72">
        <f t="shared" si="168"/>
        <v>6.8049999999999971</v>
      </c>
      <c r="H206" s="72">
        <f t="shared" si="169"/>
        <v>7.088750000000001</v>
      </c>
      <c r="I206" s="72">
        <f t="shared" si="170"/>
        <v>7.3249999999999984</v>
      </c>
      <c r="J206" s="72">
        <f t="shared" si="171"/>
        <v>7.6625000000000005</v>
      </c>
      <c r="K206" s="73">
        <f t="shared" si="172"/>
        <v>8.0500000000000078</v>
      </c>
      <c r="S206" s="30">
        <v>90</v>
      </c>
      <c r="T206" s="72">
        <f t="shared" si="173"/>
        <v>5.8899999999999988</v>
      </c>
      <c r="U206" s="72">
        <f t="shared" si="174"/>
        <v>6.5500000000000007</v>
      </c>
      <c r="V206" s="72">
        <f t="shared" si="175"/>
        <v>6.7349999999999977</v>
      </c>
      <c r="W206" s="72">
        <f t="shared" si="176"/>
        <v>7.0049999999999963</v>
      </c>
      <c r="X206" s="72">
        <f t="shared" si="177"/>
        <v>7.724999999999997</v>
      </c>
      <c r="Y206" s="72">
        <f t="shared" si="178"/>
        <v>8.061249999999994</v>
      </c>
      <c r="Z206" s="72">
        <f t="shared" si="179"/>
        <v>8.3550000000000004</v>
      </c>
      <c r="AA206" s="72">
        <f t="shared" si="180"/>
        <v>8.6675000000000004</v>
      </c>
      <c r="AB206" s="73">
        <f t="shared" si="181"/>
        <v>9.0500000000000025</v>
      </c>
    </row>
    <row r="207" spans="2:28" x14ac:dyDescent="0.3">
      <c r="B207" s="30">
        <v>95</v>
      </c>
      <c r="C207" s="72">
        <f t="shared" si="164"/>
        <v>5.4641666666666691</v>
      </c>
      <c r="D207" s="72">
        <f t="shared" si="165"/>
        <v>6.0066666666666624</v>
      </c>
      <c r="E207" s="72">
        <f t="shared" si="166"/>
        <v>6.0908333333333315</v>
      </c>
      <c r="F207" s="72">
        <f t="shared" si="167"/>
        <v>6.2416666666666663</v>
      </c>
      <c r="G207" s="72">
        <f t="shared" si="168"/>
        <v>6.8816666666666642</v>
      </c>
      <c r="H207" s="72">
        <f t="shared" si="169"/>
        <v>7.1933333333333334</v>
      </c>
      <c r="I207" s="72">
        <f t="shared" si="170"/>
        <v>7.4516666666666644</v>
      </c>
      <c r="J207" s="72">
        <f t="shared" si="171"/>
        <v>7.7941666666666674</v>
      </c>
      <c r="K207" s="73">
        <f t="shared" si="172"/>
        <v>8.2483333333333402</v>
      </c>
      <c r="S207" s="30">
        <v>95</v>
      </c>
      <c r="T207" s="72">
        <f t="shared" si="173"/>
        <v>5.9758333333333322</v>
      </c>
      <c r="U207" s="72">
        <f t="shared" si="174"/>
        <v>6.6566666666666681</v>
      </c>
      <c r="V207" s="72">
        <f t="shared" si="175"/>
        <v>6.8641666666666641</v>
      </c>
      <c r="W207" s="72">
        <f t="shared" si="176"/>
        <v>7.1549999999999967</v>
      </c>
      <c r="X207" s="72">
        <f t="shared" si="177"/>
        <v>7.9349999999999969</v>
      </c>
      <c r="Y207" s="72">
        <f t="shared" si="178"/>
        <v>8.3066666666666613</v>
      </c>
      <c r="Z207" s="72">
        <f t="shared" si="179"/>
        <v>8.6316666666666677</v>
      </c>
      <c r="AA207" s="72">
        <f t="shared" si="180"/>
        <v>8.9474999999999998</v>
      </c>
      <c r="AB207" s="73">
        <f t="shared" si="181"/>
        <v>9.3950000000000031</v>
      </c>
    </row>
    <row r="208" spans="2:28" ht="15" thickBot="1" x14ac:dyDescent="0.35">
      <c r="B208" s="31">
        <v>100</v>
      </c>
      <c r="C208" s="74">
        <f t="shared" si="164"/>
        <v>5.4883333333333351</v>
      </c>
      <c r="D208" s="74">
        <f t="shared" si="165"/>
        <v>6.0383333333333287</v>
      </c>
      <c r="E208" s="74">
        <f t="shared" si="166"/>
        <v>6.1266666666666643</v>
      </c>
      <c r="F208" s="74">
        <f t="shared" si="167"/>
        <v>6.2783333333333324</v>
      </c>
      <c r="G208" s="74">
        <f t="shared" si="168"/>
        <v>6.9583333333333304</v>
      </c>
      <c r="H208" s="74">
        <f t="shared" si="169"/>
        <v>7.2979166666666675</v>
      </c>
      <c r="I208" s="74">
        <f t="shared" si="170"/>
        <v>7.5783333333333314</v>
      </c>
      <c r="J208" s="74">
        <f t="shared" si="171"/>
        <v>7.9258333333333333</v>
      </c>
      <c r="K208" s="75">
        <f t="shared" si="172"/>
        <v>8.4466666666666743</v>
      </c>
      <c r="S208" s="31">
        <v>100</v>
      </c>
      <c r="T208" s="74">
        <f t="shared" si="173"/>
        <v>6.0616666666666656</v>
      </c>
      <c r="U208" s="74">
        <f t="shared" si="174"/>
        <v>6.7633333333333345</v>
      </c>
      <c r="V208" s="74">
        <f t="shared" si="175"/>
        <v>6.9933333333333305</v>
      </c>
      <c r="W208" s="74">
        <f t="shared" si="176"/>
        <v>7.3049999999999962</v>
      </c>
      <c r="X208" s="74">
        <f t="shared" si="177"/>
        <v>8.144999999999996</v>
      </c>
      <c r="Y208" s="74">
        <f t="shared" si="178"/>
        <v>8.5520833333333286</v>
      </c>
      <c r="Z208" s="74">
        <f t="shared" si="179"/>
        <v>8.908333333333335</v>
      </c>
      <c r="AA208" s="74">
        <f t="shared" si="180"/>
        <v>9.2275000000000009</v>
      </c>
      <c r="AB208" s="75">
        <f t="shared" si="181"/>
        <v>9.740000000000002</v>
      </c>
    </row>
  </sheetData>
  <mergeCells count="36">
    <mergeCell ref="W9:Y9"/>
    <mergeCell ref="W10:Y10"/>
    <mergeCell ref="R10:T10"/>
    <mergeCell ref="R9:T9"/>
    <mergeCell ref="H9:J9"/>
    <mergeCell ref="H10:J10"/>
    <mergeCell ref="C77:K77"/>
    <mergeCell ref="T77:AB77"/>
    <mergeCell ref="C186:K186"/>
    <mergeCell ref="T186:AB186"/>
    <mergeCell ref="O59:P59"/>
    <mergeCell ref="T59:U59"/>
    <mergeCell ref="X59:Y59"/>
    <mergeCell ref="AB59:AC59"/>
    <mergeCell ref="AF59:AG59"/>
    <mergeCell ref="B73:D73"/>
    <mergeCell ref="S73:U73"/>
    <mergeCell ref="C39:G39"/>
    <mergeCell ref="C40:G40"/>
    <mergeCell ref="B54:J55"/>
    <mergeCell ref="C59:D59"/>
    <mergeCell ref="G59:H59"/>
    <mergeCell ref="K59:L59"/>
    <mergeCell ref="B2:I5"/>
    <mergeCell ref="R24:T24"/>
    <mergeCell ref="M9:O9"/>
    <mergeCell ref="M10:O10"/>
    <mergeCell ref="C23:E23"/>
    <mergeCell ref="C24:E24"/>
    <mergeCell ref="H23:J23"/>
    <mergeCell ref="H24:J24"/>
    <mergeCell ref="M23:O23"/>
    <mergeCell ref="M24:O24"/>
    <mergeCell ref="C9:E9"/>
    <mergeCell ref="C10:E10"/>
    <mergeCell ref="R23:T2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F0D8D-7554-4A70-A8FB-34A5B317B2B7}">
  <dimension ref="B2:Y218"/>
  <sheetViews>
    <sheetView topLeftCell="A213" zoomScale="69" zoomScaleNormal="69" workbookViewId="0">
      <selection activeCell="K4" sqref="K4"/>
    </sheetView>
  </sheetViews>
  <sheetFormatPr baseColWidth="10" defaultRowHeight="14.4" x14ac:dyDescent="0.3"/>
  <cols>
    <col min="1" max="32" width="12.77734375" customWidth="1"/>
  </cols>
  <sheetData>
    <row r="2" spans="2:25" ht="14.4" customHeight="1" x14ac:dyDescent="0.3">
      <c r="B2" s="94" t="s">
        <v>168</v>
      </c>
      <c r="C2" s="94"/>
      <c r="D2" s="94"/>
      <c r="E2" s="94"/>
      <c r="F2" s="94"/>
      <c r="G2" s="94"/>
      <c r="H2" s="94"/>
      <c r="I2" s="94"/>
    </row>
    <row r="3" spans="2:25" ht="14.4" customHeight="1" x14ac:dyDescent="0.3">
      <c r="B3" s="94"/>
      <c r="C3" s="94"/>
      <c r="D3" s="94"/>
      <c r="E3" s="94"/>
      <c r="F3" s="94"/>
      <c r="G3" s="94"/>
      <c r="H3" s="94"/>
      <c r="I3" s="94"/>
    </row>
    <row r="4" spans="2:25" ht="14.4" customHeight="1" x14ac:dyDescent="0.3">
      <c r="B4" s="94"/>
      <c r="C4" s="94"/>
      <c r="D4" s="94"/>
      <c r="E4" s="94"/>
      <c r="F4" s="94"/>
      <c r="G4" s="94"/>
      <c r="H4" s="94"/>
      <c r="I4" s="94"/>
    </row>
    <row r="5" spans="2:25" x14ac:dyDescent="0.3">
      <c r="B5" s="94"/>
      <c r="C5" s="94"/>
      <c r="D5" s="94"/>
      <c r="E5" s="94"/>
      <c r="F5" s="94"/>
      <c r="G5" s="94"/>
      <c r="H5" s="94"/>
      <c r="I5" s="94"/>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13">
        <v>5.09</v>
      </c>
      <c r="D12" s="13">
        <v>5.7</v>
      </c>
      <c r="E12" s="14">
        <f t="shared" ref="E12:E20" si="0">(C12+D12)/2</f>
        <v>5.3949999999999996</v>
      </c>
      <c r="G12" s="12" t="s">
        <v>0</v>
      </c>
      <c r="H12" s="13">
        <v>-0.48</v>
      </c>
      <c r="I12" s="13">
        <v>-0.05</v>
      </c>
      <c r="J12" s="14">
        <f t="shared" ref="J12:J20" si="1">(H12+I12)/2</f>
        <v>-0.26500000000000001</v>
      </c>
      <c r="L12" s="12" t="s">
        <v>0</v>
      </c>
      <c r="M12" s="13">
        <v>-0.81</v>
      </c>
      <c r="N12" s="13">
        <v>-0.09</v>
      </c>
      <c r="O12" s="14">
        <f t="shared" ref="O12:O20" si="2">(M12+N12)/2</f>
        <v>-0.45</v>
      </c>
      <c r="Q12" s="12" t="s">
        <v>0</v>
      </c>
      <c r="R12" s="13">
        <v>-4.4999999999999998E-2</v>
      </c>
      <c r="S12" s="13">
        <v>0.255</v>
      </c>
      <c r="T12" s="14">
        <f t="shared" ref="T12:T20" si="3">(R12+S12)/2</f>
        <v>0.10500000000000001</v>
      </c>
      <c r="V12" s="12" t="s">
        <v>0</v>
      </c>
      <c r="W12" s="13">
        <v>0.03</v>
      </c>
      <c r="X12" s="13">
        <v>0.51</v>
      </c>
      <c r="Y12" s="14">
        <f t="shared" ref="Y12:Y20" si="4">(W12+X12)/2</f>
        <v>0.27</v>
      </c>
    </row>
    <row r="13" spans="2:25" x14ac:dyDescent="0.3">
      <c r="B13" s="12" t="s">
        <v>1</v>
      </c>
      <c r="C13" s="13">
        <v>5.79</v>
      </c>
      <c r="D13" s="13">
        <v>6.07</v>
      </c>
      <c r="E13" s="14">
        <f t="shared" si="0"/>
        <v>5.93</v>
      </c>
      <c r="G13" s="12" t="s">
        <v>1</v>
      </c>
      <c r="H13" s="13">
        <v>-0.43</v>
      </c>
      <c r="I13" s="13">
        <v>-0.27</v>
      </c>
      <c r="J13" s="14">
        <f t="shared" si="1"/>
        <v>-0.35</v>
      </c>
      <c r="L13" s="12" t="s">
        <v>1</v>
      </c>
      <c r="M13" s="13">
        <v>-0.74</v>
      </c>
      <c r="N13" s="13">
        <v>-0.41</v>
      </c>
      <c r="O13" s="14">
        <f t="shared" si="2"/>
        <v>-0.57499999999999996</v>
      </c>
      <c r="Q13" s="12" t="s">
        <v>1</v>
      </c>
      <c r="R13" s="13">
        <v>5.5E-2</v>
      </c>
      <c r="S13" s="13">
        <v>0.19500000000000001</v>
      </c>
      <c r="T13" s="14">
        <f t="shared" si="3"/>
        <v>0.125</v>
      </c>
      <c r="V13" s="12" t="s">
        <v>1</v>
      </c>
      <c r="W13" s="13">
        <v>0.22</v>
      </c>
      <c r="X13" s="13">
        <v>0.44500000000000001</v>
      </c>
      <c r="Y13" s="14">
        <f t="shared" si="4"/>
        <v>0.33250000000000002</v>
      </c>
    </row>
    <row r="14" spans="2:25" x14ac:dyDescent="0.3">
      <c r="B14" s="12" t="s">
        <v>2</v>
      </c>
      <c r="C14" s="13">
        <v>5.88</v>
      </c>
      <c r="D14" s="13">
        <v>6.13</v>
      </c>
      <c r="E14" s="14">
        <f t="shared" si="0"/>
        <v>6.0049999999999999</v>
      </c>
      <c r="G14" s="12" t="s">
        <v>2</v>
      </c>
      <c r="H14" s="13">
        <v>-0.49</v>
      </c>
      <c r="I14" s="13">
        <v>-0.31</v>
      </c>
      <c r="J14" s="14">
        <f t="shared" si="1"/>
        <v>-0.4</v>
      </c>
      <c r="L14" s="12" t="s">
        <v>2</v>
      </c>
      <c r="M14" s="13">
        <v>-0.83</v>
      </c>
      <c r="N14" s="13">
        <v>-0.53</v>
      </c>
      <c r="O14" s="14">
        <f t="shared" si="2"/>
        <v>-0.67999999999999994</v>
      </c>
      <c r="Q14" s="12" t="s">
        <v>2</v>
      </c>
      <c r="R14" s="13">
        <v>0.08</v>
      </c>
      <c r="S14" s="13">
        <v>0.20499999999999999</v>
      </c>
      <c r="T14" s="14">
        <f t="shared" si="3"/>
        <v>0.14249999999999999</v>
      </c>
      <c r="V14" s="12" t="s">
        <v>2</v>
      </c>
      <c r="W14" s="13">
        <v>0.28499999999999998</v>
      </c>
      <c r="X14" s="13">
        <v>0.495</v>
      </c>
      <c r="Y14" s="14">
        <f t="shared" si="4"/>
        <v>0.39</v>
      </c>
    </row>
    <row r="15" spans="2:25" x14ac:dyDescent="0.3">
      <c r="B15" s="12" t="s">
        <v>3</v>
      </c>
      <c r="C15" s="13">
        <v>6.06</v>
      </c>
      <c r="D15" s="13">
        <v>6.26</v>
      </c>
      <c r="E15" s="14">
        <f t="shared" si="0"/>
        <v>6.16</v>
      </c>
      <c r="G15" s="12" t="s">
        <v>3</v>
      </c>
      <c r="H15" s="13">
        <v>-0.53</v>
      </c>
      <c r="I15" s="13">
        <v>-0.39</v>
      </c>
      <c r="J15" s="14">
        <f t="shared" si="1"/>
        <v>-0.46</v>
      </c>
      <c r="L15" s="12" t="s">
        <v>3</v>
      </c>
      <c r="M15" s="13">
        <v>-0.92</v>
      </c>
      <c r="N15" s="13">
        <v>-0.68</v>
      </c>
      <c r="O15" s="14">
        <f t="shared" si="2"/>
        <v>-0.8</v>
      </c>
      <c r="Q15" s="12" t="s">
        <v>3</v>
      </c>
      <c r="R15" s="13">
        <v>0.115</v>
      </c>
      <c r="S15" s="13">
        <v>0.215</v>
      </c>
      <c r="T15" s="14">
        <f t="shared" si="3"/>
        <v>0.16500000000000001</v>
      </c>
      <c r="V15" s="12" t="s">
        <v>3</v>
      </c>
      <c r="W15" s="13">
        <v>0.36499999999999999</v>
      </c>
      <c r="X15" s="13">
        <v>0.52500000000000002</v>
      </c>
      <c r="Y15" s="14">
        <f t="shared" si="4"/>
        <v>0.44500000000000001</v>
      </c>
    </row>
    <row r="16" spans="2:25" x14ac:dyDescent="0.3">
      <c r="B16" s="12" t="s">
        <v>4</v>
      </c>
      <c r="C16" s="13">
        <v>6.47</v>
      </c>
      <c r="D16" s="13">
        <v>6.78</v>
      </c>
      <c r="E16" s="14">
        <f t="shared" si="0"/>
        <v>6.625</v>
      </c>
      <c r="G16" s="12" t="s">
        <v>4</v>
      </c>
      <c r="H16" s="13">
        <v>-0.59</v>
      </c>
      <c r="I16" s="13">
        <v>-0.45</v>
      </c>
      <c r="J16" s="14">
        <f t="shared" si="1"/>
        <v>-0.52</v>
      </c>
      <c r="L16" s="12" t="s">
        <v>4</v>
      </c>
      <c r="M16" s="13">
        <v>-1.04</v>
      </c>
      <c r="N16" s="13">
        <v>-0.8</v>
      </c>
      <c r="O16" s="14">
        <f t="shared" si="2"/>
        <v>-0.92</v>
      </c>
      <c r="Q16" s="12" t="s">
        <v>4</v>
      </c>
      <c r="R16" s="13">
        <v>0.16</v>
      </c>
      <c r="S16" s="13">
        <v>0.26</v>
      </c>
      <c r="T16" s="14">
        <f t="shared" si="3"/>
        <v>0.21000000000000002</v>
      </c>
      <c r="V16" s="12" t="s">
        <v>4</v>
      </c>
      <c r="W16" s="13">
        <v>0.56000000000000005</v>
      </c>
      <c r="X16" s="13">
        <v>0.72</v>
      </c>
      <c r="Y16" s="14">
        <f t="shared" si="4"/>
        <v>0.64</v>
      </c>
    </row>
    <row r="17" spans="2:25" x14ac:dyDescent="0.3">
      <c r="B17" s="12" t="s">
        <v>5</v>
      </c>
      <c r="C17" s="13">
        <v>6.71</v>
      </c>
      <c r="D17" s="13">
        <v>6.91</v>
      </c>
      <c r="E17" s="14">
        <f t="shared" si="0"/>
        <v>6.8100000000000005</v>
      </c>
      <c r="G17" s="12" t="s">
        <v>5</v>
      </c>
      <c r="H17" s="13">
        <v>-0.62</v>
      </c>
      <c r="I17" s="13">
        <v>-0.48</v>
      </c>
      <c r="J17" s="14">
        <f t="shared" si="1"/>
        <v>-0.55000000000000004</v>
      </c>
      <c r="L17" s="12" t="s">
        <v>5</v>
      </c>
      <c r="M17" s="13">
        <v>-1.095</v>
      </c>
      <c r="N17" s="13">
        <v>-0.85</v>
      </c>
      <c r="O17" s="14">
        <f t="shared" si="2"/>
        <v>-0.97249999999999992</v>
      </c>
      <c r="Q17" s="12" t="s">
        <v>5</v>
      </c>
      <c r="R17" s="13">
        <v>0.19</v>
      </c>
      <c r="S17" s="13">
        <v>0.28999999999999998</v>
      </c>
      <c r="T17" s="14">
        <f t="shared" si="3"/>
        <v>0.24</v>
      </c>
      <c r="V17" s="12" t="s">
        <v>5</v>
      </c>
      <c r="W17" s="13">
        <v>0.68500000000000005</v>
      </c>
      <c r="X17" s="13">
        <v>0.84499999999999997</v>
      </c>
      <c r="Y17" s="14">
        <f t="shared" si="4"/>
        <v>0.76500000000000001</v>
      </c>
    </row>
    <row r="18" spans="2:25" x14ac:dyDescent="0.3">
      <c r="B18" s="12" t="s">
        <v>6</v>
      </c>
      <c r="C18" s="13">
        <v>6.87</v>
      </c>
      <c r="D18" s="13">
        <v>7.07</v>
      </c>
      <c r="E18" s="14">
        <f t="shared" si="0"/>
        <v>6.9700000000000006</v>
      </c>
      <c r="G18" s="12" t="s">
        <v>6</v>
      </c>
      <c r="H18" s="13">
        <v>-0.65</v>
      </c>
      <c r="I18" s="13">
        <v>-0.51</v>
      </c>
      <c r="J18" s="14">
        <f t="shared" si="1"/>
        <v>-0.58000000000000007</v>
      </c>
      <c r="L18" s="12" t="s">
        <v>6</v>
      </c>
      <c r="M18" s="13">
        <v>-1.1499999999999999</v>
      </c>
      <c r="N18" s="13">
        <v>-0.91</v>
      </c>
      <c r="O18" s="14">
        <f t="shared" si="2"/>
        <v>-1.03</v>
      </c>
      <c r="Q18" s="12" t="s">
        <v>6</v>
      </c>
      <c r="R18" s="13">
        <v>0.215</v>
      </c>
      <c r="S18" s="13">
        <v>0.315</v>
      </c>
      <c r="T18" s="14">
        <f t="shared" si="3"/>
        <v>0.26500000000000001</v>
      </c>
      <c r="V18" s="12" t="s">
        <v>6</v>
      </c>
      <c r="W18" s="13">
        <v>0.79</v>
      </c>
      <c r="X18" s="13">
        <v>0.95</v>
      </c>
      <c r="Y18" s="14">
        <f t="shared" si="4"/>
        <v>0.87</v>
      </c>
    </row>
    <row r="19" spans="2:25" x14ac:dyDescent="0.3">
      <c r="B19" s="12" t="s">
        <v>7</v>
      </c>
      <c r="C19" s="13">
        <v>7.15</v>
      </c>
      <c r="D19" s="13">
        <v>7.38</v>
      </c>
      <c r="E19" s="14">
        <f t="shared" si="0"/>
        <v>7.2650000000000006</v>
      </c>
      <c r="G19" s="12" t="s">
        <v>7</v>
      </c>
      <c r="H19" s="13">
        <v>-0.64</v>
      </c>
      <c r="I19" s="13">
        <v>-0.48</v>
      </c>
      <c r="J19" s="14">
        <f t="shared" si="1"/>
        <v>-0.56000000000000005</v>
      </c>
      <c r="L19" s="12" t="s">
        <v>7</v>
      </c>
      <c r="M19" s="13">
        <v>-1.1399999999999999</v>
      </c>
      <c r="N19" s="13">
        <v>-0.87</v>
      </c>
      <c r="O19" s="14">
        <f t="shared" si="2"/>
        <v>-1.0049999999999999</v>
      </c>
      <c r="Q19" s="12" t="s">
        <v>7</v>
      </c>
      <c r="R19" s="13">
        <v>0.22500000000000001</v>
      </c>
      <c r="S19" s="13">
        <v>0.34</v>
      </c>
      <c r="T19" s="14">
        <f t="shared" si="3"/>
        <v>0.28250000000000003</v>
      </c>
      <c r="V19" s="12" t="s">
        <v>7</v>
      </c>
      <c r="W19" s="13">
        <v>0.81</v>
      </c>
      <c r="X19" s="13">
        <v>0.99</v>
      </c>
      <c r="Y19" s="14">
        <f t="shared" si="4"/>
        <v>0.9</v>
      </c>
    </row>
    <row r="20" spans="2:25" ht="15" thickBot="1" x14ac:dyDescent="0.35">
      <c r="B20" s="15" t="s">
        <v>8</v>
      </c>
      <c r="C20" s="16">
        <v>7.31</v>
      </c>
      <c r="D20" s="16">
        <v>7.57</v>
      </c>
      <c r="E20" s="17">
        <f t="shared" si="0"/>
        <v>7.4399999999999995</v>
      </c>
      <c r="G20" s="15" t="s">
        <v>8</v>
      </c>
      <c r="H20" s="16">
        <v>-0.65</v>
      </c>
      <c r="I20" s="16">
        <v>-0.47</v>
      </c>
      <c r="J20" s="17">
        <f t="shared" si="1"/>
        <v>-0.56000000000000005</v>
      </c>
      <c r="L20" s="15" t="s">
        <v>8</v>
      </c>
      <c r="M20" s="16">
        <v>-1.1599999999999999</v>
      </c>
      <c r="N20" s="16">
        <v>-0.84</v>
      </c>
      <c r="O20" s="17">
        <f t="shared" si="2"/>
        <v>-1</v>
      </c>
      <c r="Q20" s="15" t="s">
        <v>8</v>
      </c>
      <c r="R20" s="16">
        <v>0.23</v>
      </c>
      <c r="S20" s="16">
        <v>0.36</v>
      </c>
      <c r="T20" s="17">
        <f t="shared" si="3"/>
        <v>0.29499999999999998</v>
      </c>
      <c r="V20" s="15" t="s">
        <v>8</v>
      </c>
      <c r="W20" s="16">
        <v>1.01</v>
      </c>
      <c r="X20" s="16">
        <v>1.21</v>
      </c>
      <c r="Y20" s="17">
        <f t="shared" si="4"/>
        <v>1.1099999999999999</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D34" si="5">C12+R12+(H12/2)</f>
        <v>4.8049999999999997</v>
      </c>
      <c r="D26" s="13">
        <f t="shared" si="5"/>
        <v>5.93</v>
      </c>
      <c r="E26" s="14">
        <f t="shared" ref="E26:E34" si="6">(C26+D26)/2</f>
        <v>5.3674999999999997</v>
      </c>
      <c r="G26" s="12" t="s">
        <v>0</v>
      </c>
      <c r="H26" s="13">
        <f t="shared" ref="H26:I34" si="7">C12+W12+(M12/2)</f>
        <v>4.7149999999999999</v>
      </c>
      <c r="I26" s="13">
        <f t="shared" si="7"/>
        <v>6.165</v>
      </c>
      <c r="J26" s="14">
        <f t="shared" ref="J26:J34" si="8">(H26+I26)/2</f>
        <v>5.4399999999999995</v>
      </c>
      <c r="L26" s="12" t="s">
        <v>0</v>
      </c>
      <c r="M26" s="13">
        <f t="shared" ref="M26:N34" si="9">C12+R12-(H12/2)</f>
        <v>5.2850000000000001</v>
      </c>
      <c r="N26" s="13">
        <f t="shared" si="9"/>
        <v>5.98</v>
      </c>
      <c r="O26" s="14">
        <f t="shared" ref="O26:O34" si="10">(M26+N26)/2</f>
        <v>5.6325000000000003</v>
      </c>
      <c r="Q26" s="12" t="s">
        <v>0</v>
      </c>
      <c r="R26" s="13">
        <f t="shared" ref="R26:S34" si="11">C12+W12-(M12/2)</f>
        <v>5.5250000000000004</v>
      </c>
      <c r="S26" s="13">
        <f t="shared" si="11"/>
        <v>6.2549999999999999</v>
      </c>
      <c r="T26" s="14">
        <f t="shared" ref="T26:T34" si="12">(R26+S26)/2</f>
        <v>5.8900000000000006</v>
      </c>
    </row>
    <row r="27" spans="2:25" x14ac:dyDescent="0.3">
      <c r="B27" s="12" t="s">
        <v>1</v>
      </c>
      <c r="C27" s="13">
        <f t="shared" si="5"/>
        <v>5.63</v>
      </c>
      <c r="D27" s="13">
        <f t="shared" si="5"/>
        <v>6.1300000000000008</v>
      </c>
      <c r="E27" s="14">
        <f t="shared" si="6"/>
        <v>5.8800000000000008</v>
      </c>
      <c r="G27" s="12" t="s">
        <v>1</v>
      </c>
      <c r="H27" s="13">
        <f t="shared" si="7"/>
        <v>5.64</v>
      </c>
      <c r="I27" s="13">
        <f t="shared" si="7"/>
        <v>6.3100000000000005</v>
      </c>
      <c r="J27" s="14">
        <f t="shared" si="8"/>
        <v>5.9749999999999996</v>
      </c>
      <c r="L27" s="12" t="s">
        <v>1</v>
      </c>
      <c r="M27" s="13">
        <f t="shared" si="9"/>
        <v>6.06</v>
      </c>
      <c r="N27" s="13">
        <f t="shared" si="9"/>
        <v>6.4</v>
      </c>
      <c r="O27" s="14">
        <f t="shared" si="10"/>
        <v>6.23</v>
      </c>
      <c r="Q27" s="12" t="s">
        <v>1</v>
      </c>
      <c r="R27" s="13">
        <f t="shared" si="11"/>
        <v>6.38</v>
      </c>
      <c r="S27" s="13">
        <f t="shared" si="11"/>
        <v>6.7200000000000006</v>
      </c>
      <c r="T27" s="14">
        <f t="shared" si="12"/>
        <v>6.5500000000000007</v>
      </c>
    </row>
    <row r="28" spans="2:25" x14ac:dyDescent="0.3">
      <c r="B28" s="12" t="s">
        <v>2</v>
      </c>
      <c r="C28" s="13">
        <f t="shared" si="5"/>
        <v>5.7149999999999999</v>
      </c>
      <c r="D28" s="13">
        <f t="shared" si="5"/>
        <v>6.18</v>
      </c>
      <c r="E28" s="14">
        <f t="shared" si="6"/>
        <v>5.9474999999999998</v>
      </c>
      <c r="G28" s="12" t="s">
        <v>2</v>
      </c>
      <c r="H28" s="13">
        <f t="shared" si="7"/>
        <v>5.75</v>
      </c>
      <c r="I28" s="13">
        <f t="shared" si="7"/>
        <v>6.36</v>
      </c>
      <c r="J28" s="14">
        <f t="shared" si="8"/>
        <v>6.0549999999999997</v>
      </c>
      <c r="L28" s="12" t="s">
        <v>2</v>
      </c>
      <c r="M28" s="13">
        <f t="shared" si="9"/>
        <v>6.2050000000000001</v>
      </c>
      <c r="N28" s="13">
        <f t="shared" si="9"/>
        <v>6.49</v>
      </c>
      <c r="O28" s="14">
        <f t="shared" si="10"/>
        <v>6.3475000000000001</v>
      </c>
      <c r="Q28" s="12" t="s">
        <v>2</v>
      </c>
      <c r="R28" s="13">
        <f t="shared" si="11"/>
        <v>6.58</v>
      </c>
      <c r="S28" s="13">
        <f t="shared" si="11"/>
        <v>6.89</v>
      </c>
      <c r="T28" s="14">
        <f t="shared" si="12"/>
        <v>6.7349999999999994</v>
      </c>
    </row>
    <row r="29" spans="2:25" x14ac:dyDescent="0.3">
      <c r="B29" s="12" t="s">
        <v>3</v>
      </c>
      <c r="C29" s="13">
        <f t="shared" si="5"/>
        <v>5.91</v>
      </c>
      <c r="D29" s="13">
        <f t="shared" si="5"/>
        <v>6.2799999999999994</v>
      </c>
      <c r="E29" s="14">
        <f t="shared" si="6"/>
        <v>6.0949999999999998</v>
      </c>
      <c r="G29" s="12" t="s">
        <v>3</v>
      </c>
      <c r="H29" s="13">
        <f t="shared" si="7"/>
        <v>5.9649999999999999</v>
      </c>
      <c r="I29" s="13">
        <f t="shared" si="7"/>
        <v>6.4450000000000003</v>
      </c>
      <c r="J29" s="14">
        <f t="shared" si="8"/>
        <v>6.2050000000000001</v>
      </c>
      <c r="L29" s="12" t="s">
        <v>3</v>
      </c>
      <c r="M29" s="13">
        <f t="shared" si="9"/>
        <v>6.4399999999999995</v>
      </c>
      <c r="N29" s="13">
        <f t="shared" si="9"/>
        <v>6.67</v>
      </c>
      <c r="O29" s="14">
        <f t="shared" si="10"/>
        <v>6.5549999999999997</v>
      </c>
      <c r="Q29" s="12" t="s">
        <v>3</v>
      </c>
      <c r="R29" s="13">
        <f t="shared" si="11"/>
        <v>6.8849999999999998</v>
      </c>
      <c r="S29" s="13">
        <f t="shared" si="11"/>
        <v>7.125</v>
      </c>
      <c r="T29" s="14">
        <f t="shared" si="12"/>
        <v>7.0049999999999999</v>
      </c>
    </row>
    <row r="30" spans="2:25" x14ac:dyDescent="0.3">
      <c r="B30" s="12" t="s">
        <v>4</v>
      </c>
      <c r="C30" s="13">
        <f t="shared" si="5"/>
        <v>6.335</v>
      </c>
      <c r="D30" s="13">
        <f t="shared" si="5"/>
        <v>6.8150000000000004</v>
      </c>
      <c r="E30" s="14">
        <f t="shared" si="6"/>
        <v>6.5750000000000002</v>
      </c>
      <c r="G30" s="12" t="s">
        <v>4</v>
      </c>
      <c r="H30" s="13">
        <f t="shared" si="7"/>
        <v>6.51</v>
      </c>
      <c r="I30" s="13">
        <f t="shared" si="7"/>
        <v>7.1</v>
      </c>
      <c r="J30" s="14">
        <f t="shared" si="8"/>
        <v>6.8049999999999997</v>
      </c>
      <c r="L30" s="12" t="s">
        <v>4</v>
      </c>
      <c r="M30" s="13">
        <f t="shared" si="9"/>
        <v>6.9249999999999998</v>
      </c>
      <c r="N30" s="13">
        <f t="shared" si="9"/>
        <v>7.2649999999999997</v>
      </c>
      <c r="O30" s="14">
        <f t="shared" si="10"/>
        <v>7.0949999999999998</v>
      </c>
      <c r="Q30" s="12" t="s">
        <v>4</v>
      </c>
      <c r="R30" s="13">
        <f t="shared" si="11"/>
        <v>7.5499999999999989</v>
      </c>
      <c r="S30" s="13">
        <f t="shared" si="11"/>
        <v>7.9</v>
      </c>
      <c r="T30" s="14">
        <f t="shared" si="12"/>
        <v>7.7249999999999996</v>
      </c>
    </row>
    <row r="31" spans="2:25" x14ac:dyDescent="0.3">
      <c r="B31" s="12" t="s">
        <v>5</v>
      </c>
      <c r="C31" s="13">
        <f t="shared" si="5"/>
        <v>6.5900000000000007</v>
      </c>
      <c r="D31" s="13">
        <f t="shared" si="5"/>
        <v>6.96</v>
      </c>
      <c r="E31" s="14">
        <f t="shared" si="6"/>
        <v>6.7750000000000004</v>
      </c>
      <c r="G31" s="12" t="s">
        <v>5</v>
      </c>
      <c r="H31" s="13">
        <f t="shared" si="7"/>
        <v>6.8474999999999993</v>
      </c>
      <c r="I31" s="13">
        <f t="shared" si="7"/>
        <v>7.33</v>
      </c>
      <c r="J31" s="14">
        <f t="shared" si="8"/>
        <v>7.0887499999999992</v>
      </c>
      <c r="L31" s="12" t="s">
        <v>5</v>
      </c>
      <c r="M31" s="13">
        <f t="shared" si="9"/>
        <v>7.21</v>
      </c>
      <c r="N31" s="13">
        <f t="shared" si="9"/>
        <v>7.44</v>
      </c>
      <c r="O31" s="14">
        <f t="shared" si="10"/>
        <v>7.3250000000000002</v>
      </c>
      <c r="Q31" s="12" t="s">
        <v>5</v>
      </c>
      <c r="R31" s="13">
        <f t="shared" si="11"/>
        <v>7.9424999999999999</v>
      </c>
      <c r="S31" s="13">
        <f t="shared" si="11"/>
        <v>8.18</v>
      </c>
      <c r="T31" s="14">
        <f t="shared" si="12"/>
        <v>8.0612499999999994</v>
      </c>
    </row>
    <row r="32" spans="2:25" x14ac:dyDescent="0.3">
      <c r="B32" s="12" t="s">
        <v>6</v>
      </c>
      <c r="C32" s="13">
        <f t="shared" si="5"/>
        <v>6.76</v>
      </c>
      <c r="D32" s="13">
        <f t="shared" si="5"/>
        <v>7.1300000000000008</v>
      </c>
      <c r="E32" s="14">
        <f t="shared" si="6"/>
        <v>6.9450000000000003</v>
      </c>
      <c r="G32" s="12" t="s">
        <v>6</v>
      </c>
      <c r="H32" s="13">
        <f t="shared" si="7"/>
        <v>7.085</v>
      </c>
      <c r="I32" s="13">
        <f t="shared" si="7"/>
        <v>7.5649999999999995</v>
      </c>
      <c r="J32" s="14">
        <f t="shared" si="8"/>
        <v>7.3249999999999993</v>
      </c>
      <c r="L32" s="12" t="s">
        <v>6</v>
      </c>
      <c r="M32" s="13">
        <f t="shared" si="9"/>
        <v>7.41</v>
      </c>
      <c r="N32" s="13">
        <f t="shared" si="9"/>
        <v>7.6400000000000006</v>
      </c>
      <c r="O32" s="14">
        <f t="shared" si="10"/>
        <v>7.5250000000000004</v>
      </c>
      <c r="Q32" s="12" t="s">
        <v>6</v>
      </c>
      <c r="R32" s="13">
        <f t="shared" si="11"/>
        <v>8.2349999999999994</v>
      </c>
      <c r="S32" s="13">
        <f t="shared" si="11"/>
        <v>8.4749999999999996</v>
      </c>
      <c r="T32" s="14">
        <f t="shared" si="12"/>
        <v>8.3550000000000004</v>
      </c>
    </row>
    <row r="33" spans="2:20" x14ac:dyDescent="0.3">
      <c r="B33" s="12" t="s">
        <v>7</v>
      </c>
      <c r="C33" s="13">
        <f t="shared" si="5"/>
        <v>7.0549999999999997</v>
      </c>
      <c r="D33" s="13">
        <f t="shared" si="5"/>
        <v>7.4799999999999995</v>
      </c>
      <c r="E33" s="14">
        <f t="shared" si="6"/>
        <v>7.2675000000000001</v>
      </c>
      <c r="G33" s="12" t="s">
        <v>7</v>
      </c>
      <c r="H33" s="13">
        <f t="shared" si="7"/>
        <v>7.3900000000000006</v>
      </c>
      <c r="I33" s="13">
        <f t="shared" si="7"/>
        <v>7.9349999999999996</v>
      </c>
      <c r="J33" s="14">
        <f t="shared" si="8"/>
        <v>7.6624999999999996</v>
      </c>
      <c r="L33" s="12" t="s">
        <v>7</v>
      </c>
      <c r="M33" s="13">
        <f t="shared" si="9"/>
        <v>7.6950000000000003</v>
      </c>
      <c r="N33" s="13">
        <f t="shared" si="9"/>
        <v>7.96</v>
      </c>
      <c r="O33" s="14">
        <f t="shared" si="10"/>
        <v>7.8275000000000006</v>
      </c>
      <c r="Q33" s="12" t="s">
        <v>7</v>
      </c>
      <c r="R33" s="13">
        <f t="shared" si="11"/>
        <v>8.5300000000000011</v>
      </c>
      <c r="S33" s="13">
        <f t="shared" si="11"/>
        <v>8.8049999999999997</v>
      </c>
      <c r="T33" s="14">
        <f t="shared" si="12"/>
        <v>8.6675000000000004</v>
      </c>
    </row>
    <row r="34" spans="2:20" ht="15" thickBot="1" x14ac:dyDescent="0.35">
      <c r="B34" s="15" t="s">
        <v>8</v>
      </c>
      <c r="C34" s="16">
        <f t="shared" si="5"/>
        <v>7.2149999999999999</v>
      </c>
      <c r="D34" s="16">
        <f t="shared" si="5"/>
        <v>7.6950000000000003</v>
      </c>
      <c r="E34" s="17">
        <f t="shared" si="6"/>
        <v>7.4550000000000001</v>
      </c>
      <c r="G34" s="15" t="s">
        <v>8</v>
      </c>
      <c r="H34" s="16">
        <f t="shared" si="7"/>
        <v>7.74</v>
      </c>
      <c r="I34" s="16">
        <f t="shared" si="7"/>
        <v>8.3600000000000012</v>
      </c>
      <c r="J34" s="17">
        <f t="shared" si="8"/>
        <v>8.0500000000000007</v>
      </c>
      <c r="L34" s="15" t="s">
        <v>8</v>
      </c>
      <c r="M34" s="16">
        <f t="shared" si="9"/>
        <v>7.8650000000000002</v>
      </c>
      <c r="N34" s="16">
        <f t="shared" si="9"/>
        <v>8.1650000000000009</v>
      </c>
      <c r="O34" s="17">
        <f t="shared" si="10"/>
        <v>8.0150000000000006</v>
      </c>
      <c r="Q34" s="15" t="s">
        <v>8</v>
      </c>
      <c r="R34" s="16">
        <f t="shared" si="11"/>
        <v>8.9</v>
      </c>
      <c r="S34" s="16">
        <f t="shared" si="11"/>
        <v>9.2000000000000011</v>
      </c>
      <c r="T34" s="17">
        <f t="shared" si="12"/>
        <v>9.0500000000000007</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3">T26</f>
        <v>5.8900000000000006</v>
      </c>
      <c r="D42" s="13">
        <f t="shared" ref="D42:D50" si="14">O26</f>
        <v>5.6325000000000003</v>
      </c>
      <c r="E42" s="13">
        <f t="shared" ref="E42:E50" si="15">E12</f>
        <v>5.3949999999999996</v>
      </c>
      <c r="F42" s="13">
        <f t="shared" ref="F42:F50" si="16">E26</f>
        <v>5.3674999999999997</v>
      </c>
      <c r="G42" s="14">
        <f t="shared" ref="G42:G50" si="17">J26</f>
        <v>5.4399999999999995</v>
      </c>
    </row>
    <row r="43" spans="2:20" x14ac:dyDescent="0.3">
      <c r="B43" s="12" t="s">
        <v>1</v>
      </c>
      <c r="C43" s="13">
        <f t="shared" si="13"/>
        <v>6.5500000000000007</v>
      </c>
      <c r="D43" s="13">
        <f t="shared" si="14"/>
        <v>6.23</v>
      </c>
      <c r="E43" s="13">
        <f t="shared" si="15"/>
        <v>5.93</v>
      </c>
      <c r="F43" s="13">
        <f t="shared" si="16"/>
        <v>5.8800000000000008</v>
      </c>
      <c r="G43" s="14">
        <f t="shared" si="17"/>
        <v>5.9749999999999996</v>
      </c>
    </row>
    <row r="44" spans="2:20" x14ac:dyDescent="0.3">
      <c r="B44" s="12" t="s">
        <v>2</v>
      </c>
      <c r="C44" s="13">
        <f t="shared" si="13"/>
        <v>6.7349999999999994</v>
      </c>
      <c r="D44" s="13">
        <f t="shared" si="14"/>
        <v>6.3475000000000001</v>
      </c>
      <c r="E44" s="13">
        <f t="shared" si="15"/>
        <v>6.0049999999999999</v>
      </c>
      <c r="F44" s="13">
        <f t="shared" si="16"/>
        <v>5.9474999999999998</v>
      </c>
      <c r="G44" s="14">
        <f t="shared" si="17"/>
        <v>6.0549999999999997</v>
      </c>
    </row>
    <row r="45" spans="2:20" x14ac:dyDescent="0.3">
      <c r="B45" s="12" t="s">
        <v>3</v>
      </c>
      <c r="C45" s="13">
        <f t="shared" si="13"/>
        <v>7.0049999999999999</v>
      </c>
      <c r="D45" s="13">
        <f t="shared" si="14"/>
        <v>6.5549999999999997</v>
      </c>
      <c r="E45" s="13">
        <f t="shared" si="15"/>
        <v>6.16</v>
      </c>
      <c r="F45" s="13">
        <f t="shared" si="16"/>
        <v>6.0949999999999998</v>
      </c>
      <c r="G45" s="14">
        <f t="shared" si="17"/>
        <v>6.2050000000000001</v>
      </c>
    </row>
    <row r="46" spans="2:20" x14ac:dyDescent="0.3">
      <c r="B46" s="12" t="s">
        <v>4</v>
      </c>
      <c r="C46" s="13">
        <f t="shared" si="13"/>
        <v>7.7249999999999996</v>
      </c>
      <c r="D46" s="13">
        <f t="shared" si="14"/>
        <v>7.0949999999999998</v>
      </c>
      <c r="E46" s="13">
        <f t="shared" si="15"/>
        <v>6.625</v>
      </c>
      <c r="F46" s="13">
        <f t="shared" si="16"/>
        <v>6.5750000000000002</v>
      </c>
      <c r="G46" s="14">
        <f t="shared" si="17"/>
        <v>6.8049999999999997</v>
      </c>
    </row>
    <row r="47" spans="2:20" x14ac:dyDescent="0.3">
      <c r="B47" s="12" t="s">
        <v>5</v>
      </c>
      <c r="C47" s="13">
        <f t="shared" si="13"/>
        <v>8.0612499999999994</v>
      </c>
      <c r="D47" s="13">
        <f t="shared" si="14"/>
        <v>7.3250000000000002</v>
      </c>
      <c r="E47" s="13">
        <f t="shared" si="15"/>
        <v>6.8100000000000005</v>
      </c>
      <c r="F47" s="13">
        <f t="shared" si="16"/>
        <v>6.7750000000000004</v>
      </c>
      <c r="G47" s="14">
        <f t="shared" si="17"/>
        <v>7.0887499999999992</v>
      </c>
    </row>
    <row r="48" spans="2:20" x14ac:dyDescent="0.3">
      <c r="B48" s="12" t="s">
        <v>6</v>
      </c>
      <c r="C48" s="13">
        <f t="shared" si="13"/>
        <v>8.3550000000000004</v>
      </c>
      <c r="D48" s="13">
        <f t="shared" si="14"/>
        <v>7.5250000000000004</v>
      </c>
      <c r="E48" s="13">
        <f t="shared" si="15"/>
        <v>6.9700000000000006</v>
      </c>
      <c r="F48" s="13">
        <f t="shared" si="16"/>
        <v>6.9450000000000003</v>
      </c>
      <c r="G48" s="14">
        <f t="shared" si="17"/>
        <v>7.3249999999999993</v>
      </c>
    </row>
    <row r="49" spans="2:23" x14ac:dyDescent="0.3">
      <c r="B49" s="12" t="s">
        <v>7</v>
      </c>
      <c r="C49" s="13">
        <f t="shared" si="13"/>
        <v>8.6675000000000004</v>
      </c>
      <c r="D49" s="13">
        <f t="shared" si="14"/>
        <v>7.8275000000000006</v>
      </c>
      <c r="E49" s="13">
        <f t="shared" si="15"/>
        <v>7.2650000000000006</v>
      </c>
      <c r="F49" s="13">
        <f t="shared" si="16"/>
        <v>7.2675000000000001</v>
      </c>
      <c r="G49" s="14">
        <f t="shared" si="17"/>
        <v>7.6624999999999996</v>
      </c>
    </row>
    <row r="50" spans="2:23" ht="15" thickBot="1" x14ac:dyDescent="0.35">
      <c r="B50" s="15" t="s">
        <v>8</v>
      </c>
      <c r="C50" s="16">
        <f t="shared" si="13"/>
        <v>9.0500000000000007</v>
      </c>
      <c r="D50" s="16">
        <f t="shared" si="14"/>
        <v>8.0150000000000006</v>
      </c>
      <c r="E50" s="16">
        <f t="shared" si="15"/>
        <v>7.4399999999999995</v>
      </c>
      <c r="F50" s="16">
        <f t="shared" si="16"/>
        <v>7.4550000000000001</v>
      </c>
      <c r="G50" s="17">
        <f t="shared" si="17"/>
        <v>8.0500000000000007</v>
      </c>
    </row>
    <row r="52" spans="2:23" ht="15" thickBot="1" x14ac:dyDescent="0.35"/>
    <row r="53" spans="2:23" x14ac:dyDescent="0.3">
      <c r="C53" s="97" t="s">
        <v>58</v>
      </c>
      <c r="D53" s="111"/>
      <c r="E53" s="111"/>
      <c r="F53" s="111"/>
      <c r="G53" s="111"/>
      <c r="H53" s="111"/>
      <c r="I53" s="111"/>
      <c r="J53" s="111"/>
      <c r="K53" s="112"/>
    </row>
    <row r="54" spans="2:23" ht="15" thickBot="1" x14ac:dyDescent="0.35">
      <c r="C54" s="113"/>
      <c r="D54" s="114"/>
      <c r="E54" s="114"/>
      <c r="F54" s="114"/>
      <c r="G54" s="114"/>
      <c r="H54" s="114"/>
      <c r="I54" s="114"/>
      <c r="J54" s="114"/>
      <c r="K54" s="115"/>
    </row>
    <row r="56" spans="2:23" ht="15" thickBot="1" x14ac:dyDescent="0.35"/>
    <row r="57" spans="2:23" x14ac:dyDescent="0.3">
      <c r="B57" s="21" t="s">
        <v>118</v>
      </c>
      <c r="C57" s="22" t="s">
        <v>31</v>
      </c>
      <c r="D57" s="22" t="s">
        <v>32</v>
      </c>
      <c r="E57" s="23" t="s">
        <v>33</v>
      </c>
      <c r="H57" s="21" t="s">
        <v>119</v>
      </c>
      <c r="I57" s="22" t="s">
        <v>46</v>
      </c>
      <c r="J57" s="22" t="s">
        <v>45</v>
      </c>
      <c r="K57" s="23" t="s">
        <v>44</v>
      </c>
      <c r="N57" s="21" t="s">
        <v>120</v>
      </c>
      <c r="O57" s="22" t="s">
        <v>31</v>
      </c>
      <c r="P57" s="22" t="s">
        <v>32</v>
      </c>
      <c r="Q57" s="23" t="s">
        <v>33</v>
      </c>
      <c r="T57" s="21" t="s">
        <v>121</v>
      </c>
      <c r="U57" s="22" t="s">
        <v>46</v>
      </c>
      <c r="V57" s="22" t="s">
        <v>45</v>
      </c>
      <c r="W57" s="23" t="s">
        <v>44</v>
      </c>
    </row>
    <row r="58" spans="2:23" x14ac:dyDescent="0.3">
      <c r="B58" s="12" t="s">
        <v>0</v>
      </c>
      <c r="C58" s="13">
        <f t="shared" ref="C58:C66" si="18">C42/((10-25)*(10-50))</f>
        <v>9.816666666666668E-3</v>
      </c>
      <c r="D58" s="13">
        <f t="shared" ref="D58:D66" si="19">D42/((25-10)*(25-50))</f>
        <v>-1.502E-2</v>
      </c>
      <c r="E58" s="14">
        <f t="shared" ref="E58:E66" si="20">E42/((50-10)*(50-25))</f>
        <v>5.3949999999999996E-3</v>
      </c>
      <c r="H58" s="12" t="s">
        <v>0</v>
      </c>
      <c r="I58" s="13">
        <f t="shared" ref="I58:I66" si="21">G42/((10-25)*(10-50))</f>
        <v>9.0666666666666656E-3</v>
      </c>
      <c r="J58" s="13">
        <f t="shared" ref="J58:J66" si="22">F42/((25-10)*(25-50))</f>
        <v>-1.4313333333333332E-2</v>
      </c>
      <c r="K58" s="14">
        <f t="shared" ref="K58:K66" si="23">E42/((50-10)*(50-25))</f>
        <v>5.3949999999999996E-3</v>
      </c>
      <c r="N58" s="12" t="s">
        <v>0</v>
      </c>
      <c r="O58" s="13">
        <f>E42/((50-75)*(50-90))</f>
        <v>5.3949999999999996E-3</v>
      </c>
      <c r="P58" s="13">
        <f>F42/((75-50)*(75-90))</f>
        <v>-1.4313333333333332E-2</v>
      </c>
      <c r="Q58" s="14">
        <f>G42/((90-50)*(90-75))</f>
        <v>9.0666666666666656E-3</v>
      </c>
      <c r="T58" s="12" t="s">
        <v>0</v>
      </c>
      <c r="U58" s="13">
        <f>E42/((50-75)*(50-90))</f>
        <v>5.3949999999999996E-3</v>
      </c>
      <c r="V58" s="13">
        <f>D42/((75-50)*(75-90))</f>
        <v>-1.502E-2</v>
      </c>
      <c r="W58" s="14">
        <f>C42/((90-50)*(90-75))</f>
        <v>9.816666666666668E-3</v>
      </c>
    </row>
    <row r="59" spans="2:23" x14ac:dyDescent="0.3">
      <c r="B59" s="12" t="s">
        <v>1</v>
      </c>
      <c r="C59" s="13">
        <f t="shared" si="18"/>
        <v>1.0916666666666668E-2</v>
      </c>
      <c r="D59" s="13">
        <f t="shared" si="19"/>
        <v>-1.6613333333333334E-2</v>
      </c>
      <c r="E59" s="14">
        <f t="shared" si="20"/>
        <v>5.9299999999999995E-3</v>
      </c>
      <c r="H59" s="12" t="s">
        <v>1</v>
      </c>
      <c r="I59" s="13">
        <f t="shared" si="21"/>
        <v>9.9583333333333329E-3</v>
      </c>
      <c r="J59" s="13">
        <f t="shared" si="22"/>
        <v>-1.5680000000000003E-2</v>
      </c>
      <c r="K59" s="14">
        <f t="shared" si="23"/>
        <v>5.9299999999999995E-3</v>
      </c>
      <c r="N59" s="12" t="s">
        <v>1</v>
      </c>
      <c r="O59" s="13">
        <f t="shared" ref="O59:O66" si="24">E43/((50-75)*(50-90))</f>
        <v>5.9299999999999995E-3</v>
      </c>
      <c r="P59" s="13">
        <f t="shared" ref="P59:P66" si="25">F43/((75-50)*(75-90))</f>
        <v>-1.5680000000000003E-2</v>
      </c>
      <c r="Q59" s="14">
        <f t="shared" ref="Q59:Q66" si="26">G43/((90-50)*(90-75))</f>
        <v>9.9583333333333329E-3</v>
      </c>
      <c r="T59" s="12" t="s">
        <v>1</v>
      </c>
      <c r="U59" s="13">
        <f t="shared" ref="U59:U66" si="27">E43/((50-75)*(50-90))</f>
        <v>5.9299999999999995E-3</v>
      </c>
      <c r="V59" s="13">
        <f t="shared" ref="V59:V66" si="28">D43/((75-50)*(75-90))</f>
        <v>-1.6613333333333334E-2</v>
      </c>
      <c r="W59" s="14">
        <f t="shared" ref="W59:W66" si="29">C43/((90-50)*(90-75))</f>
        <v>1.0916666666666668E-2</v>
      </c>
    </row>
    <row r="60" spans="2:23" x14ac:dyDescent="0.3">
      <c r="B60" s="12" t="s">
        <v>2</v>
      </c>
      <c r="C60" s="13">
        <f t="shared" si="18"/>
        <v>1.1224999999999999E-2</v>
      </c>
      <c r="D60" s="13">
        <f t="shared" si="19"/>
        <v>-1.6926666666666666E-2</v>
      </c>
      <c r="E60" s="14">
        <f t="shared" si="20"/>
        <v>6.0049999999999999E-3</v>
      </c>
      <c r="H60" s="12" t="s">
        <v>2</v>
      </c>
      <c r="I60" s="13">
        <f t="shared" si="21"/>
        <v>1.0091666666666665E-2</v>
      </c>
      <c r="J60" s="13">
        <f t="shared" si="22"/>
        <v>-1.5859999999999999E-2</v>
      </c>
      <c r="K60" s="14">
        <f t="shared" si="23"/>
        <v>6.0049999999999999E-3</v>
      </c>
      <c r="N60" s="12" t="s">
        <v>2</v>
      </c>
      <c r="O60" s="13">
        <f t="shared" si="24"/>
        <v>6.0049999999999999E-3</v>
      </c>
      <c r="P60" s="13">
        <f t="shared" si="25"/>
        <v>-1.5859999999999999E-2</v>
      </c>
      <c r="Q60" s="14">
        <f t="shared" si="26"/>
        <v>1.0091666666666665E-2</v>
      </c>
      <c r="T60" s="12" t="s">
        <v>2</v>
      </c>
      <c r="U60" s="13">
        <f t="shared" si="27"/>
        <v>6.0049999999999999E-3</v>
      </c>
      <c r="V60" s="13">
        <f t="shared" si="28"/>
        <v>-1.6926666666666666E-2</v>
      </c>
      <c r="W60" s="14">
        <f t="shared" si="29"/>
        <v>1.1224999999999999E-2</v>
      </c>
    </row>
    <row r="61" spans="2:23" x14ac:dyDescent="0.3">
      <c r="B61" s="12" t="s">
        <v>3</v>
      </c>
      <c r="C61" s="13">
        <f t="shared" si="18"/>
        <v>1.1675E-2</v>
      </c>
      <c r="D61" s="13">
        <f t="shared" si="19"/>
        <v>-1.7479999999999999E-2</v>
      </c>
      <c r="E61" s="14">
        <f t="shared" si="20"/>
        <v>6.1600000000000005E-3</v>
      </c>
      <c r="H61" s="12" t="s">
        <v>3</v>
      </c>
      <c r="I61" s="13">
        <f t="shared" si="21"/>
        <v>1.0341666666666667E-2</v>
      </c>
      <c r="J61" s="13">
        <f t="shared" si="22"/>
        <v>-1.6253333333333331E-2</v>
      </c>
      <c r="K61" s="14">
        <f t="shared" si="23"/>
        <v>6.1600000000000005E-3</v>
      </c>
      <c r="N61" s="12" t="s">
        <v>3</v>
      </c>
      <c r="O61" s="13">
        <f t="shared" si="24"/>
        <v>6.1600000000000005E-3</v>
      </c>
      <c r="P61" s="13">
        <f t="shared" si="25"/>
        <v>-1.6253333333333331E-2</v>
      </c>
      <c r="Q61" s="14">
        <f t="shared" si="26"/>
        <v>1.0341666666666667E-2</v>
      </c>
      <c r="T61" s="12" t="s">
        <v>3</v>
      </c>
      <c r="U61" s="13">
        <f t="shared" si="27"/>
        <v>6.1600000000000005E-3</v>
      </c>
      <c r="V61" s="13">
        <f t="shared" si="28"/>
        <v>-1.7479999999999999E-2</v>
      </c>
      <c r="W61" s="14">
        <f t="shared" si="29"/>
        <v>1.1675E-2</v>
      </c>
    </row>
    <row r="62" spans="2:23" x14ac:dyDescent="0.3">
      <c r="B62" s="12" t="s">
        <v>4</v>
      </c>
      <c r="C62" s="13">
        <f t="shared" si="18"/>
        <v>1.2874999999999999E-2</v>
      </c>
      <c r="D62" s="13">
        <f t="shared" si="19"/>
        <v>-1.8919999999999999E-2</v>
      </c>
      <c r="E62" s="14">
        <f t="shared" si="20"/>
        <v>6.6249999999999998E-3</v>
      </c>
      <c r="H62" s="12" t="s">
        <v>4</v>
      </c>
      <c r="I62" s="13">
        <f t="shared" si="21"/>
        <v>1.1341666666666667E-2</v>
      </c>
      <c r="J62" s="13">
        <f t="shared" si="22"/>
        <v>-1.7533333333333335E-2</v>
      </c>
      <c r="K62" s="14">
        <f t="shared" si="23"/>
        <v>6.6249999999999998E-3</v>
      </c>
      <c r="N62" s="12" t="s">
        <v>4</v>
      </c>
      <c r="O62" s="13">
        <f t="shared" si="24"/>
        <v>6.6249999999999998E-3</v>
      </c>
      <c r="P62" s="13">
        <f t="shared" si="25"/>
        <v>-1.7533333333333335E-2</v>
      </c>
      <c r="Q62" s="14">
        <f t="shared" si="26"/>
        <v>1.1341666666666667E-2</v>
      </c>
      <c r="T62" s="12" t="s">
        <v>4</v>
      </c>
      <c r="U62" s="13">
        <f t="shared" si="27"/>
        <v>6.6249999999999998E-3</v>
      </c>
      <c r="V62" s="13">
        <f t="shared" si="28"/>
        <v>-1.8919999999999999E-2</v>
      </c>
      <c r="W62" s="14">
        <f t="shared" si="29"/>
        <v>1.2874999999999999E-2</v>
      </c>
    </row>
    <row r="63" spans="2:23" x14ac:dyDescent="0.3">
      <c r="B63" s="12" t="s">
        <v>5</v>
      </c>
      <c r="C63" s="13">
        <f t="shared" si="18"/>
        <v>1.3435416666666665E-2</v>
      </c>
      <c r="D63" s="13">
        <f t="shared" si="19"/>
        <v>-1.9533333333333333E-2</v>
      </c>
      <c r="E63" s="14">
        <f t="shared" si="20"/>
        <v>6.8100000000000001E-3</v>
      </c>
      <c r="H63" s="12" t="s">
        <v>5</v>
      </c>
      <c r="I63" s="13">
        <f t="shared" si="21"/>
        <v>1.1814583333333331E-2</v>
      </c>
      <c r="J63" s="13">
        <f t="shared" si="22"/>
        <v>-1.8066666666666668E-2</v>
      </c>
      <c r="K63" s="14">
        <f t="shared" si="23"/>
        <v>6.8100000000000001E-3</v>
      </c>
      <c r="N63" s="12" t="s">
        <v>5</v>
      </c>
      <c r="O63" s="13">
        <f t="shared" si="24"/>
        <v>6.8100000000000001E-3</v>
      </c>
      <c r="P63" s="13">
        <f t="shared" si="25"/>
        <v>-1.8066666666666668E-2</v>
      </c>
      <c r="Q63" s="14">
        <f t="shared" si="26"/>
        <v>1.1814583333333331E-2</v>
      </c>
      <c r="T63" s="12" t="s">
        <v>5</v>
      </c>
      <c r="U63" s="13">
        <f t="shared" si="27"/>
        <v>6.8100000000000001E-3</v>
      </c>
      <c r="V63" s="13">
        <f t="shared" si="28"/>
        <v>-1.9533333333333333E-2</v>
      </c>
      <c r="W63" s="14">
        <f t="shared" si="29"/>
        <v>1.3435416666666665E-2</v>
      </c>
    </row>
    <row r="64" spans="2:23" x14ac:dyDescent="0.3">
      <c r="B64" s="12" t="s">
        <v>6</v>
      </c>
      <c r="C64" s="13">
        <f t="shared" si="18"/>
        <v>1.3925E-2</v>
      </c>
      <c r="D64" s="13">
        <f t="shared" si="19"/>
        <v>-2.0066666666666667E-2</v>
      </c>
      <c r="E64" s="14">
        <f t="shared" si="20"/>
        <v>6.9700000000000005E-3</v>
      </c>
      <c r="H64" s="12" t="s">
        <v>6</v>
      </c>
      <c r="I64" s="13">
        <f t="shared" si="21"/>
        <v>1.2208333333333331E-2</v>
      </c>
      <c r="J64" s="13">
        <f t="shared" si="22"/>
        <v>-1.8520000000000002E-2</v>
      </c>
      <c r="K64" s="14">
        <f t="shared" si="23"/>
        <v>6.9700000000000005E-3</v>
      </c>
      <c r="N64" s="12" t="s">
        <v>6</v>
      </c>
      <c r="O64" s="13">
        <f t="shared" si="24"/>
        <v>6.9700000000000005E-3</v>
      </c>
      <c r="P64" s="13">
        <f t="shared" si="25"/>
        <v>-1.8520000000000002E-2</v>
      </c>
      <c r="Q64" s="14">
        <f t="shared" si="26"/>
        <v>1.2208333333333331E-2</v>
      </c>
      <c r="T64" s="12" t="s">
        <v>6</v>
      </c>
      <c r="U64" s="13">
        <f t="shared" si="27"/>
        <v>6.9700000000000005E-3</v>
      </c>
      <c r="V64" s="13">
        <f t="shared" si="28"/>
        <v>-2.0066666666666667E-2</v>
      </c>
      <c r="W64" s="14">
        <f t="shared" si="29"/>
        <v>1.3925E-2</v>
      </c>
    </row>
    <row r="65" spans="2:23" x14ac:dyDescent="0.3">
      <c r="B65" s="12" t="s">
        <v>7</v>
      </c>
      <c r="C65" s="13">
        <f t="shared" si="18"/>
        <v>1.4445833333333335E-2</v>
      </c>
      <c r="D65" s="13">
        <f t="shared" si="19"/>
        <v>-2.0873333333333334E-2</v>
      </c>
      <c r="E65" s="14">
        <f t="shared" si="20"/>
        <v>7.2650000000000006E-3</v>
      </c>
      <c r="H65" s="12" t="s">
        <v>7</v>
      </c>
      <c r="I65" s="13">
        <f t="shared" si="21"/>
        <v>1.2770833333333332E-2</v>
      </c>
      <c r="J65" s="13">
        <f t="shared" si="22"/>
        <v>-1.9380000000000001E-2</v>
      </c>
      <c r="K65" s="14">
        <f t="shared" si="23"/>
        <v>7.2650000000000006E-3</v>
      </c>
      <c r="N65" s="12" t="s">
        <v>7</v>
      </c>
      <c r="O65" s="13">
        <f t="shared" si="24"/>
        <v>7.2650000000000006E-3</v>
      </c>
      <c r="P65" s="13">
        <f t="shared" si="25"/>
        <v>-1.9380000000000001E-2</v>
      </c>
      <c r="Q65" s="14">
        <f t="shared" si="26"/>
        <v>1.2770833333333332E-2</v>
      </c>
      <c r="T65" s="12" t="s">
        <v>7</v>
      </c>
      <c r="U65" s="13">
        <f t="shared" si="27"/>
        <v>7.2650000000000006E-3</v>
      </c>
      <c r="V65" s="13">
        <f t="shared" si="28"/>
        <v>-2.0873333333333334E-2</v>
      </c>
      <c r="W65" s="14">
        <f t="shared" si="29"/>
        <v>1.4445833333333335E-2</v>
      </c>
    </row>
    <row r="66" spans="2:23" ht="15" thickBot="1" x14ac:dyDescent="0.35">
      <c r="B66" s="15" t="s">
        <v>8</v>
      </c>
      <c r="C66" s="16">
        <f t="shared" si="18"/>
        <v>1.5083333333333334E-2</v>
      </c>
      <c r="D66" s="16">
        <f t="shared" si="19"/>
        <v>-2.1373333333333334E-2</v>
      </c>
      <c r="E66" s="17">
        <f t="shared" si="20"/>
        <v>7.4399999999999996E-3</v>
      </c>
      <c r="H66" s="15" t="s">
        <v>8</v>
      </c>
      <c r="I66" s="16">
        <f t="shared" si="21"/>
        <v>1.3416666666666667E-2</v>
      </c>
      <c r="J66" s="16">
        <f t="shared" si="22"/>
        <v>-1.9880000000000002E-2</v>
      </c>
      <c r="K66" s="17">
        <f t="shared" si="23"/>
        <v>7.4399999999999996E-3</v>
      </c>
      <c r="N66" s="15" t="s">
        <v>8</v>
      </c>
      <c r="O66" s="16">
        <f t="shared" si="24"/>
        <v>7.4399999999999996E-3</v>
      </c>
      <c r="P66" s="16">
        <f t="shared" si="25"/>
        <v>-1.9880000000000002E-2</v>
      </c>
      <c r="Q66" s="17">
        <f t="shared" si="26"/>
        <v>1.3416666666666667E-2</v>
      </c>
      <c r="T66" s="15" t="s">
        <v>8</v>
      </c>
      <c r="U66" s="13">
        <f t="shared" si="27"/>
        <v>7.4399999999999996E-3</v>
      </c>
      <c r="V66" s="13">
        <f t="shared" si="28"/>
        <v>-2.1373333333333334E-2</v>
      </c>
      <c r="W66" s="14">
        <f t="shared" si="29"/>
        <v>1.5083333333333334E-2</v>
      </c>
    </row>
    <row r="69" spans="2:23" ht="15" thickBot="1" x14ac:dyDescent="0.35"/>
    <row r="70" spans="2:23" x14ac:dyDescent="0.3">
      <c r="B70" s="21" t="s">
        <v>37</v>
      </c>
      <c r="C70" s="118" t="s">
        <v>122</v>
      </c>
      <c r="D70" s="120"/>
      <c r="E70" s="119"/>
      <c r="H70" s="21" t="s">
        <v>37</v>
      </c>
      <c r="I70" s="118" t="s">
        <v>122</v>
      </c>
      <c r="J70" s="120"/>
      <c r="K70" s="119"/>
      <c r="N70" s="21" t="s">
        <v>37</v>
      </c>
      <c r="O70" s="118" t="s">
        <v>123</v>
      </c>
      <c r="P70" s="120"/>
      <c r="Q70" s="119"/>
      <c r="T70" s="21" t="s">
        <v>37</v>
      </c>
      <c r="U70" s="118" t="s">
        <v>123</v>
      </c>
      <c r="V70" s="120"/>
      <c r="W70" s="119"/>
    </row>
    <row r="71" spans="2:23" x14ac:dyDescent="0.3">
      <c r="B71" s="9" t="s">
        <v>35</v>
      </c>
      <c r="C71" s="26" t="s">
        <v>38</v>
      </c>
      <c r="D71" s="26" t="s">
        <v>39</v>
      </c>
      <c r="E71" s="27" t="s">
        <v>40</v>
      </c>
      <c r="H71" s="9" t="s">
        <v>36</v>
      </c>
      <c r="I71" s="26" t="s">
        <v>41</v>
      </c>
      <c r="J71" s="26" t="s">
        <v>42</v>
      </c>
      <c r="K71" s="27" t="s">
        <v>43</v>
      </c>
      <c r="N71" s="9" t="s">
        <v>35</v>
      </c>
      <c r="O71" s="26" t="s">
        <v>38</v>
      </c>
      <c r="P71" s="26" t="s">
        <v>39</v>
      </c>
      <c r="Q71" s="27" t="s">
        <v>40</v>
      </c>
      <c r="T71" s="9" t="s">
        <v>36</v>
      </c>
      <c r="U71" s="26" t="s">
        <v>41</v>
      </c>
      <c r="V71" s="26" t="s">
        <v>42</v>
      </c>
      <c r="W71" s="27" t="s">
        <v>43</v>
      </c>
    </row>
    <row r="72" spans="2:23" x14ac:dyDescent="0.3">
      <c r="B72" s="12" t="s">
        <v>0</v>
      </c>
      <c r="C72" s="13">
        <f>SUM(C58:E58)</f>
        <v>1.9166666666666724E-4</v>
      </c>
      <c r="D72" s="13">
        <f>C58*(-25-50)+D58*(-10-50)+E58*(-10-25)</f>
        <v>-2.3875000000000063E-2</v>
      </c>
      <c r="E72" s="14">
        <f>C58*(25*50)+D58*(10*50)+E58*(10*25)</f>
        <v>6.1095833333333358</v>
      </c>
      <c r="H72" s="12" t="s">
        <v>0</v>
      </c>
      <c r="I72" s="13">
        <f>SUM(I58:K58)</f>
        <v>1.4833333333333278E-4</v>
      </c>
      <c r="J72" s="13">
        <f>I58*(-25-50)+J58*(-10-50)+K58*(-10-25)</f>
        <v>-1.0025000000000034E-2</v>
      </c>
      <c r="K72" s="14">
        <f>I58*(25*50)+J58*(10*50)+K58*(10*25)</f>
        <v>5.5254166666666658</v>
      </c>
      <c r="N72" s="12" t="s">
        <v>0</v>
      </c>
      <c r="O72" s="13">
        <f>SUM(O58:Q58)</f>
        <v>1.4833333333333192E-4</v>
      </c>
      <c r="P72" s="13">
        <f>O58*(-75-90)+P58*(-50-90)+Q58*(-50-75)</f>
        <v>-1.9641666666666557E-2</v>
      </c>
      <c r="Q72" s="14">
        <f>O58*(75*90)+P58*(50*90)+Q58*(50*75)</f>
        <v>6.0062499999999943</v>
      </c>
      <c r="T72" s="12" t="s">
        <v>0</v>
      </c>
      <c r="U72" s="13">
        <f>SUM(U58:W58)</f>
        <v>1.9166666666666637E-4</v>
      </c>
      <c r="V72" s="13">
        <f>U58*(-75-90)+V58*(-50-90)+W58*(-50-75)</f>
        <v>-1.445833333333324E-2</v>
      </c>
      <c r="W72" s="14">
        <f>U58*(75*90)+V58*(50*90)+W58*(50*75)</f>
        <v>5.6387500000000017</v>
      </c>
    </row>
    <row r="73" spans="2:23" x14ac:dyDescent="0.3">
      <c r="B73" s="12" t="s">
        <v>1</v>
      </c>
      <c r="C73" s="13">
        <f t="shared" ref="C73:C80" si="30">SUM(C59:E59)</f>
        <v>2.3333333333333366E-4</v>
      </c>
      <c r="D73" s="13">
        <f t="shared" ref="D73:D80" si="31">C59*(-25-50)+D59*(-10-50)+E59*(-10-25)</f>
        <v>-2.9500000000000054E-2</v>
      </c>
      <c r="E73" s="14">
        <f t="shared" ref="E73:E80" si="32">C59*(25*50)+D59*(10*50)+E59*(10*25)</f>
        <v>6.821666666666669</v>
      </c>
      <c r="H73" s="12" t="s">
        <v>1</v>
      </c>
      <c r="I73" s="13">
        <f t="shared" ref="I73:I80" si="33">SUM(I59:K59)</f>
        <v>2.0833333333332947E-4</v>
      </c>
      <c r="J73" s="13">
        <f t="shared" ref="J73:J80" si="34">I59*(-25-50)+J59*(-10-50)+K59*(-10-25)</f>
        <v>-1.3624999999999748E-2</v>
      </c>
      <c r="K73" s="14">
        <f t="shared" ref="K73:K80" si="35">I59*(25*50)+J59*(10*50)+K59*(10*25)</f>
        <v>6.0904166666666644</v>
      </c>
      <c r="N73" s="12" t="s">
        <v>1</v>
      </c>
      <c r="O73" s="13">
        <f t="shared" ref="O73:O80" si="36">SUM(O59:Q59)</f>
        <v>2.0833333333332947E-4</v>
      </c>
      <c r="P73" s="13">
        <f t="shared" ref="P73:P80" si="37">O59*(-75-90)+P59*(-50-90)+Q59*(-50-75)</f>
        <v>-2.8041666666666298E-2</v>
      </c>
      <c r="Q73" s="14">
        <f t="shared" ref="Q73:Q80" si="38">O59*(75*90)+P59*(50*90)+Q59*(50*75)</f>
        <v>6.8112499999999798</v>
      </c>
      <c r="T73" s="12" t="s">
        <v>1</v>
      </c>
      <c r="U73" s="13">
        <f t="shared" ref="U73:U80" si="39">SUM(U59:W59)</f>
        <v>2.3333333333333366E-4</v>
      </c>
      <c r="V73" s="13">
        <f t="shared" ref="V73:V80" si="40">U59*(-75-90)+V59*(-50-90)+W59*(-50-75)</f>
        <v>-1.7166666666666774E-2</v>
      </c>
      <c r="W73" s="14">
        <f t="shared" ref="W73:W80" si="41">U59*(75*90)+V59*(50*90)+W59*(50*75)</f>
        <v>6.2049999999999983</v>
      </c>
    </row>
    <row r="74" spans="2:23" x14ac:dyDescent="0.3">
      <c r="B74" s="12" t="s">
        <v>2</v>
      </c>
      <c r="C74" s="13">
        <f t="shared" si="30"/>
        <v>3.0333333333333254E-4</v>
      </c>
      <c r="D74" s="13">
        <f t="shared" si="31"/>
        <v>-3.6449999999999871E-2</v>
      </c>
      <c r="E74" s="14">
        <f t="shared" si="32"/>
        <v>7.069166666666665</v>
      </c>
      <c r="H74" s="12" t="s">
        <v>2</v>
      </c>
      <c r="I74" s="13">
        <f t="shared" si="33"/>
        <v>2.3666666666666628E-4</v>
      </c>
      <c r="J74" s="13">
        <f t="shared" si="34"/>
        <v>-1.5449999999999964E-2</v>
      </c>
      <c r="K74" s="14">
        <f t="shared" si="35"/>
        <v>6.1858333333333322</v>
      </c>
      <c r="N74" s="12" t="s">
        <v>2</v>
      </c>
      <c r="O74" s="13">
        <f t="shared" si="36"/>
        <v>2.3666666666666628E-4</v>
      </c>
      <c r="P74" s="13">
        <f t="shared" si="37"/>
        <v>-3.1883333333333486E-2</v>
      </c>
      <c r="Q74" s="14">
        <f t="shared" si="38"/>
        <v>7.0075000000000003</v>
      </c>
      <c r="T74" s="12" t="s">
        <v>2</v>
      </c>
      <c r="U74" s="13">
        <f t="shared" si="39"/>
        <v>3.0333333333333254E-4</v>
      </c>
      <c r="V74" s="13">
        <f t="shared" si="40"/>
        <v>-2.4216666666666553E-2</v>
      </c>
      <c r="W74" s="14">
        <f t="shared" si="41"/>
        <v>6.4574999999999889</v>
      </c>
    </row>
    <row r="75" spans="2:23" x14ac:dyDescent="0.3">
      <c r="B75" s="12" t="s">
        <v>3</v>
      </c>
      <c r="C75" s="13">
        <f t="shared" si="30"/>
        <v>3.5500000000000115E-4</v>
      </c>
      <c r="D75" s="13">
        <f t="shared" si="31"/>
        <v>-4.2425000000000046E-2</v>
      </c>
      <c r="E75" s="14">
        <f t="shared" si="32"/>
        <v>7.3937499999999998</v>
      </c>
      <c r="H75" s="12" t="s">
        <v>3</v>
      </c>
      <c r="I75" s="13">
        <f t="shared" si="33"/>
        <v>2.4833333333333651E-4</v>
      </c>
      <c r="J75" s="13">
        <f t="shared" si="34"/>
        <v>-1.6025000000000178E-2</v>
      </c>
      <c r="K75" s="14">
        <f t="shared" si="35"/>
        <v>6.3404166666666688</v>
      </c>
      <c r="N75" s="12" t="s">
        <v>3</v>
      </c>
      <c r="O75" s="13">
        <f t="shared" si="36"/>
        <v>2.4833333333333651E-4</v>
      </c>
      <c r="P75" s="13">
        <f t="shared" si="37"/>
        <v>-3.3641666666667014E-2</v>
      </c>
      <c r="Q75" s="14">
        <f t="shared" si="38"/>
        <v>7.221250000000019</v>
      </c>
      <c r="T75" s="12" t="s">
        <v>3</v>
      </c>
      <c r="U75" s="13">
        <f t="shared" si="39"/>
        <v>3.5500000000000115E-4</v>
      </c>
      <c r="V75" s="13">
        <f t="shared" si="40"/>
        <v>-2.8575000000000017E-2</v>
      </c>
      <c r="W75" s="14">
        <f t="shared" si="41"/>
        <v>6.7012500000000088</v>
      </c>
    </row>
    <row r="76" spans="2:23" x14ac:dyDescent="0.3">
      <c r="B76" s="12" t="s">
        <v>4</v>
      </c>
      <c r="C76" s="13">
        <f t="shared" si="30"/>
        <v>5.7999999999999979E-4</v>
      </c>
      <c r="D76" s="13">
        <f t="shared" si="31"/>
        <v>-6.2299999999999967E-2</v>
      </c>
      <c r="E76" s="14">
        <f t="shared" si="32"/>
        <v>8.2900000000000009</v>
      </c>
      <c r="H76" s="12" t="s">
        <v>4</v>
      </c>
      <c r="I76" s="13">
        <f t="shared" si="33"/>
        <v>4.3333333333333158E-4</v>
      </c>
      <c r="J76" s="13">
        <f t="shared" si="34"/>
        <v>-3.0499999999999916E-2</v>
      </c>
      <c r="K76" s="14">
        <f t="shared" si="35"/>
        <v>7.0666666666666664</v>
      </c>
      <c r="N76" s="12" t="s">
        <v>4</v>
      </c>
      <c r="O76" s="13">
        <f t="shared" si="36"/>
        <v>4.3333333333333071E-4</v>
      </c>
      <c r="P76" s="13">
        <f t="shared" si="37"/>
        <v>-5.6166666666666476E-2</v>
      </c>
      <c r="Q76" s="14">
        <f t="shared" si="38"/>
        <v>8.3499999999999943</v>
      </c>
      <c r="T76" s="12" t="s">
        <v>4</v>
      </c>
      <c r="U76" s="13">
        <f t="shared" si="39"/>
        <v>5.7999999999999892E-4</v>
      </c>
      <c r="V76" s="13">
        <f t="shared" si="40"/>
        <v>-5.3699999999999859E-2</v>
      </c>
      <c r="W76" s="14">
        <f t="shared" si="41"/>
        <v>7.8599999999999994</v>
      </c>
    </row>
    <row r="77" spans="2:23" x14ac:dyDescent="0.3">
      <c r="B77" s="12" t="s">
        <v>5</v>
      </c>
      <c r="C77" s="13">
        <f t="shared" si="30"/>
        <v>7.1208333333333193E-4</v>
      </c>
      <c r="D77" s="13">
        <f t="shared" si="31"/>
        <v>-7.4006249999999996E-2</v>
      </c>
      <c r="E77" s="14">
        <f t="shared" si="32"/>
        <v>8.730104166666667</v>
      </c>
      <c r="H77" s="12" t="s">
        <v>5</v>
      </c>
      <c r="I77" s="13">
        <f t="shared" si="33"/>
        <v>5.5791666666666316E-4</v>
      </c>
      <c r="J77" s="13">
        <f t="shared" si="34"/>
        <v>-4.0443749999999834E-2</v>
      </c>
      <c r="K77" s="14">
        <f t="shared" si="35"/>
        <v>7.4373958333333299</v>
      </c>
      <c r="N77" s="12" t="s">
        <v>5</v>
      </c>
      <c r="O77" s="13">
        <f t="shared" si="36"/>
        <v>5.5791666666666316E-4</v>
      </c>
      <c r="P77" s="13">
        <f t="shared" si="37"/>
        <v>-7.1139583333332812E-2</v>
      </c>
      <c r="Q77" s="14">
        <f t="shared" si="38"/>
        <v>8.9721874999999827</v>
      </c>
      <c r="T77" s="12" t="s">
        <v>5</v>
      </c>
      <c r="U77" s="13">
        <f t="shared" si="39"/>
        <v>7.1208333333333193E-4</v>
      </c>
      <c r="V77" s="13">
        <f t="shared" si="40"/>
        <v>-6.8410416666666585E-2</v>
      </c>
      <c r="W77" s="14">
        <f t="shared" si="41"/>
        <v>8.4503124999999883</v>
      </c>
    </row>
    <row r="78" spans="2:23" x14ac:dyDescent="0.3">
      <c r="B78" s="12" t="s">
        <v>6</v>
      </c>
      <c r="C78" s="13">
        <f t="shared" si="30"/>
        <v>8.283333333333337E-4</v>
      </c>
      <c r="D78" s="13">
        <f t="shared" si="31"/>
        <v>-8.4325000000000122E-2</v>
      </c>
      <c r="E78" s="14">
        <f t="shared" si="32"/>
        <v>9.1154166666666665</v>
      </c>
      <c r="H78" s="12" t="s">
        <v>6</v>
      </c>
      <c r="I78" s="13">
        <f t="shared" si="33"/>
        <v>6.5833333333333022E-4</v>
      </c>
      <c r="J78" s="13">
        <f t="shared" si="34"/>
        <v>-4.8374999999999752E-2</v>
      </c>
      <c r="K78" s="14">
        <f t="shared" si="35"/>
        <v>7.7429166666666625</v>
      </c>
      <c r="N78" s="12" t="s">
        <v>6</v>
      </c>
      <c r="O78" s="13">
        <f t="shared" si="36"/>
        <v>6.5833333333333022E-4</v>
      </c>
      <c r="P78" s="13">
        <f t="shared" si="37"/>
        <v>-8.3291666666666098E-2</v>
      </c>
      <c r="Q78" s="14">
        <f t="shared" si="38"/>
        <v>9.488749999999996</v>
      </c>
      <c r="T78" s="12" t="s">
        <v>6</v>
      </c>
      <c r="U78" s="13">
        <f t="shared" si="39"/>
        <v>8.283333333333337E-4</v>
      </c>
      <c r="V78" s="13">
        <f t="shared" si="40"/>
        <v>-8.1341666666666645E-2</v>
      </c>
      <c r="W78" s="14">
        <f t="shared" si="41"/>
        <v>8.9662500000000094</v>
      </c>
    </row>
    <row r="79" spans="2:23" x14ac:dyDescent="0.3">
      <c r="B79" s="12" t="s">
        <v>7</v>
      </c>
      <c r="C79" s="13">
        <f t="shared" si="30"/>
        <v>8.3750000000000144E-4</v>
      </c>
      <c r="D79" s="13">
        <f t="shared" si="31"/>
        <v>-8.5312500000000124E-2</v>
      </c>
      <c r="E79" s="14">
        <f t="shared" si="32"/>
        <v>9.4368750000000006</v>
      </c>
      <c r="H79" s="12" t="s">
        <v>7</v>
      </c>
      <c r="I79" s="13">
        <f t="shared" si="33"/>
        <v>6.5583333333333119E-4</v>
      </c>
      <c r="J79" s="13">
        <f t="shared" si="34"/>
        <v>-4.9287499999999818E-2</v>
      </c>
      <c r="K79" s="14">
        <f t="shared" si="35"/>
        <v>8.0897916666666632</v>
      </c>
      <c r="N79" s="12" t="s">
        <v>7</v>
      </c>
      <c r="O79" s="13">
        <f t="shared" si="36"/>
        <v>6.5583333333333119E-4</v>
      </c>
      <c r="P79" s="13">
        <f t="shared" si="37"/>
        <v>-8.1879166666666503E-2</v>
      </c>
      <c r="Q79" s="14">
        <f t="shared" si="38"/>
        <v>9.7193749999999923</v>
      </c>
      <c r="T79" s="12" t="s">
        <v>7</v>
      </c>
      <c r="U79" s="13">
        <f t="shared" si="39"/>
        <v>8.3750000000000144E-4</v>
      </c>
      <c r="V79" s="13">
        <f t="shared" si="40"/>
        <v>-8.218750000000008E-2</v>
      </c>
      <c r="W79" s="14">
        <f t="shared" si="41"/>
        <v>9.2806250000000077</v>
      </c>
    </row>
    <row r="80" spans="2:23" ht="15" thickBot="1" x14ac:dyDescent="0.35">
      <c r="B80" s="15" t="s">
        <v>8</v>
      </c>
      <c r="C80" s="16">
        <f t="shared" si="30"/>
        <v>1.1499999999999991E-3</v>
      </c>
      <c r="D80" s="16">
        <f t="shared" si="31"/>
        <v>-0.10925000000000007</v>
      </c>
      <c r="E80" s="17">
        <f t="shared" si="32"/>
        <v>10.0275</v>
      </c>
      <c r="H80" s="15" t="s">
        <v>8</v>
      </c>
      <c r="I80" s="16">
        <f t="shared" si="33"/>
        <v>9.7666666666666475E-4</v>
      </c>
      <c r="J80" s="16">
        <f t="shared" si="34"/>
        <v>-7.3849999999999971E-2</v>
      </c>
      <c r="K80" s="17">
        <f t="shared" si="35"/>
        <v>8.6908333333333303</v>
      </c>
      <c r="N80" s="15" t="s">
        <v>8</v>
      </c>
      <c r="O80" s="16">
        <f t="shared" si="36"/>
        <v>9.7666666666666388E-4</v>
      </c>
      <c r="P80" s="16">
        <f t="shared" si="37"/>
        <v>-0.12148333333333317</v>
      </c>
      <c r="Q80" s="17">
        <f t="shared" si="38"/>
        <v>11.072499999999991</v>
      </c>
      <c r="T80" s="15" t="s">
        <v>8</v>
      </c>
      <c r="U80" s="16">
        <f t="shared" si="39"/>
        <v>1.1499999999999982E-3</v>
      </c>
      <c r="V80" s="16">
        <f t="shared" si="40"/>
        <v>-0.12075000000000014</v>
      </c>
      <c r="W80" s="17">
        <f t="shared" si="41"/>
        <v>10.602499999999992</v>
      </c>
    </row>
    <row r="83" spans="2:23" x14ac:dyDescent="0.3">
      <c r="B83" s="103" t="s">
        <v>28</v>
      </c>
      <c r="C83" s="104"/>
      <c r="D83" s="105"/>
      <c r="H83" s="103" t="s">
        <v>29</v>
      </c>
      <c r="I83" s="104"/>
      <c r="J83" s="105"/>
      <c r="N83" s="103" t="s">
        <v>28</v>
      </c>
      <c r="O83" s="104"/>
      <c r="P83" s="105"/>
      <c r="T83" s="103" t="s">
        <v>29</v>
      </c>
      <c r="U83" s="104"/>
      <c r="V83" s="105"/>
    </row>
    <row r="87" spans="2:23" ht="15" thickBot="1" x14ac:dyDescent="0.35"/>
    <row r="88" spans="2:23" x14ac:dyDescent="0.3">
      <c r="B88" s="2"/>
      <c r="C88" s="98" t="s">
        <v>152</v>
      </c>
      <c r="D88" s="98"/>
      <c r="E88" s="98"/>
      <c r="F88" s="98"/>
      <c r="G88" s="98"/>
      <c r="H88" s="98"/>
      <c r="I88" s="98"/>
      <c r="J88" s="98"/>
      <c r="K88" s="99"/>
      <c r="N88" s="2"/>
      <c r="O88" s="98" t="s">
        <v>153</v>
      </c>
      <c r="P88" s="98"/>
      <c r="Q88" s="98"/>
      <c r="R88" s="98"/>
      <c r="S88" s="98"/>
      <c r="T88" s="98"/>
      <c r="U88" s="98"/>
      <c r="V88" s="98"/>
      <c r="W88" s="99"/>
    </row>
    <row r="89" spans="2:23" x14ac:dyDescent="0.3">
      <c r="B89" s="30" t="s">
        <v>149</v>
      </c>
      <c r="C89" s="28" t="s">
        <v>47</v>
      </c>
      <c r="D89" s="28" t="s">
        <v>48</v>
      </c>
      <c r="E89" s="28" t="s">
        <v>49</v>
      </c>
      <c r="F89" s="28" t="s">
        <v>51</v>
      </c>
      <c r="G89" s="28" t="s">
        <v>50</v>
      </c>
      <c r="H89" s="28" t="s">
        <v>52</v>
      </c>
      <c r="I89" s="28" t="s">
        <v>54</v>
      </c>
      <c r="J89" s="28" t="s">
        <v>53</v>
      </c>
      <c r="K89" s="29" t="s">
        <v>55</v>
      </c>
      <c r="N89" s="30" t="s">
        <v>149</v>
      </c>
      <c r="O89" s="28" t="s">
        <v>47</v>
      </c>
      <c r="P89" s="28" t="s">
        <v>48</v>
      </c>
      <c r="Q89" s="28" t="s">
        <v>49</v>
      </c>
      <c r="R89" s="28" t="s">
        <v>51</v>
      </c>
      <c r="S89" s="28" t="s">
        <v>50</v>
      </c>
      <c r="T89" s="28" t="s">
        <v>52</v>
      </c>
      <c r="U89" s="28" t="s">
        <v>54</v>
      </c>
      <c r="V89" s="28" t="s">
        <v>53</v>
      </c>
      <c r="W89" s="29" t="s">
        <v>55</v>
      </c>
    </row>
    <row r="90" spans="2:23" x14ac:dyDescent="0.3">
      <c r="B90" s="30">
        <v>0</v>
      </c>
      <c r="C90">
        <f>$C$72*B90*B90+$D$72*B90+$E$72</f>
        <v>6.1095833333333358</v>
      </c>
      <c r="D90">
        <f>$C$73*B90*B90+$D$73*B90+$E$73</f>
        <v>6.821666666666669</v>
      </c>
      <c r="E90">
        <f>$C$74*B90*B90+$D$74*B90+$E$74</f>
        <v>7.069166666666665</v>
      </c>
      <c r="F90">
        <f>$C$75*B90*B90+$D$75*B90+$E$75</f>
        <v>7.3937499999999998</v>
      </c>
      <c r="G90">
        <f>$C$76*B90*B90+$D$76*B90+$E$76</f>
        <v>8.2900000000000009</v>
      </c>
      <c r="H90">
        <f>$C$77*B90*B90+$D$77*B90+$E$77</f>
        <v>8.730104166666667</v>
      </c>
      <c r="I90">
        <f>$C$78*B90*B90+$D$78*B90+$E$78</f>
        <v>9.1154166666666665</v>
      </c>
      <c r="J90">
        <f>$C$79*B90*B90+$D$79*B90+$E$79</f>
        <v>9.4368750000000006</v>
      </c>
      <c r="K90" s="4">
        <f>$C$80*B90*B90+$D$80*B90+$E$80</f>
        <v>10.0275</v>
      </c>
      <c r="N90" s="30">
        <v>0</v>
      </c>
      <c r="O90">
        <f>$I$72*N90*N90+$J$72*N90+$K$72</f>
        <v>5.5254166666666658</v>
      </c>
      <c r="P90">
        <f>$I$73*N90*N90+$J$73*N90+$K$73</f>
        <v>6.0904166666666644</v>
      </c>
      <c r="Q90">
        <f>$I$74*N90*N90+$J$74*N90+$K$74</f>
        <v>6.1858333333333322</v>
      </c>
      <c r="R90">
        <f>$I$75*N90*N90+$J$75*N90+$K$75</f>
        <v>6.3404166666666688</v>
      </c>
      <c r="S90">
        <f>$I$76*N90*N90+$J$76*N90+$K$76</f>
        <v>7.0666666666666664</v>
      </c>
      <c r="T90">
        <f>$I$77*N90*N90+$J$77*N90+$K$77</f>
        <v>7.4373958333333299</v>
      </c>
      <c r="U90">
        <f>$I$78*N90*N90+$J$78*N90+$K$78</f>
        <v>7.7429166666666625</v>
      </c>
      <c r="V90">
        <f>$I$79*N90*N90+$J$79*N90+$K$79</f>
        <v>8.0897916666666632</v>
      </c>
      <c r="W90" s="4">
        <f>$I$80*N90*N90+$J$80*N90+$K$80</f>
        <v>8.6908333333333303</v>
      </c>
    </row>
    <row r="91" spans="2:23" x14ac:dyDescent="0.3">
      <c r="B91" s="30">
        <v>1</v>
      </c>
      <c r="C91">
        <f t="shared" ref="C91:C140" si="42">$C$72*B91*B91+$D$72*B91+$E$72</f>
        <v>6.0859000000000023</v>
      </c>
      <c r="D91">
        <f t="shared" ref="D91:D140" si="43">$C$73*B91*B91+$D$73*B91+$E$73</f>
        <v>6.7924000000000024</v>
      </c>
      <c r="E91">
        <f t="shared" ref="E91:E140" si="44">$C$74*B91*B91+$D$74*B91+$E$74</f>
        <v>7.0330199999999987</v>
      </c>
      <c r="F91">
        <f t="shared" ref="F91:F140" si="45">$C$75*B91*B91+$D$75*B91+$E$75</f>
        <v>7.35168</v>
      </c>
      <c r="G91">
        <f t="shared" ref="G91:G140" si="46">$C$76*B91*B91+$D$76*B91+$E$76</f>
        <v>8.2282800000000016</v>
      </c>
      <c r="H91">
        <f t="shared" ref="H91:H140" si="47">$C$77*B91*B91+$D$77*B91+$E$77</f>
        <v>8.6568100000000001</v>
      </c>
      <c r="I91">
        <f t="shared" ref="I91:I140" si="48">$C$78*B91*B91+$D$78*B91+$E$78</f>
        <v>9.0319199999999995</v>
      </c>
      <c r="J91">
        <f t="shared" ref="J91:J140" si="49">$C$79*B91*B91+$D$79*B91+$E$79</f>
        <v>9.3524000000000012</v>
      </c>
      <c r="K91" s="4">
        <f t="shared" ref="K91:K140" si="50">$C$80*B91*B91+$D$80*B91+$E$80</f>
        <v>9.9193999999999996</v>
      </c>
      <c r="N91" s="30">
        <v>1</v>
      </c>
      <c r="O91">
        <f t="shared" ref="O91:O140" si="51">$I$72*N91*N91+$J$72*N91+$K$72</f>
        <v>5.5155399999999988</v>
      </c>
      <c r="P91">
        <f t="shared" ref="P91:P140" si="52">$I$73*N91*N91+$J$73*N91+$K$73</f>
        <v>6.0769999999999982</v>
      </c>
      <c r="Q91">
        <f t="shared" ref="Q91:Q140" si="53">$I$74*N91*N91+$J$74*N91+$K$74</f>
        <v>6.1706199999999987</v>
      </c>
      <c r="R91">
        <f t="shared" ref="R91:R140" si="54">$I$75*N91*N91+$J$75*N91+$K$75</f>
        <v>6.3246400000000023</v>
      </c>
      <c r="S91">
        <f t="shared" ref="S91:S140" si="55">$I$76*N91*N91+$J$76*N91+$K$76</f>
        <v>7.0366</v>
      </c>
      <c r="T91">
        <f t="shared" ref="T91:T140" si="56">$I$77*N91*N91+$J$77*N91+$K$77</f>
        <v>7.3975099999999969</v>
      </c>
      <c r="U91">
        <f t="shared" ref="U91:U140" si="57">$I$78*N91*N91+$J$78*N91+$K$78</f>
        <v>7.6951999999999963</v>
      </c>
      <c r="V91">
        <f t="shared" ref="V91:V140" si="58">$I$79*N91*N91+$J$79*N91+$K$79</f>
        <v>8.0411599999999961</v>
      </c>
      <c r="W91" s="4">
        <f t="shared" ref="W91:W140" si="59">$I$80*N91*N91+$J$80*N91+$K$80</f>
        <v>8.6179599999999965</v>
      </c>
    </row>
    <row r="92" spans="2:23" x14ac:dyDescent="0.3">
      <c r="B92" s="30">
        <v>2</v>
      </c>
      <c r="C92">
        <f t="shared" si="42"/>
        <v>6.0626000000000024</v>
      </c>
      <c r="D92">
        <f t="shared" si="43"/>
        <v>6.7636000000000021</v>
      </c>
      <c r="E92">
        <f t="shared" si="44"/>
        <v>6.9974799999999986</v>
      </c>
      <c r="F92">
        <f t="shared" si="45"/>
        <v>7.3103199999999999</v>
      </c>
      <c r="G92">
        <f t="shared" si="46"/>
        <v>8.167720000000001</v>
      </c>
      <c r="H92">
        <f t="shared" si="47"/>
        <v>8.5849399999999996</v>
      </c>
      <c r="I92">
        <f t="shared" si="48"/>
        <v>8.9500799999999998</v>
      </c>
      <c r="J92">
        <f t="shared" si="49"/>
        <v>9.2696000000000005</v>
      </c>
      <c r="K92" s="4">
        <f t="shared" si="50"/>
        <v>9.8135999999999992</v>
      </c>
      <c r="N92" s="30">
        <v>2</v>
      </c>
      <c r="O92">
        <f t="shared" si="51"/>
        <v>5.5059599999999991</v>
      </c>
      <c r="P92">
        <f t="shared" si="52"/>
        <v>6.0639999999999983</v>
      </c>
      <c r="Q92">
        <f t="shared" si="53"/>
        <v>6.1558799999999989</v>
      </c>
      <c r="R92">
        <f t="shared" si="54"/>
        <v>6.3093600000000016</v>
      </c>
      <c r="S92">
        <f t="shared" si="55"/>
        <v>7.0073999999999996</v>
      </c>
      <c r="T92">
        <f t="shared" si="56"/>
        <v>7.3587399999999965</v>
      </c>
      <c r="U92">
        <f t="shared" si="57"/>
        <v>7.648799999999996</v>
      </c>
      <c r="V92">
        <f t="shared" si="58"/>
        <v>7.9938399999999969</v>
      </c>
      <c r="W92" s="4">
        <f t="shared" si="59"/>
        <v>8.5470399999999973</v>
      </c>
    </row>
    <row r="93" spans="2:23" x14ac:dyDescent="0.3">
      <c r="B93" s="30">
        <v>3</v>
      </c>
      <c r="C93">
        <f t="shared" si="42"/>
        <v>6.0396833333333353</v>
      </c>
      <c r="D93">
        <f t="shared" si="43"/>
        <v>6.7352666666666687</v>
      </c>
      <c r="E93">
        <f t="shared" si="44"/>
        <v>6.9625466666666656</v>
      </c>
      <c r="F93">
        <f t="shared" si="45"/>
        <v>7.2696699999999996</v>
      </c>
      <c r="G93">
        <f t="shared" si="46"/>
        <v>8.1083200000000009</v>
      </c>
      <c r="H93">
        <f t="shared" si="47"/>
        <v>8.5144941666666671</v>
      </c>
      <c r="I93">
        <f t="shared" si="48"/>
        <v>8.8698966666666657</v>
      </c>
      <c r="J93">
        <f t="shared" si="49"/>
        <v>9.1884750000000004</v>
      </c>
      <c r="K93" s="4">
        <f t="shared" si="50"/>
        <v>9.7100999999999988</v>
      </c>
      <c r="N93" s="30">
        <v>3</v>
      </c>
      <c r="O93">
        <f t="shared" si="51"/>
        <v>5.4966766666666658</v>
      </c>
      <c r="P93">
        <f t="shared" si="52"/>
        <v>6.0514166666666647</v>
      </c>
      <c r="Q93">
        <f t="shared" si="53"/>
        <v>6.141613333333332</v>
      </c>
      <c r="R93">
        <f t="shared" si="54"/>
        <v>6.2945766666666687</v>
      </c>
      <c r="S93">
        <f t="shared" si="55"/>
        <v>6.9790666666666663</v>
      </c>
      <c r="T93">
        <f t="shared" si="56"/>
        <v>7.3210858333333304</v>
      </c>
      <c r="U93">
        <f t="shared" si="57"/>
        <v>7.6037166666666636</v>
      </c>
      <c r="V93">
        <f t="shared" si="58"/>
        <v>7.947831666666664</v>
      </c>
      <c r="W93" s="4">
        <f t="shared" si="59"/>
        <v>8.4780733333333309</v>
      </c>
    </row>
    <row r="94" spans="2:23" x14ac:dyDescent="0.3">
      <c r="B94" s="30">
        <v>4</v>
      </c>
      <c r="C94">
        <f t="shared" si="42"/>
        <v>6.0171500000000027</v>
      </c>
      <c r="D94">
        <f t="shared" si="43"/>
        <v>6.7074000000000025</v>
      </c>
      <c r="E94">
        <f t="shared" si="44"/>
        <v>6.9282199999999987</v>
      </c>
      <c r="F94">
        <f t="shared" si="45"/>
        <v>7.22973</v>
      </c>
      <c r="G94">
        <f t="shared" si="46"/>
        <v>8.0500800000000012</v>
      </c>
      <c r="H94">
        <f t="shared" si="47"/>
        <v>8.445472500000001</v>
      </c>
      <c r="I94">
        <f t="shared" si="48"/>
        <v>8.7913699999999988</v>
      </c>
      <c r="J94">
        <f t="shared" si="49"/>
        <v>9.1090250000000008</v>
      </c>
      <c r="K94" s="4">
        <f t="shared" si="50"/>
        <v>9.6089000000000002</v>
      </c>
      <c r="N94" s="30">
        <v>4</v>
      </c>
      <c r="O94">
        <f t="shared" si="51"/>
        <v>5.4876899999999988</v>
      </c>
      <c r="P94">
        <f t="shared" si="52"/>
        <v>6.0392499999999982</v>
      </c>
      <c r="Q94">
        <f t="shared" si="53"/>
        <v>6.1278199999999989</v>
      </c>
      <c r="R94">
        <f t="shared" si="54"/>
        <v>6.2802900000000017</v>
      </c>
      <c r="S94">
        <f t="shared" si="55"/>
        <v>6.9516</v>
      </c>
      <c r="T94">
        <f t="shared" si="56"/>
        <v>7.2845474999999968</v>
      </c>
      <c r="U94">
        <f t="shared" si="57"/>
        <v>7.5599499999999971</v>
      </c>
      <c r="V94">
        <f t="shared" si="58"/>
        <v>7.9031349999999971</v>
      </c>
      <c r="W94" s="4">
        <f t="shared" si="59"/>
        <v>8.4110599999999973</v>
      </c>
    </row>
    <row r="95" spans="2:23" x14ac:dyDescent="0.3">
      <c r="B95" s="30">
        <v>5</v>
      </c>
      <c r="C95">
        <f t="shared" si="42"/>
        <v>5.9950000000000019</v>
      </c>
      <c r="D95">
        <f t="shared" si="43"/>
        <v>6.6800000000000024</v>
      </c>
      <c r="E95">
        <f t="shared" si="44"/>
        <v>6.894499999999999</v>
      </c>
      <c r="F95">
        <f t="shared" si="45"/>
        <v>7.1904999999999992</v>
      </c>
      <c r="G95">
        <f t="shared" si="46"/>
        <v>7.9930000000000012</v>
      </c>
      <c r="H95">
        <f t="shared" si="47"/>
        <v>8.3778749999999995</v>
      </c>
      <c r="I95">
        <f t="shared" si="48"/>
        <v>8.7144999999999992</v>
      </c>
      <c r="J95">
        <f t="shared" si="49"/>
        <v>9.03125</v>
      </c>
      <c r="K95" s="4">
        <f t="shared" si="50"/>
        <v>9.51</v>
      </c>
      <c r="N95" s="30">
        <v>5</v>
      </c>
      <c r="O95">
        <f t="shared" si="51"/>
        <v>5.4789999999999992</v>
      </c>
      <c r="P95">
        <f t="shared" si="52"/>
        <v>6.027499999999999</v>
      </c>
      <c r="Q95">
        <f t="shared" si="53"/>
        <v>6.1144999999999987</v>
      </c>
      <c r="R95">
        <f t="shared" si="54"/>
        <v>6.2665000000000015</v>
      </c>
      <c r="S95">
        <f t="shared" si="55"/>
        <v>6.9249999999999998</v>
      </c>
      <c r="T95">
        <f t="shared" si="56"/>
        <v>7.2491249999999976</v>
      </c>
      <c r="U95">
        <f t="shared" si="57"/>
        <v>7.5174999999999965</v>
      </c>
      <c r="V95">
        <f t="shared" si="58"/>
        <v>7.8597499999999973</v>
      </c>
      <c r="W95" s="4">
        <f t="shared" si="59"/>
        <v>8.3459999999999965</v>
      </c>
    </row>
    <row r="96" spans="2:23" x14ac:dyDescent="0.3">
      <c r="B96" s="30">
        <v>6</v>
      </c>
      <c r="C96">
        <f t="shared" si="42"/>
        <v>5.9732333333333356</v>
      </c>
      <c r="D96">
        <f t="shared" si="43"/>
        <v>6.6530666666666685</v>
      </c>
      <c r="E96">
        <f t="shared" si="44"/>
        <v>6.8613866666666654</v>
      </c>
      <c r="F96">
        <f t="shared" si="45"/>
        <v>7.15198</v>
      </c>
      <c r="G96">
        <f t="shared" si="46"/>
        <v>7.9370800000000008</v>
      </c>
      <c r="H96">
        <f t="shared" si="47"/>
        <v>8.3117016666666679</v>
      </c>
      <c r="I96">
        <f t="shared" si="48"/>
        <v>8.6392866666666652</v>
      </c>
      <c r="J96">
        <f t="shared" si="49"/>
        <v>8.9551499999999997</v>
      </c>
      <c r="K96" s="4">
        <f t="shared" si="50"/>
        <v>9.4133999999999993</v>
      </c>
      <c r="N96" s="30">
        <v>6</v>
      </c>
      <c r="O96">
        <f t="shared" si="51"/>
        <v>5.470606666666666</v>
      </c>
      <c r="P96">
        <f t="shared" si="52"/>
        <v>6.016166666666666</v>
      </c>
      <c r="Q96">
        <f t="shared" si="53"/>
        <v>6.1016533333333323</v>
      </c>
      <c r="R96">
        <f t="shared" si="54"/>
        <v>6.2532066666666681</v>
      </c>
      <c r="S96">
        <f t="shared" si="55"/>
        <v>6.8992666666666667</v>
      </c>
      <c r="T96">
        <f t="shared" si="56"/>
        <v>7.2148183333333309</v>
      </c>
      <c r="U96">
        <f t="shared" si="57"/>
        <v>7.4763666666666637</v>
      </c>
      <c r="V96">
        <f t="shared" si="58"/>
        <v>7.8176766666666637</v>
      </c>
      <c r="W96" s="4">
        <f t="shared" si="59"/>
        <v>8.2828933333333303</v>
      </c>
    </row>
    <row r="97" spans="2:23" x14ac:dyDescent="0.3">
      <c r="B97" s="30">
        <v>7</v>
      </c>
      <c r="C97">
        <f t="shared" si="42"/>
        <v>5.9518500000000021</v>
      </c>
      <c r="D97">
        <f t="shared" si="43"/>
        <v>6.6266000000000016</v>
      </c>
      <c r="E97">
        <f t="shared" si="44"/>
        <v>6.828879999999999</v>
      </c>
      <c r="F97">
        <f t="shared" si="45"/>
        <v>7.1141699999999997</v>
      </c>
      <c r="G97">
        <f t="shared" si="46"/>
        <v>7.8823200000000009</v>
      </c>
      <c r="H97">
        <f t="shared" si="47"/>
        <v>8.2469525000000008</v>
      </c>
      <c r="I97">
        <f t="shared" si="48"/>
        <v>8.5657299999999985</v>
      </c>
      <c r="J97">
        <f t="shared" si="49"/>
        <v>8.880725</v>
      </c>
      <c r="K97" s="4">
        <f t="shared" si="50"/>
        <v>9.3190999999999988</v>
      </c>
      <c r="N97" s="30">
        <v>7</v>
      </c>
      <c r="O97">
        <f t="shared" si="51"/>
        <v>5.4625099999999991</v>
      </c>
      <c r="P97">
        <f t="shared" si="52"/>
        <v>6.0052499999999993</v>
      </c>
      <c r="Q97">
        <f t="shared" si="53"/>
        <v>6.0892799999999987</v>
      </c>
      <c r="R97">
        <f t="shared" si="54"/>
        <v>6.2404100000000007</v>
      </c>
      <c r="S97">
        <f t="shared" si="55"/>
        <v>6.8744000000000005</v>
      </c>
      <c r="T97">
        <f t="shared" si="56"/>
        <v>7.1816274999999976</v>
      </c>
      <c r="U97">
        <f t="shared" si="57"/>
        <v>7.4365499999999969</v>
      </c>
      <c r="V97">
        <f t="shared" si="58"/>
        <v>7.776914999999998</v>
      </c>
      <c r="W97" s="4">
        <f t="shared" si="59"/>
        <v>8.2217399999999969</v>
      </c>
    </row>
    <row r="98" spans="2:23" x14ac:dyDescent="0.3">
      <c r="B98" s="30">
        <v>8</v>
      </c>
      <c r="C98">
        <f t="shared" si="42"/>
        <v>5.9308500000000022</v>
      </c>
      <c r="D98">
        <f t="shared" si="43"/>
        <v>6.6006000000000018</v>
      </c>
      <c r="E98">
        <f t="shared" si="44"/>
        <v>6.7969799999999996</v>
      </c>
      <c r="F98">
        <f t="shared" si="45"/>
        <v>7.0770699999999991</v>
      </c>
      <c r="G98">
        <f t="shared" si="46"/>
        <v>7.8287200000000015</v>
      </c>
      <c r="H98">
        <f t="shared" si="47"/>
        <v>8.1836275000000001</v>
      </c>
      <c r="I98">
        <f t="shared" si="48"/>
        <v>8.4938299999999991</v>
      </c>
      <c r="J98">
        <f t="shared" si="49"/>
        <v>8.807974999999999</v>
      </c>
      <c r="K98" s="4">
        <f t="shared" si="50"/>
        <v>9.2271000000000001</v>
      </c>
      <c r="N98" s="30">
        <v>8</v>
      </c>
      <c r="O98">
        <f t="shared" si="51"/>
        <v>5.4547099999999986</v>
      </c>
      <c r="P98">
        <f t="shared" si="52"/>
        <v>5.9947499999999998</v>
      </c>
      <c r="Q98">
        <f t="shared" si="53"/>
        <v>6.0773799999999989</v>
      </c>
      <c r="R98">
        <f t="shared" si="54"/>
        <v>6.2281100000000009</v>
      </c>
      <c r="S98">
        <f t="shared" si="55"/>
        <v>6.8504000000000005</v>
      </c>
      <c r="T98">
        <f t="shared" si="56"/>
        <v>7.1495524999999978</v>
      </c>
      <c r="U98">
        <f t="shared" si="57"/>
        <v>7.3980499999999978</v>
      </c>
      <c r="V98">
        <f t="shared" si="58"/>
        <v>7.7374649999999976</v>
      </c>
      <c r="W98" s="4">
        <f t="shared" si="59"/>
        <v>8.1625399999999964</v>
      </c>
    </row>
    <row r="99" spans="2:23" x14ac:dyDescent="0.3">
      <c r="B99" s="30">
        <v>9</v>
      </c>
      <c r="C99">
        <f t="shared" si="42"/>
        <v>5.910233333333335</v>
      </c>
      <c r="D99">
        <f t="shared" si="43"/>
        <v>6.5750666666666682</v>
      </c>
      <c r="E99">
        <f t="shared" si="44"/>
        <v>6.7656866666666664</v>
      </c>
      <c r="F99">
        <f t="shared" si="45"/>
        <v>7.0406799999999992</v>
      </c>
      <c r="G99">
        <f t="shared" si="46"/>
        <v>7.7762800000000016</v>
      </c>
      <c r="H99">
        <f t="shared" si="47"/>
        <v>8.1217266666666674</v>
      </c>
      <c r="I99">
        <f t="shared" si="48"/>
        <v>8.4235866666666652</v>
      </c>
      <c r="J99">
        <f t="shared" si="49"/>
        <v>8.7369000000000003</v>
      </c>
      <c r="K99" s="4">
        <f t="shared" si="50"/>
        <v>9.1373999999999995</v>
      </c>
      <c r="N99" s="30">
        <v>9</v>
      </c>
      <c r="O99">
        <f t="shared" si="51"/>
        <v>5.4472066666666654</v>
      </c>
      <c r="P99">
        <f t="shared" si="52"/>
        <v>5.9846666666666666</v>
      </c>
      <c r="Q99">
        <f t="shared" si="53"/>
        <v>6.0659533333333329</v>
      </c>
      <c r="R99">
        <f t="shared" si="54"/>
        <v>6.2163066666666671</v>
      </c>
      <c r="S99">
        <f t="shared" si="55"/>
        <v>6.8272666666666666</v>
      </c>
      <c r="T99">
        <f t="shared" si="56"/>
        <v>7.1185933333333313</v>
      </c>
      <c r="U99">
        <f t="shared" si="57"/>
        <v>7.3608666666666647</v>
      </c>
      <c r="V99">
        <f t="shared" si="58"/>
        <v>7.6993266666666642</v>
      </c>
      <c r="W99" s="4">
        <f t="shared" si="59"/>
        <v>8.1052933333333304</v>
      </c>
    </row>
    <row r="100" spans="2:23" x14ac:dyDescent="0.3">
      <c r="B100" s="30">
        <v>10</v>
      </c>
      <c r="C100">
        <f t="shared" si="42"/>
        <v>5.8900000000000023</v>
      </c>
      <c r="D100">
        <f t="shared" si="43"/>
        <v>6.5500000000000016</v>
      </c>
      <c r="E100">
        <f t="shared" si="44"/>
        <v>6.7349999999999994</v>
      </c>
      <c r="F100">
        <f t="shared" si="45"/>
        <v>7.004999999999999</v>
      </c>
      <c r="G100">
        <f t="shared" si="46"/>
        <v>7.7250000000000014</v>
      </c>
      <c r="H100">
        <f t="shared" si="47"/>
        <v>8.0612500000000011</v>
      </c>
      <c r="I100">
        <f t="shared" si="48"/>
        <v>8.3549999999999986</v>
      </c>
      <c r="J100">
        <f t="shared" si="49"/>
        <v>8.6674999999999986</v>
      </c>
      <c r="K100" s="4">
        <f t="shared" si="50"/>
        <v>9.0499999999999989</v>
      </c>
      <c r="N100" s="30">
        <v>10</v>
      </c>
      <c r="O100">
        <f t="shared" si="51"/>
        <v>5.4399999999999986</v>
      </c>
      <c r="P100">
        <f t="shared" si="52"/>
        <v>5.9749999999999996</v>
      </c>
      <c r="Q100">
        <f t="shared" si="53"/>
        <v>6.0549999999999988</v>
      </c>
      <c r="R100">
        <f t="shared" si="54"/>
        <v>6.205000000000001</v>
      </c>
      <c r="S100">
        <f t="shared" si="55"/>
        <v>6.8050000000000006</v>
      </c>
      <c r="T100">
        <f t="shared" si="56"/>
        <v>7.0887499999999974</v>
      </c>
      <c r="U100">
        <f t="shared" si="57"/>
        <v>7.3249999999999975</v>
      </c>
      <c r="V100">
        <f t="shared" si="58"/>
        <v>7.6624999999999979</v>
      </c>
      <c r="W100" s="4">
        <f t="shared" si="59"/>
        <v>8.0499999999999972</v>
      </c>
    </row>
    <row r="101" spans="2:23" x14ac:dyDescent="0.3">
      <c r="B101" s="30">
        <v>11</v>
      </c>
      <c r="C101">
        <f t="shared" si="42"/>
        <v>5.8701500000000015</v>
      </c>
      <c r="D101">
        <f t="shared" si="43"/>
        <v>6.5254000000000021</v>
      </c>
      <c r="E101">
        <f t="shared" si="44"/>
        <v>6.7049199999999995</v>
      </c>
      <c r="F101">
        <f t="shared" si="45"/>
        <v>6.9700299999999995</v>
      </c>
      <c r="G101">
        <f t="shared" si="46"/>
        <v>7.6748800000000017</v>
      </c>
      <c r="H101">
        <f t="shared" si="47"/>
        <v>8.0021975000000012</v>
      </c>
      <c r="I101">
        <f t="shared" si="48"/>
        <v>8.2880699999999976</v>
      </c>
      <c r="J101">
        <f t="shared" si="49"/>
        <v>8.5997749999999993</v>
      </c>
      <c r="K101" s="4">
        <f t="shared" si="50"/>
        <v>8.9648999999999983</v>
      </c>
      <c r="N101" s="30">
        <v>11</v>
      </c>
      <c r="O101">
        <f t="shared" si="51"/>
        <v>5.4330899999999982</v>
      </c>
      <c r="P101">
        <f t="shared" si="52"/>
        <v>5.9657499999999999</v>
      </c>
      <c r="Q101">
        <f t="shared" si="53"/>
        <v>6.0445199999999994</v>
      </c>
      <c r="R101">
        <f t="shared" si="54"/>
        <v>6.1941900000000008</v>
      </c>
      <c r="S101">
        <f t="shared" si="55"/>
        <v>6.7836000000000007</v>
      </c>
      <c r="T101">
        <f t="shared" si="56"/>
        <v>7.0600224999999979</v>
      </c>
      <c r="U101">
        <f t="shared" si="57"/>
        <v>7.2904499999999981</v>
      </c>
      <c r="V101">
        <f t="shared" si="58"/>
        <v>7.6269849999999986</v>
      </c>
      <c r="W101" s="4">
        <f t="shared" si="59"/>
        <v>7.9966599999999968</v>
      </c>
    </row>
    <row r="102" spans="2:23" x14ac:dyDescent="0.3">
      <c r="B102" s="30">
        <v>12</v>
      </c>
      <c r="C102">
        <f t="shared" si="42"/>
        <v>5.8506833333333352</v>
      </c>
      <c r="D102">
        <f t="shared" si="43"/>
        <v>6.5012666666666687</v>
      </c>
      <c r="E102">
        <f t="shared" si="44"/>
        <v>6.6754466666666668</v>
      </c>
      <c r="F102">
        <f t="shared" si="45"/>
        <v>6.9357699999999998</v>
      </c>
      <c r="G102">
        <f t="shared" si="46"/>
        <v>7.6259200000000016</v>
      </c>
      <c r="H102">
        <f t="shared" si="47"/>
        <v>7.9445691666666667</v>
      </c>
      <c r="I102">
        <f t="shared" si="48"/>
        <v>8.2227966666666656</v>
      </c>
      <c r="J102">
        <f t="shared" si="49"/>
        <v>8.5337249999999987</v>
      </c>
      <c r="K102" s="4">
        <f t="shared" si="50"/>
        <v>8.8820999999999994</v>
      </c>
      <c r="N102" s="30">
        <v>12</v>
      </c>
      <c r="O102">
        <f t="shared" si="51"/>
        <v>5.4264766666666651</v>
      </c>
      <c r="P102">
        <f t="shared" si="52"/>
        <v>5.9569166666666664</v>
      </c>
      <c r="Q102">
        <f t="shared" si="53"/>
        <v>6.034513333333333</v>
      </c>
      <c r="R102">
        <f t="shared" si="54"/>
        <v>6.1838766666666674</v>
      </c>
      <c r="S102">
        <f t="shared" si="55"/>
        <v>6.763066666666667</v>
      </c>
      <c r="T102">
        <f t="shared" si="56"/>
        <v>7.0324108333333317</v>
      </c>
      <c r="U102">
        <f t="shared" si="57"/>
        <v>7.2572166666666647</v>
      </c>
      <c r="V102">
        <f t="shared" si="58"/>
        <v>7.5927816666666654</v>
      </c>
      <c r="W102" s="4">
        <f t="shared" si="59"/>
        <v>7.9452733333333301</v>
      </c>
    </row>
    <row r="103" spans="2:23" x14ac:dyDescent="0.3">
      <c r="B103" s="30">
        <v>13</v>
      </c>
      <c r="C103">
        <f t="shared" si="42"/>
        <v>5.8316000000000017</v>
      </c>
      <c r="D103">
        <f t="shared" si="43"/>
        <v>6.4776000000000016</v>
      </c>
      <c r="E103">
        <f t="shared" si="44"/>
        <v>6.6465800000000002</v>
      </c>
      <c r="F103">
        <f t="shared" si="45"/>
        <v>6.9022199999999998</v>
      </c>
      <c r="G103">
        <f t="shared" si="46"/>
        <v>7.5781200000000011</v>
      </c>
      <c r="H103">
        <f t="shared" si="47"/>
        <v>7.8883650000000003</v>
      </c>
      <c r="I103">
        <f t="shared" si="48"/>
        <v>8.1591799999999992</v>
      </c>
      <c r="J103">
        <f t="shared" si="49"/>
        <v>8.4693499999999986</v>
      </c>
      <c r="K103" s="4">
        <f t="shared" si="50"/>
        <v>8.8015999999999988</v>
      </c>
      <c r="N103" s="30">
        <v>13</v>
      </c>
      <c r="O103">
        <f t="shared" si="51"/>
        <v>5.4201599999999983</v>
      </c>
      <c r="P103">
        <f t="shared" si="52"/>
        <v>5.9485000000000001</v>
      </c>
      <c r="Q103">
        <f t="shared" si="53"/>
        <v>6.0249799999999993</v>
      </c>
      <c r="R103">
        <f t="shared" si="54"/>
        <v>6.1740600000000008</v>
      </c>
      <c r="S103">
        <f t="shared" si="55"/>
        <v>6.7434000000000003</v>
      </c>
      <c r="T103">
        <f t="shared" si="56"/>
        <v>7.0059149999999981</v>
      </c>
      <c r="U103">
        <f t="shared" si="57"/>
        <v>7.2252999999999989</v>
      </c>
      <c r="V103">
        <f t="shared" si="58"/>
        <v>7.5598899999999984</v>
      </c>
      <c r="W103" s="4">
        <f t="shared" si="59"/>
        <v>7.8958399999999971</v>
      </c>
    </row>
    <row r="104" spans="2:23" x14ac:dyDescent="0.3">
      <c r="B104" s="30">
        <v>14</v>
      </c>
      <c r="C104">
        <f t="shared" si="42"/>
        <v>5.8129000000000017</v>
      </c>
      <c r="D104">
        <f t="shared" si="43"/>
        <v>6.4544000000000015</v>
      </c>
      <c r="E104">
        <f t="shared" si="44"/>
        <v>6.6183199999999998</v>
      </c>
      <c r="F104">
        <f t="shared" si="45"/>
        <v>6.8693799999999996</v>
      </c>
      <c r="G104">
        <f t="shared" si="46"/>
        <v>7.5314800000000011</v>
      </c>
      <c r="H104">
        <f t="shared" si="47"/>
        <v>7.8335850000000002</v>
      </c>
      <c r="I104">
        <f t="shared" si="48"/>
        <v>8.0972199999999983</v>
      </c>
      <c r="J104">
        <f t="shared" si="49"/>
        <v>8.4066499999999991</v>
      </c>
      <c r="K104" s="4">
        <f t="shared" si="50"/>
        <v>8.723399999999998</v>
      </c>
      <c r="N104" s="30">
        <v>14</v>
      </c>
      <c r="O104">
        <f t="shared" si="51"/>
        <v>5.4141399999999988</v>
      </c>
      <c r="P104">
        <f t="shared" si="52"/>
        <v>5.9405000000000001</v>
      </c>
      <c r="Q104">
        <f t="shared" si="53"/>
        <v>6.0159199999999995</v>
      </c>
      <c r="R104">
        <f t="shared" si="54"/>
        <v>6.1647400000000001</v>
      </c>
      <c r="S104">
        <f t="shared" si="55"/>
        <v>6.7246000000000006</v>
      </c>
      <c r="T104">
        <f t="shared" si="56"/>
        <v>6.9805349999999979</v>
      </c>
      <c r="U104">
        <f t="shared" si="57"/>
        <v>7.1946999999999983</v>
      </c>
      <c r="V104">
        <f t="shared" si="58"/>
        <v>7.5283099999999985</v>
      </c>
      <c r="W104" s="4">
        <f t="shared" si="59"/>
        <v>7.8483599999999969</v>
      </c>
    </row>
    <row r="105" spans="2:23" x14ac:dyDescent="0.3">
      <c r="B105" s="30">
        <v>15</v>
      </c>
      <c r="C105">
        <f t="shared" si="42"/>
        <v>5.7945833333333354</v>
      </c>
      <c r="D105">
        <f t="shared" si="43"/>
        <v>6.4316666666666684</v>
      </c>
      <c r="E105">
        <f t="shared" si="44"/>
        <v>6.5906666666666665</v>
      </c>
      <c r="F105">
        <f t="shared" si="45"/>
        <v>6.8372499999999992</v>
      </c>
      <c r="G105">
        <f t="shared" si="46"/>
        <v>7.4860000000000015</v>
      </c>
      <c r="H105">
        <f t="shared" si="47"/>
        <v>7.7802291666666665</v>
      </c>
      <c r="I105">
        <f t="shared" si="48"/>
        <v>8.0369166666666647</v>
      </c>
      <c r="J105">
        <f t="shared" si="49"/>
        <v>8.3456249999999983</v>
      </c>
      <c r="K105" s="4">
        <f t="shared" si="50"/>
        <v>8.6474999999999991</v>
      </c>
      <c r="N105" s="30">
        <v>15</v>
      </c>
      <c r="O105">
        <f t="shared" si="51"/>
        <v>5.4084166666666649</v>
      </c>
      <c r="P105">
        <f t="shared" si="52"/>
        <v>5.9329166666666673</v>
      </c>
      <c r="Q105">
        <f t="shared" si="53"/>
        <v>6.0073333333333325</v>
      </c>
      <c r="R105">
        <f t="shared" si="54"/>
        <v>6.1559166666666671</v>
      </c>
      <c r="S105">
        <f t="shared" si="55"/>
        <v>6.706666666666667</v>
      </c>
      <c r="T105">
        <f t="shared" si="56"/>
        <v>6.9562708333333312</v>
      </c>
      <c r="U105">
        <f t="shared" si="57"/>
        <v>7.1654166666666654</v>
      </c>
      <c r="V105">
        <f t="shared" si="58"/>
        <v>7.4980416666666656</v>
      </c>
      <c r="W105" s="4">
        <f t="shared" si="59"/>
        <v>7.8028333333333304</v>
      </c>
    </row>
    <row r="106" spans="2:23" x14ac:dyDescent="0.3">
      <c r="B106" s="30">
        <v>16</v>
      </c>
      <c r="C106">
        <f t="shared" si="42"/>
        <v>5.7766500000000018</v>
      </c>
      <c r="D106">
        <f t="shared" si="43"/>
        <v>6.4094000000000015</v>
      </c>
      <c r="E106">
        <f t="shared" si="44"/>
        <v>6.5636200000000002</v>
      </c>
      <c r="F106">
        <f t="shared" si="45"/>
        <v>6.8058299999999994</v>
      </c>
      <c r="G106">
        <f t="shared" si="46"/>
        <v>7.4416800000000016</v>
      </c>
      <c r="H106">
        <f t="shared" si="47"/>
        <v>7.7282975</v>
      </c>
      <c r="I106">
        <f t="shared" si="48"/>
        <v>7.9782699999999984</v>
      </c>
      <c r="J106">
        <f t="shared" si="49"/>
        <v>8.2862749999999998</v>
      </c>
      <c r="K106" s="4">
        <f t="shared" si="50"/>
        <v>8.5738999999999983</v>
      </c>
      <c r="N106" s="30">
        <v>16</v>
      </c>
      <c r="O106">
        <f t="shared" si="51"/>
        <v>5.4029899999999982</v>
      </c>
      <c r="P106">
        <f t="shared" si="52"/>
        <v>5.9257500000000007</v>
      </c>
      <c r="Q106">
        <f t="shared" si="53"/>
        <v>5.9992199999999993</v>
      </c>
      <c r="R106">
        <f t="shared" si="54"/>
        <v>6.1475900000000001</v>
      </c>
      <c r="S106">
        <f t="shared" si="55"/>
        <v>6.6896000000000004</v>
      </c>
      <c r="T106">
        <f t="shared" si="56"/>
        <v>6.9331224999999979</v>
      </c>
      <c r="U106">
        <f t="shared" si="57"/>
        <v>7.1374499999999994</v>
      </c>
      <c r="V106">
        <f t="shared" si="58"/>
        <v>7.4690849999999989</v>
      </c>
      <c r="W106" s="4">
        <f t="shared" si="59"/>
        <v>7.7592599999999967</v>
      </c>
    </row>
    <row r="107" spans="2:23" x14ac:dyDescent="0.3">
      <c r="B107" s="30">
        <v>17</v>
      </c>
      <c r="C107">
        <f t="shared" si="42"/>
        <v>5.7591000000000019</v>
      </c>
      <c r="D107">
        <f t="shared" si="43"/>
        <v>6.3876000000000017</v>
      </c>
      <c r="E107">
        <f t="shared" si="44"/>
        <v>6.5371800000000002</v>
      </c>
      <c r="F107">
        <f t="shared" si="45"/>
        <v>6.7751199999999994</v>
      </c>
      <c r="G107">
        <f t="shared" si="46"/>
        <v>7.3985200000000013</v>
      </c>
      <c r="H107">
        <f t="shared" si="47"/>
        <v>7.6777899999999999</v>
      </c>
      <c r="I107">
        <f t="shared" si="48"/>
        <v>7.9212799999999977</v>
      </c>
      <c r="J107">
        <f t="shared" si="49"/>
        <v>8.2285999999999984</v>
      </c>
      <c r="K107" s="4">
        <f t="shared" si="50"/>
        <v>8.5025999999999975</v>
      </c>
      <c r="N107" s="30">
        <v>17</v>
      </c>
      <c r="O107">
        <f t="shared" si="51"/>
        <v>5.3978599999999988</v>
      </c>
      <c r="P107">
        <f t="shared" si="52"/>
        <v>5.9190000000000005</v>
      </c>
      <c r="Q107">
        <f t="shared" si="53"/>
        <v>5.991579999999999</v>
      </c>
      <c r="R107">
        <f t="shared" si="54"/>
        <v>6.1397599999999999</v>
      </c>
      <c r="S107">
        <f t="shared" si="55"/>
        <v>6.6734000000000009</v>
      </c>
      <c r="T107">
        <f t="shared" si="56"/>
        <v>6.911089999999998</v>
      </c>
      <c r="U107">
        <f t="shared" si="57"/>
        <v>7.1107999999999993</v>
      </c>
      <c r="V107">
        <f t="shared" si="58"/>
        <v>7.4414399999999992</v>
      </c>
      <c r="W107" s="4">
        <f t="shared" si="59"/>
        <v>7.7176399999999967</v>
      </c>
    </row>
    <row r="108" spans="2:23" x14ac:dyDescent="0.3">
      <c r="B108" s="30">
        <v>18</v>
      </c>
      <c r="C108">
        <f t="shared" si="42"/>
        <v>5.7419333333333347</v>
      </c>
      <c r="D108">
        <f t="shared" si="43"/>
        <v>6.3662666666666681</v>
      </c>
      <c r="E108">
        <f t="shared" si="44"/>
        <v>6.5113466666666673</v>
      </c>
      <c r="F108">
        <f t="shared" si="45"/>
        <v>6.7451199999999991</v>
      </c>
      <c r="G108">
        <f t="shared" si="46"/>
        <v>7.3565200000000015</v>
      </c>
      <c r="H108">
        <f t="shared" si="47"/>
        <v>7.6287066666666661</v>
      </c>
      <c r="I108">
        <f t="shared" si="48"/>
        <v>7.8659466666666642</v>
      </c>
      <c r="J108">
        <f t="shared" si="49"/>
        <v>8.1725999999999992</v>
      </c>
      <c r="K108" s="4">
        <f t="shared" si="50"/>
        <v>8.4335999999999984</v>
      </c>
      <c r="N108" s="30">
        <v>18</v>
      </c>
      <c r="O108">
        <f t="shared" si="51"/>
        <v>5.3930266666666649</v>
      </c>
      <c r="P108">
        <f t="shared" si="52"/>
        <v>5.9126666666666674</v>
      </c>
      <c r="Q108">
        <f t="shared" si="53"/>
        <v>5.9844133333333325</v>
      </c>
      <c r="R108">
        <f t="shared" si="54"/>
        <v>6.1324266666666665</v>
      </c>
      <c r="S108">
        <f t="shared" si="55"/>
        <v>6.6580666666666675</v>
      </c>
      <c r="T108">
        <f t="shared" si="56"/>
        <v>6.8901733333333315</v>
      </c>
      <c r="U108">
        <f t="shared" si="57"/>
        <v>7.0854666666666661</v>
      </c>
      <c r="V108">
        <f t="shared" si="58"/>
        <v>7.4151066666666656</v>
      </c>
      <c r="W108" s="4">
        <f t="shared" si="59"/>
        <v>7.6779733333333304</v>
      </c>
    </row>
    <row r="109" spans="2:23" x14ac:dyDescent="0.3">
      <c r="B109" s="30">
        <v>19</v>
      </c>
      <c r="C109">
        <f t="shared" si="42"/>
        <v>5.7251500000000011</v>
      </c>
      <c r="D109">
        <f t="shared" si="43"/>
        <v>6.3454000000000015</v>
      </c>
      <c r="E109">
        <f t="shared" si="44"/>
        <v>6.4861200000000006</v>
      </c>
      <c r="F109">
        <f t="shared" si="45"/>
        <v>6.7158299999999995</v>
      </c>
      <c r="G109">
        <f t="shared" si="46"/>
        <v>7.3156800000000013</v>
      </c>
      <c r="H109">
        <f t="shared" si="47"/>
        <v>7.5810475000000004</v>
      </c>
      <c r="I109">
        <f t="shared" si="48"/>
        <v>7.812269999999998</v>
      </c>
      <c r="J109">
        <f t="shared" si="49"/>
        <v>8.1182749999999988</v>
      </c>
      <c r="K109" s="4">
        <f t="shared" si="50"/>
        <v>8.3668999999999976</v>
      </c>
      <c r="N109" s="30">
        <v>19</v>
      </c>
      <c r="O109">
        <f t="shared" si="51"/>
        <v>5.3884899999999982</v>
      </c>
      <c r="P109">
        <f t="shared" si="52"/>
        <v>5.9067500000000015</v>
      </c>
      <c r="Q109">
        <f t="shared" si="53"/>
        <v>5.9777199999999997</v>
      </c>
      <c r="R109">
        <f t="shared" si="54"/>
        <v>6.1255899999999999</v>
      </c>
      <c r="S109">
        <f t="shared" si="55"/>
        <v>6.6436000000000011</v>
      </c>
      <c r="T109">
        <f t="shared" si="56"/>
        <v>6.8703724999999984</v>
      </c>
      <c r="U109">
        <f t="shared" si="57"/>
        <v>7.0614499999999989</v>
      </c>
      <c r="V109">
        <f t="shared" si="58"/>
        <v>7.3900849999999991</v>
      </c>
      <c r="W109" s="4">
        <f t="shared" si="59"/>
        <v>7.6402599999999969</v>
      </c>
    </row>
    <row r="110" spans="2:23" x14ac:dyDescent="0.3">
      <c r="B110" s="30">
        <v>20</v>
      </c>
      <c r="C110">
        <f t="shared" si="42"/>
        <v>5.7087500000000011</v>
      </c>
      <c r="D110">
        <f t="shared" si="43"/>
        <v>6.3250000000000011</v>
      </c>
      <c r="E110">
        <f t="shared" si="44"/>
        <v>6.4615000000000009</v>
      </c>
      <c r="F110">
        <f t="shared" si="45"/>
        <v>6.6872499999999997</v>
      </c>
      <c r="G110">
        <f t="shared" si="46"/>
        <v>7.2760000000000016</v>
      </c>
      <c r="H110">
        <f t="shared" si="47"/>
        <v>7.5348125000000001</v>
      </c>
      <c r="I110">
        <f t="shared" si="48"/>
        <v>7.7602499999999974</v>
      </c>
      <c r="J110">
        <f t="shared" si="49"/>
        <v>8.0656249999999989</v>
      </c>
      <c r="K110" s="4">
        <f t="shared" si="50"/>
        <v>8.3024999999999984</v>
      </c>
      <c r="N110" s="30">
        <v>20</v>
      </c>
      <c r="O110">
        <f t="shared" si="51"/>
        <v>5.384249999999998</v>
      </c>
      <c r="P110">
        <f t="shared" si="52"/>
        <v>5.901250000000001</v>
      </c>
      <c r="Q110">
        <f t="shared" si="53"/>
        <v>5.9714999999999998</v>
      </c>
      <c r="R110">
        <f t="shared" si="54"/>
        <v>6.1192500000000001</v>
      </c>
      <c r="S110">
        <f t="shared" si="55"/>
        <v>6.6300000000000008</v>
      </c>
      <c r="T110">
        <f t="shared" si="56"/>
        <v>6.8516874999999988</v>
      </c>
      <c r="U110">
        <f t="shared" si="57"/>
        <v>7.0387499999999994</v>
      </c>
      <c r="V110">
        <f t="shared" si="58"/>
        <v>7.3663749999999997</v>
      </c>
      <c r="W110" s="4">
        <f t="shared" si="59"/>
        <v>7.6044999999999963</v>
      </c>
    </row>
    <row r="111" spans="2:23" x14ac:dyDescent="0.3">
      <c r="B111" s="30">
        <v>21</v>
      </c>
      <c r="C111">
        <f t="shared" si="42"/>
        <v>5.6927333333333348</v>
      </c>
      <c r="D111">
        <f t="shared" si="43"/>
        <v>6.3050666666666677</v>
      </c>
      <c r="E111">
        <f t="shared" si="44"/>
        <v>6.4374866666666675</v>
      </c>
      <c r="F111">
        <f t="shared" si="45"/>
        <v>6.6593799999999996</v>
      </c>
      <c r="G111">
        <f t="shared" si="46"/>
        <v>7.2374800000000015</v>
      </c>
      <c r="H111">
        <f t="shared" si="47"/>
        <v>7.4900016666666662</v>
      </c>
      <c r="I111">
        <f t="shared" si="48"/>
        <v>7.7098866666666641</v>
      </c>
      <c r="J111">
        <f t="shared" si="49"/>
        <v>8.0146499999999996</v>
      </c>
      <c r="K111" s="4">
        <f t="shared" si="50"/>
        <v>8.2403999999999975</v>
      </c>
      <c r="N111" s="30">
        <v>21</v>
      </c>
      <c r="O111">
        <f t="shared" si="51"/>
        <v>5.380306666666665</v>
      </c>
      <c r="P111">
        <f t="shared" si="52"/>
        <v>5.8961666666666677</v>
      </c>
      <c r="Q111">
        <f t="shared" si="53"/>
        <v>5.9657533333333328</v>
      </c>
      <c r="R111">
        <f t="shared" si="54"/>
        <v>6.1134066666666662</v>
      </c>
      <c r="S111">
        <f t="shared" si="55"/>
        <v>6.6172666666666675</v>
      </c>
      <c r="T111">
        <f t="shared" si="56"/>
        <v>6.8341183333333317</v>
      </c>
      <c r="U111">
        <f t="shared" si="57"/>
        <v>7.0173666666666659</v>
      </c>
      <c r="V111">
        <f t="shared" si="58"/>
        <v>7.3439766666666664</v>
      </c>
      <c r="W111" s="4">
        <f t="shared" si="59"/>
        <v>7.5706933333333302</v>
      </c>
    </row>
    <row r="112" spans="2:23" x14ac:dyDescent="0.3">
      <c r="B112" s="30">
        <v>22</v>
      </c>
      <c r="C112">
        <f t="shared" si="42"/>
        <v>5.6771000000000011</v>
      </c>
      <c r="D112">
        <f t="shared" si="43"/>
        <v>6.2856000000000014</v>
      </c>
      <c r="E112">
        <f t="shared" si="44"/>
        <v>6.4140800000000011</v>
      </c>
      <c r="F112">
        <f t="shared" si="45"/>
        <v>6.6322199999999993</v>
      </c>
      <c r="G112">
        <f t="shared" si="46"/>
        <v>7.2001200000000019</v>
      </c>
      <c r="H112">
        <f t="shared" si="47"/>
        <v>7.4466149999999995</v>
      </c>
      <c r="I112">
        <f t="shared" si="48"/>
        <v>7.6611799999999972</v>
      </c>
      <c r="J112">
        <f t="shared" si="49"/>
        <v>7.965349999999999</v>
      </c>
      <c r="K112" s="4">
        <f t="shared" si="50"/>
        <v>8.1805999999999983</v>
      </c>
      <c r="N112" s="30">
        <v>22</v>
      </c>
      <c r="O112">
        <f t="shared" si="51"/>
        <v>5.3766599999999984</v>
      </c>
      <c r="P112">
        <f t="shared" si="52"/>
        <v>5.8915000000000015</v>
      </c>
      <c r="Q112">
        <f t="shared" si="53"/>
        <v>5.9604799999999996</v>
      </c>
      <c r="R112">
        <f t="shared" si="54"/>
        <v>6.10806</v>
      </c>
      <c r="S112">
        <f t="shared" si="55"/>
        <v>6.6054000000000004</v>
      </c>
      <c r="T112">
        <f t="shared" si="56"/>
        <v>6.8176649999999981</v>
      </c>
      <c r="U112">
        <f t="shared" si="57"/>
        <v>6.9972999999999992</v>
      </c>
      <c r="V112">
        <f t="shared" si="58"/>
        <v>7.3228899999999992</v>
      </c>
      <c r="W112" s="4">
        <f t="shared" si="59"/>
        <v>7.5388399999999969</v>
      </c>
    </row>
    <row r="113" spans="2:23" x14ac:dyDescent="0.3">
      <c r="B113" s="30">
        <v>23</v>
      </c>
      <c r="C113">
        <f t="shared" si="42"/>
        <v>5.6618500000000012</v>
      </c>
      <c r="D113">
        <f t="shared" si="43"/>
        <v>6.2666000000000013</v>
      </c>
      <c r="E113">
        <f t="shared" si="44"/>
        <v>6.391280000000001</v>
      </c>
      <c r="F113">
        <f t="shared" si="45"/>
        <v>6.6057699999999997</v>
      </c>
      <c r="G113">
        <f t="shared" si="46"/>
        <v>7.1639200000000018</v>
      </c>
      <c r="H113">
        <f t="shared" si="47"/>
        <v>7.4046524999999992</v>
      </c>
      <c r="I113">
        <f t="shared" si="48"/>
        <v>7.6141299999999976</v>
      </c>
      <c r="J113">
        <f t="shared" si="49"/>
        <v>7.917724999999999</v>
      </c>
      <c r="K113" s="4">
        <f t="shared" si="50"/>
        <v>8.1230999999999973</v>
      </c>
      <c r="N113" s="30">
        <v>23</v>
      </c>
      <c r="O113">
        <f t="shared" si="51"/>
        <v>5.3733099999999983</v>
      </c>
      <c r="P113">
        <f t="shared" si="52"/>
        <v>5.8872500000000016</v>
      </c>
      <c r="Q113">
        <f t="shared" si="53"/>
        <v>5.9556799999999992</v>
      </c>
      <c r="R113">
        <f t="shared" si="54"/>
        <v>6.1032099999999998</v>
      </c>
      <c r="S113">
        <f t="shared" si="55"/>
        <v>6.5944000000000011</v>
      </c>
      <c r="T113">
        <f t="shared" si="56"/>
        <v>6.8023274999999988</v>
      </c>
      <c r="U113">
        <f t="shared" si="57"/>
        <v>6.9785500000000003</v>
      </c>
      <c r="V113">
        <f t="shared" si="58"/>
        <v>7.3031149999999991</v>
      </c>
      <c r="W113" s="4">
        <f t="shared" si="59"/>
        <v>7.5089399999999964</v>
      </c>
    </row>
    <row r="114" spans="2:23" x14ac:dyDescent="0.3">
      <c r="B114" s="30">
        <v>24</v>
      </c>
      <c r="C114">
        <f t="shared" si="42"/>
        <v>5.6469833333333348</v>
      </c>
      <c r="D114">
        <f t="shared" si="43"/>
        <v>6.2480666666666682</v>
      </c>
      <c r="E114">
        <f t="shared" si="44"/>
        <v>6.3690866666666679</v>
      </c>
      <c r="F114">
        <f t="shared" si="45"/>
        <v>6.5800299999999989</v>
      </c>
      <c r="G114">
        <f t="shared" si="46"/>
        <v>7.1288800000000014</v>
      </c>
      <c r="H114">
        <f t="shared" si="47"/>
        <v>7.3641141666666661</v>
      </c>
      <c r="I114">
        <f t="shared" si="48"/>
        <v>7.5687366666666636</v>
      </c>
      <c r="J114">
        <f t="shared" si="49"/>
        <v>7.8717749999999986</v>
      </c>
      <c r="K114" s="4">
        <f t="shared" si="50"/>
        <v>8.0678999999999981</v>
      </c>
      <c r="N114" s="30">
        <v>24</v>
      </c>
      <c r="O114">
        <f t="shared" si="51"/>
        <v>5.3702566666666645</v>
      </c>
      <c r="P114">
        <f t="shared" si="52"/>
        <v>5.8834166666666681</v>
      </c>
      <c r="Q114">
        <f t="shared" si="53"/>
        <v>5.9513533333333326</v>
      </c>
      <c r="R114">
        <f t="shared" si="54"/>
        <v>6.0988566666666664</v>
      </c>
      <c r="S114">
        <f t="shared" si="55"/>
        <v>6.5842666666666672</v>
      </c>
      <c r="T114">
        <f t="shared" si="56"/>
        <v>6.788105833333332</v>
      </c>
      <c r="U114">
        <f t="shared" si="57"/>
        <v>6.9611166666666664</v>
      </c>
      <c r="V114">
        <f t="shared" si="58"/>
        <v>7.2846516666666661</v>
      </c>
      <c r="W114" s="4">
        <f t="shared" si="59"/>
        <v>7.4809933333333296</v>
      </c>
    </row>
    <row r="115" spans="2:23" x14ac:dyDescent="0.3">
      <c r="B115" s="30">
        <v>25</v>
      </c>
      <c r="C115">
        <f t="shared" si="42"/>
        <v>5.6325000000000012</v>
      </c>
      <c r="D115">
        <f t="shared" si="43"/>
        <v>6.2300000000000013</v>
      </c>
      <c r="E115">
        <f t="shared" si="44"/>
        <v>6.347500000000001</v>
      </c>
      <c r="F115">
        <f t="shared" si="45"/>
        <v>6.5549999999999997</v>
      </c>
      <c r="G115">
        <f t="shared" si="46"/>
        <v>7.0950000000000015</v>
      </c>
      <c r="H115">
        <f t="shared" si="47"/>
        <v>7.3249999999999993</v>
      </c>
      <c r="I115">
        <f t="shared" si="48"/>
        <v>7.5249999999999968</v>
      </c>
      <c r="J115">
        <f t="shared" si="49"/>
        <v>7.8274999999999988</v>
      </c>
      <c r="K115" s="4">
        <f t="shared" si="50"/>
        <v>8.014999999999997</v>
      </c>
      <c r="N115" s="30">
        <v>25</v>
      </c>
      <c r="O115">
        <f t="shared" si="51"/>
        <v>5.3674999999999979</v>
      </c>
      <c r="P115">
        <f t="shared" si="52"/>
        <v>5.8800000000000017</v>
      </c>
      <c r="Q115">
        <f t="shared" si="53"/>
        <v>5.9474999999999998</v>
      </c>
      <c r="R115">
        <f t="shared" si="54"/>
        <v>6.0949999999999998</v>
      </c>
      <c r="S115">
        <f t="shared" si="55"/>
        <v>6.5750000000000011</v>
      </c>
      <c r="T115">
        <f t="shared" si="56"/>
        <v>6.7749999999999986</v>
      </c>
      <c r="U115">
        <f t="shared" si="57"/>
        <v>6.9450000000000003</v>
      </c>
      <c r="V115">
        <f t="shared" si="58"/>
        <v>7.2675000000000001</v>
      </c>
      <c r="W115" s="4">
        <f t="shared" si="59"/>
        <v>7.4549999999999965</v>
      </c>
    </row>
    <row r="116" spans="2:23" x14ac:dyDescent="0.3">
      <c r="B116" s="30">
        <v>26</v>
      </c>
      <c r="C116">
        <f t="shared" si="42"/>
        <v>5.6184000000000012</v>
      </c>
      <c r="D116">
        <f t="shared" si="43"/>
        <v>6.2124000000000006</v>
      </c>
      <c r="E116">
        <f t="shared" si="44"/>
        <v>6.3265200000000013</v>
      </c>
      <c r="F116">
        <f t="shared" si="45"/>
        <v>6.5306799999999994</v>
      </c>
      <c r="G116">
        <f t="shared" si="46"/>
        <v>7.0622800000000012</v>
      </c>
      <c r="H116">
        <f t="shared" si="47"/>
        <v>7.2873099999999997</v>
      </c>
      <c r="I116">
        <f t="shared" si="48"/>
        <v>7.4829199999999965</v>
      </c>
      <c r="J116">
        <f t="shared" si="49"/>
        <v>7.7848999999999986</v>
      </c>
      <c r="K116" s="4">
        <f t="shared" si="50"/>
        <v>7.9643999999999977</v>
      </c>
      <c r="N116" s="30">
        <v>26</v>
      </c>
      <c r="O116">
        <f t="shared" si="51"/>
        <v>5.3650399999999978</v>
      </c>
      <c r="P116">
        <f t="shared" si="52"/>
        <v>5.8770000000000016</v>
      </c>
      <c r="Q116">
        <f t="shared" si="53"/>
        <v>5.9441199999999998</v>
      </c>
      <c r="R116">
        <f t="shared" si="54"/>
        <v>6.0916399999999999</v>
      </c>
      <c r="S116">
        <f t="shared" si="55"/>
        <v>6.5666000000000011</v>
      </c>
      <c r="T116">
        <f t="shared" si="56"/>
        <v>6.7630099999999986</v>
      </c>
      <c r="U116">
        <f t="shared" si="57"/>
        <v>6.9302000000000001</v>
      </c>
      <c r="V116">
        <f t="shared" si="58"/>
        <v>7.2516599999999993</v>
      </c>
      <c r="W116" s="4">
        <f t="shared" si="59"/>
        <v>7.4309599999999962</v>
      </c>
    </row>
    <row r="117" spans="2:23" x14ac:dyDescent="0.3">
      <c r="B117" s="30">
        <v>27</v>
      </c>
      <c r="C117">
        <f t="shared" si="42"/>
        <v>5.6046833333333348</v>
      </c>
      <c r="D117">
        <f t="shared" si="43"/>
        <v>6.1952666666666678</v>
      </c>
      <c r="E117">
        <f t="shared" si="44"/>
        <v>6.3061466666666677</v>
      </c>
      <c r="F117">
        <f t="shared" si="45"/>
        <v>6.5070699999999997</v>
      </c>
      <c r="G117">
        <f t="shared" si="46"/>
        <v>7.0307200000000014</v>
      </c>
      <c r="H117">
        <f t="shared" si="47"/>
        <v>7.2510441666666665</v>
      </c>
      <c r="I117">
        <f t="shared" si="48"/>
        <v>7.4424966666666634</v>
      </c>
      <c r="J117">
        <f t="shared" si="49"/>
        <v>7.7439749999999981</v>
      </c>
      <c r="K117" s="4">
        <f t="shared" si="50"/>
        <v>7.9160999999999975</v>
      </c>
      <c r="N117" s="30">
        <v>27</v>
      </c>
      <c r="O117">
        <f t="shared" si="51"/>
        <v>5.3628766666666641</v>
      </c>
      <c r="P117">
        <f t="shared" si="52"/>
        <v>5.8744166666666686</v>
      </c>
      <c r="Q117">
        <f t="shared" si="53"/>
        <v>5.9412133333333328</v>
      </c>
      <c r="R117">
        <f t="shared" si="54"/>
        <v>6.0887766666666661</v>
      </c>
      <c r="S117">
        <f t="shared" si="55"/>
        <v>6.5590666666666673</v>
      </c>
      <c r="T117">
        <f t="shared" si="56"/>
        <v>6.7521358333333321</v>
      </c>
      <c r="U117">
        <f t="shared" si="57"/>
        <v>6.9167166666666668</v>
      </c>
      <c r="V117">
        <f t="shared" si="58"/>
        <v>7.2371316666666665</v>
      </c>
      <c r="W117" s="4">
        <f t="shared" si="59"/>
        <v>7.4088733333333296</v>
      </c>
    </row>
    <row r="118" spans="2:23" x14ac:dyDescent="0.3">
      <c r="B118" s="30">
        <v>28</v>
      </c>
      <c r="C118">
        <f t="shared" si="42"/>
        <v>5.5913500000000012</v>
      </c>
      <c r="D118">
        <f t="shared" si="43"/>
        <v>6.1786000000000012</v>
      </c>
      <c r="E118">
        <f t="shared" si="44"/>
        <v>6.2863800000000012</v>
      </c>
      <c r="F118">
        <f t="shared" si="45"/>
        <v>6.4841699999999998</v>
      </c>
      <c r="G118">
        <f t="shared" si="46"/>
        <v>7.0003200000000021</v>
      </c>
      <c r="H118">
        <f t="shared" si="47"/>
        <v>7.2162024999999996</v>
      </c>
      <c r="I118">
        <f t="shared" si="48"/>
        <v>7.4037299999999968</v>
      </c>
      <c r="J118">
        <f t="shared" si="49"/>
        <v>7.704724999999998</v>
      </c>
      <c r="K118" s="4">
        <f t="shared" si="50"/>
        <v>7.8700999999999972</v>
      </c>
      <c r="N118" s="30">
        <v>28</v>
      </c>
      <c r="O118">
        <f t="shared" si="51"/>
        <v>5.3610099999999976</v>
      </c>
      <c r="P118">
        <f t="shared" si="52"/>
        <v>5.872250000000002</v>
      </c>
      <c r="Q118">
        <f t="shared" si="53"/>
        <v>5.9387799999999995</v>
      </c>
      <c r="R118">
        <f t="shared" si="54"/>
        <v>6.0864099999999999</v>
      </c>
      <c r="S118">
        <f t="shared" si="55"/>
        <v>6.5524000000000004</v>
      </c>
      <c r="T118">
        <f t="shared" si="56"/>
        <v>6.7423774999999981</v>
      </c>
      <c r="U118">
        <f t="shared" si="57"/>
        <v>6.9045500000000004</v>
      </c>
      <c r="V118">
        <f t="shared" si="58"/>
        <v>7.2239149999999999</v>
      </c>
      <c r="W118" s="4">
        <f t="shared" si="59"/>
        <v>7.3887399999999968</v>
      </c>
    </row>
    <row r="119" spans="2:23" x14ac:dyDescent="0.3">
      <c r="B119" s="30">
        <v>29</v>
      </c>
      <c r="C119">
        <f t="shared" si="42"/>
        <v>5.5784000000000011</v>
      </c>
      <c r="D119">
        <f t="shared" si="43"/>
        <v>6.1624000000000008</v>
      </c>
      <c r="E119">
        <f t="shared" si="44"/>
        <v>6.2672200000000018</v>
      </c>
      <c r="F119">
        <f t="shared" si="45"/>
        <v>6.4619799999999996</v>
      </c>
      <c r="G119">
        <f t="shared" si="46"/>
        <v>6.9710800000000015</v>
      </c>
      <c r="H119">
        <f t="shared" si="47"/>
        <v>7.1827849999999991</v>
      </c>
      <c r="I119">
        <f t="shared" si="48"/>
        <v>7.3666199999999966</v>
      </c>
      <c r="J119">
        <f t="shared" si="49"/>
        <v>7.6671499999999977</v>
      </c>
      <c r="K119" s="4">
        <f t="shared" si="50"/>
        <v>7.8263999999999969</v>
      </c>
      <c r="N119" s="30">
        <v>29</v>
      </c>
      <c r="O119">
        <f t="shared" si="51"/>
        <v>5.3594399999999975</v>
      </c>
      <c r="P119">
        <f t="shared" si="52"/>
        <v>5.8705000000000016</v>
      </c>
      <c r="Q119">
        <f t="shared" si="53"/>
        <v>5.93682</v>
      </c>
      <c r="R119">
        <f t="shared" si="54"/>
        <v>6.0845399999999996</v>
      </c>
      <c r="S119">
        <f t="shared" si="55"/>
        <v>6.5466000000000006</v>
      </c>
      <c r="T119">
        <f t="shared" si="56"/>
        <v>6.7337349999999985</v>
      </c>
      <c r="U119">
        <f t="shared" si="57"/>
        <v>6.8937000000000008</v>
      </c>
      <c r="V119">
        <f t="shared" si="58"/>
        <v>7.2120100000000003</v>
      </c>
      <c r="W119" s="4">
        <f t="shared" si="59"/>
        <v>7.3705599999999958</v>
      </c>
    </row>
    <row r="120" spans="2:23" x14ac:dyDescent="0.3">
      <c r="B120" s="30">
        <v>30</v>
      </c>
      <c r="C120">
        <f t="shared" si="42"/>
        <v>5.5658333333333347</v>
      </c>
      <c r="D120">
        <f t="shared" si="43"/>
        <v>6.1466666666666674</v>
      </c>
      <c r="E120">
        <f t="shared" si="44"/>
        <v>6.2486666666666686</v>
      </c>
      <c r="F120">
        <f t="shared" si="45"/>
        <v>6.4404999999999992</v>
      </c>
      <c r="G120">
        <f t="shared" si="46"/>
        <v>6.9430000000000014</v>
      </c>
      <c r="H120">
        <f t="shared" si="47"/>
        <v>7.1507916666666658</v>
      </c>
      <c r="I120">
        <f t="shared" si="48"/>
        <v>7.3311666666666628</v>
      </c>
      <c r="J120">
        <f t="shared" si="49"/>
        <v>7.6312499999999979</v>
      </c>
      <c r="K120" s="4">
        <f t="shared" si="50"/>
        <v>7.7849999999999966</v>
      </c>
      <c r="N120" s="30">
        <v>30</v>
      </c>
      <c r="O120">
        <f t="shared" si="51"/>
        <v>5.3581666666666639</v>
      </c>
      <c r="P120">
        <f t="shared" si="52"/>
        <v>5.8691666666666684</v>
      </c>
      <c r="Q120">
        <f t="shared" si="53"/>
        <v>5.9353333333333325</v>
      </c>
      <c r="R120">
        <f t="shared" si="54"/>
        <v>6.0831666666666662</v>
      </c>
      <c r="S120">
        <f t="shared" si="55"/>
        <v>6.5416666666666679</v>
      </c>
      <c r="T120">
        <f t="shared" si="56"/>
        <v>6.7262083333333322</v>
      </c>
      <c r="U120">
        <f t="shared" si="57"/>
        <v>6.8841666666666672</v>
      </c>
      <c r="V120">
        <f t="shared" si="58"/>
        <v>7.2014166666666668</v>
      </c>
      <c r="W120" s="4">
        <f t="shared" si="59"/>
        <v>7.3543333333333294</v>
      </c>
    </row>
    <row r="121" spans="2:23" x14ac:dyDescent="0.3">
      <c r="B121" s="30">
        <v>31</v>
      </c>
      <c r="C121">
        <f t="shared" si="42"/>
        <v>5.5536500000000011</v>
      </c>
      <c r="D121">
        <f t="shared" si="43"/>
        <v>6.1314000000000011</v>
      </c>
      <c r="E121">
        <f t="shared" si="44"/>
        <v>6.2307200000000016</v>
      </c>
      <c r="F121">
        <f t="shared" si="45"/>
        <v>6.4197299999999995</v>
      </c>
      <c r="G121">
        <f t="shared" si="46"/>
        <v>6.9160800000000018</v>
      </c>
      <c r="H121">
        <f t="shared" si="47"/>
        <v>7.1202224999999988</v>
      </c>
      <c r="I121">
        <f t="shared" si="48"/>
        <v>7.2973699999999964</v>
      </c>
      <c r="J121">
        <f t="shared" si="49"/>
        <v>7.5970249999999986</v>
      </c>
      <c r="K121" s="4">
        <f t="shared" si="50"/>
        <v>7.7458999999999971</v>
      </c>
      <c r="N121" s="30">
        <v>31</v>
      </c>
      <c r="O121">
        <f t="shared" si="51"/>
        <v>5.3571899999999975</v>
      </c>
      <c r="P121">
        <f t="shared" si="52"/>
        <v>5.8682500000000015</v>
      </c>
      <c r="Q121">
        <f t="shared" si="53"/>
        <v>5.9343199999999996</v>
      </c>
      <c r="R121">
        <f t="shared" si="54"/>
        <v>6.0822899999999995</v>
      </c>
      <c r="S121">
        <f t="shared" si="55"/>
        <v>6.5376000000000012</v>
      </c>
      <c r="T121">
        <f t="shared" si="56"/>
        <v>6.7197974999999985</v>
      </c>
      <c r="U121">
        <f t="shared" si="57"/>
        <v>6.8759500000000005</v>
      </c>
      <c r="V121">
        <f t="shared" si="58"/>
        <v>7.1921350000000004</v>
      </c>
      <c r="W121" s="4">
        <f t="shared" si="59"/>
        <v>7.3400599999999958</v>
      </c>
    </row>
    <row r="122" spans="2:23" x14ac:dyDescent="0.3">
      <c r="B122" s="30">
        <v>32</v>
      </c>
      <c r="C122">
        <f t="shared" si="42"/>
        <v>5.5418500000000011</v>
      </c>
      <c r="D122">
        <f t="shared" si="43"/>
        <v>6.1166000000000009</v>
      </c>
      <c r="E122">
        <f t="shared" si="44"/>
        <v>6.2133800000000017</v>
      </c>
      <c r="F122">
        <f t="shared" si="45"/>
        <v>6.3996699999999995</v>
      </c>
      <c r="G122">
        <f t="shared" si="46"/>
        <v>6.8903200000000018</v>
      </c>
      <c r="H122">
        <f t="shared" si="47"/>
        <v>7.091077499999999</v>
      </c>
      <c r="I122">
        <f t="shared" si="48"/>
        <v>7.2652299999999963</v>
      </c>
      <c r="J122">
        <f t="shared" si="49"/>
        <v>7.5644749999999981</v>
      </c>
      <c r="K122" s="4">
        <f t="shared" si="50"/>
        <v>7.7090999999999967</v>
      </c>
      <c r="N122" s="30">
        <v>32</v>
      </c>
      <c r="O122">
        <f t="shared" si="51"/>
        <v>5.3565099999999974</v>
      </c>
      <c r="P122">
        <f t="shared" si="52"/>
        <v>5.8677500000000018</v>
      </c>
      <c r="Q122">
        <f t="shared" si="53"/>
        <v>5.9337799999999996</v>
      </c>
      <c r="R122">
        <f t="shared" si="54"/>
        <v>6.0819099999999997</v>
      </c>
      <c r="S122">
        <f t="shared" si="55"/>
        <v>6.5344000000000007</v>
      </c>
      <c r="T122">
        <f t="shared" si="56"/>
        <v>6.7145024999999983</v>
      </c>
      <c r="U122">
        <f t="shared" si="57"/>
        <v>6.8690500000000005</v>
      </c>
      <c r="V122">
        <f t="shared" si="58"/>
        <v>7.1841650000000001</v>
      </c>
      <c r="W122" s="4">
        <f t="shared" si="59"/>
        <v>7.3277399999999959</v>
      </c>
    </row>
    <row r="123" spans="2:23" x14ac:dyDescent="0.3">
      <c r="B123" s="30">
        <v>33</v>
      </c>
      <c r="C123">
        <f t="shared" si="42"/>
        <v>5.5304333333333346</v>
      </c>
      <c r="D123">
        <f t="shared" si="43"/>
        <v>6.1022666666666678</v>
      </c>
      <c r="E123">
        <f t="shared" si="44"/>
        <v>6.196646666666668</v>
      </c>
      <c r="F123">
        <f t="shared" si="45"/>
        <v>6.3803199999999993</v>
      </c>
      <c r="G123">
        <f t="shared" si="46"/>
        <v>6.8657200000000014</v>
      </c>
      <c r="H123">
        <f t="shared" si="47"/>
        <v>7.0633566666666656</v>
      </c>
      <c r="I123">
        <f t="shared" si="48"/>
        <v>7.2347466666666627</v>
      </c>
      <c r="J123">
        <f t="shared" si="49"/>
        <v>7.5335999999999981</v>
      </c>
      <c r="K123" s="4">
        <f t="shared" si="50"/>
        <v>7.6745999999999963</v>
      </c>
      <c r="N123" s="30">
        <v>33</v>
      </c>
      <c r="O123">
        <f t="shared" si="51"/>
        <v>5.3561266666666638</v>
      </c>
      <c r="P123">
        <f t="shared" si="52"/>
        <v>5.8676666666666684</v>
      </c>
      <c r="Q123">
        <f t="shared" si="53"/>
        <v>5.9337133333333334</v>
      </c>
      <c r="R123">
        <f t="shared" si="54"/>
        <v>6.0820266666666667</v>
      </c>
      <c r="S123">
        <f t="shared" si="55"/>
        <v>6.5320666666666671</v>
      </c>
      <c r="T123">
        <f t="shared" si="56"/>
        <v>6.7103233333333314</v>
      </c>
      <c r="U123">
        <f t="shared" si="57"/>
        <v>6.8634666666666675</v>
      </c>
      <c r="V123">
        <f t="shared" si="58"/>
        <v>7.1775066666666669</v>
      </c>
      <c r="W123" s="4">
        <f t="shared" si="59"/>
        <v>7.3173733333333288</v>
      </c>
    </row>
    <row r="124" spans="2:23" x14ac:dyDescent="0.3">
      <c r="B124" s="30">
        <v>34</v>
      </c>
      <c r="C124">
        <f t="shared" si="42"/>
        <v>5.519400000000001</v>
      </c>
      <c r="D124">
        <f t="shared" si="43"/>
        <v>6.0884000000000009</v>
      </c>
      <c r="E124">
        <f t="shared" si="44"/>
        <v>6.1805200000000013</v>
      </c>
      <c r="F124">
        <f t="shared" si="45"/>
        <v>6.3616799999999998</v>
      </c>
      <c r="G124">
        <f t="shared" si="46"/>
        <v>6.8422800000000024</v>
      </c>
      <c r="H124">
        <f t="shared" si="47"/>
        <v>7.0370599999999985</v>
      </c>
      <c r="I124">
        <f t="shared" si="48"/>
        <v>7.2059199999999954</v>
      </c>
      <c r="J124">
        <f t="shared" si="49"/>
        <v>7.5043999999999977</v>
      </c>
      <c r="K124" s="4">
        <f t="shared" si="50"/>
        <v>7.6423999999999968</v>
      </c>
      <c r="N124" s="30">
        <v>34</v>
      </c>
      <c r="O124">
        <f t="shared" si="51"/>
        <v>5.3560399999999975</v>
      </c>
      <c r="P124">
        <f t="shared" si="52"/>
        <v>5.8680000000000021</v>
      </c>
      <c r="Q124">
        <f t="shared" si="53"/>
        <v>5.9341200000000001</v>
      </c>
      <c r="R124">
        <f t="shared" si="54"/>
        <v>6.0826399999999996</v>
      </c>
      <c r="S124">
        <f t="shared" si="55"/>
        <v>6.5306000000000006</v>
      </c>
      <c r="T124">
        <f t="shared" si="56"/>
        <v>6.707259999999998</v>
      </c>
      <c r="U124">
        <f t="shared" si="57"/>
        <v>6.8592000000000004</v>
      </c>
      <c r="V124">
        <f t="shared" si="58"/>
        <v>7.1721599999999999</v>
      </c>
      <c r="W124" s="4">
        <f t="shared" si="59"/>
        <v>7.3089599999999955</v>
      </c>
    </row>
    <row r="125" spans="2:23" x14ac:dyDescent="0.3">
      <c r="B125" s="30">
        <v>35</v>
      </c>
      <c r="C125">
        <f t="shared" si="42"/>
        <v>5.5087500000000009</v>
      </c>
      <c r="D125">
        <f t="shared" si="43"/>
        <v>6.0750000000000011</v>
      </c>
      <c r="E125">
        <f t="shared" si="44"/>
        <v>6.1650000000000018</v>
      </c>
      <c r="F125">
        <f t="shared" si="45"/>
        <v>6.34375</v>
      </c>
      <c r="G125">
        <f t="shared" si="46"/>
        <v>6.8200000000000021</v>
      </c>
      <c r="H125">
        <f t="shared" si="47"/>
        <v>7.0121874999999987</v>
      </c>
      <c r="I125">
        <f t="shared" si="48"/>
        <v>7.1787499999999964</v>
      </c>
      <c r="J125">
        <f t="shared" si="49"/>
        <v>7.4768749999999979</v>
      </c>
      <c r="K125" s="4">
        <f t="shared" si="50"/>
        <v>7.6124999999999963</v>
      </c>
      <c r="N125" s="30">
        <v>35</v>
      </c>
      <c r="O125">
        <f t="shared" si="51"/>
        <v>5.3562499999999975</v>
      </c>
      <c r="P125">
        <f t="shared" si="52"/>
        <v>5.8687500000000021</v>
      </c>
      <c r="Q125">
        <f t="shared" si="53"/>
        <v>5.9349999999999996</v>
      </c>
      <c r="R125">
        <f t="shared" si="54"/>
        <v>6.0837500000000002</v>
      </c>
      <c r="S125">
        <f t="shared" si="55"/>
        <v>6.5300000000000011</v>
      </c>
      <c r="T125">
        <f t="shared" si="56"/>
        <v>6.705312499999998</v>
      </c>
      <c r="U125">
        <f t="shared" si="57"/>
        <v>6.8562500000000011</v>
      </c>
      <c r="V125">
        <f t="shared" si="58"/>
        <v>7.1681249999999999</v>
      </c>
      <c r="W125" s="4">
        <f t="shared" si="59"/>
        <v>7.3024999999999958</v>
      </c>
    </row>
    <row r="126" spans="2:23" x14ac:dyDescent="0.3">
      <c r="B126" s="30">
        <v>36</v>
      </c>
      <c r="C126">
        <f t="shared" si="42"/>
        <v>5.4984833333333345</v>
      </c>
      <c r="D126">
        <f t="shared" si="43"/>
        <v>6.0620666666666674</v>
      </c>
      <c r="E126">
        <f t="shared" si="44"/>
        <v>6.1500866666666685</v>
      </c>
      <c r="F126">
        <f t="shared" si="45"/>
        <v>6.32653</v>
      </c>
      <c r="G126">
        <f t="shared" si="46"/>
        <v>6.7988800000000014</v>
      </c>
      <c r="H126">
        <f t="shared" si="47"/>
        <v>6.9887391666666652</v>
      </c>
      <c r="I126">
        <f t="shared" si="48"/>
        <v>7.1532366666666629</v>
      </c>
      <c r="J126">
        <f t="shared" si="49"/>
        <v>7.4510249999999978</v>
      </c>
      <c r="K126" s="4">
        <f t="shared" si="50"/>
        <v>7.5848999999999958</v>
      </c>
      <c r="N126" s="30">
        <v>36</v>
      </c>
      <c r="O126">
        <f t="shared" si="51"/>
        <v>5.3567566666666639</v>
      </c>
      <c r="P126">
        <f t="shared" si="52"/>
        <v>5.8699166666666684</v>
      </c>
      <c r="Q126">
        <f t="shared" si="53"/>
        <v>5.9363533333333329</v>
      </c>
      <c r="R126">
        <f t="shared" si="54"/>
        <v>6.0853566666666667</v>
      </c>
      <c r="S126">
        <f t="shared" si="55"/>
        <v>6.5302666666666669</v>
      </c>
      <c r="T126">
        <f t="shared" si="56"/>
        <v>6.7044808333333314</v>
      </c>
      <c r="U126">
        <f t="shared" si="57"/>
        <v>6.8546166666666677</v>
      </c>
      <c r="V126">
        <f t="shared" si="58"/>
        <v>7.1654016666666669</v>
      </c>
      <c r="W126" s="4">
        <f t="shared" si="59"/>
        <v>7.2979933333333289</v>
      </c>
    </row>
    <row r="127" spans="2:23" x14ac:dyDescent="0.3">
      <c r="B127" s="30">
        <v>37</v>
      </c>
      <c r="C127">
        <f t="shared" si="42"/>
        <v>5.4886000000000008</v>
      </c>
      <c r="D127">
        <f t="shared" si="43"/>
        <v>6.0496000000000008</v>
      </c>
      <c r="E127">
        <f t="shared" si="44"/>
        <v>6.1357800000000022</v>
      </c>
      <c r="F127">
        <f t="shared" si="45"/>
        <v>6.3100199999999997</v>
      </c>
      <c r="G127">
        <f t="shared" si="46"/>
        <v>6.7789200000000021</v>
      </c>
      <c r="H127">
        <f t="shared" si="47"/>
        <v>6.9667149999999989</v>
      </c>
      <c r="I127">
        <f t="shared" si="48"/>
        <v>7.1293799999999958</v>
      </c>
      <c r="J127">
        <f t="shared" si="49"/>
        <v>7.4268499999999982</v>
      </c>
      <c r="K127" s="4">
        <f t="shared" si="50"/>
        <v>7.5595999999999961</v>
      </c>
      <c r="N127" s="30">
        <v>37</v>
      </c>
      <c r="O127">
        <f t="shared" si="51"/>
        <v>5.3575599999999968</v>
      </c>
      <c r="P127">
        <f t="shared" si="52"/>
        <v>5.8715000000000019</v>
      </c>
      <c r="Q127">
        <f t="shared" si="53"/>
        <v>5.93818</v>
      </c>
      <c r="R127">
        <f t="shared" si="54"/>
        <v>6.0874600000000001</v>
      </c>
      <c r="S127">
        <f t="shared" si="55"/>
        <v>6.5314000000000005</v>
      </c>
      <c r="T127">
        <f t="shared" si="56"/>
        <v>6.7047649999999983</v>
      </c>
      <c r="U127">
        <f t="shared" si="57"/>
        <v>6.8543000000000003</v>
      </c>
      <c r="V127">
        <f t="shared" si="58"/>
        <v>7.1639900000000001</v>
      </c>
      <c r="W127" s="4">
        <f t="shared" si="59"/>
        <v>7.2954399999999957</v>
      </c>
    </row>
    <row r="128" spans="2:23" x14ac:dyDescent="0.3">
      <c r="B128" s="30">
        <v>38</v>
      </c>
      <c r="C128">
        <f t="shared" si="42"/>
        <v>5.4791000000000007</v>
      </c>
      <c r="D128">
        <f t="shared" si="43"/>
        <v>6.0376000000000012</v>
      </c>
      <c r="E128">
        <f t="shared" si="44"/>
        <v>6.1220800000000022</v>
      </c>
      <c r="F128">
        <f t="shared" si="45"/>
        <v>6.2942199999999993</v>
      </c>
      <c r="G128">
        <f t="shared" si="46"/>
        <v>6.7601200000000023</v>
      </c>
      <c r="H128">
        <f t="shared" si="47"/>
        <v>6.9461149999999989</v>
      </c>
      <c r="I128">
        <f t="shared" si="48"/>
        <v>7.1071799999999961</v>
      </c>
      <c r="J128">
        <f t="shared" si="49"/>
        <v>7.4043499999999982</v>
      </c>
      <c r="K128" s="4">
        <f t="shared" si="50"/>
        <v>7.5365999999999964</v>
      </c>
      <c r="N128" s="30">
        <v>38</v>
      </c>
      <c r="O128">
        <f t="shared" si="51"/>
        <v>5.3586599999999969</v>
      </c>
      <c r="P128">
        <f t="shared" si="52"/>
        <v>5.8735000000000017</v>
      </c>
      <c r="Q128">
        <f t="shared" si="53"/>
        <v>5.94048</v>
      </c>
      <c r="R128">
        <f t="shared" si="54"/>
        <v>6.0900600000000003</v>
      </c>
      <c r="S128">
        <f t="shared" si="55"/>
        <v>6.5334000000000003</v>
      </c>
      <c r="T128">
        <f t="shared" si="56"/>
        <v>6.7061649999999977</v>
      </c>
      <c r="U128">
        <f t="shared" si="57"/>
        <v>6.8553000000000006</v>
      </c>
      <c r="V128">
        <f t="shared" si="58"/>
        <v>7.1638900000000003</v>
      </c>
      <c r="W128" s="4">
        <f t="shared" si="59"/>
        <v>7.2948399999999953</v>
      </c>
    </row>
    <row r="129" spans="2:23" x14ac:dyDescent="0.3">
      <c r="B129" s="30">
        <v>39</v>
      </c>
      <c r="C129">
        <f t="shared" si="42"/>
        <v>5.4699833333333343</v>
      </c>
      <c r="D129">
        <f t="shared" si="43"/>
        <v>6.0260666666666669</v>
      </c>
      <c r="E129">
        <f t="shared" si="44"/>
        <v>6.1089866666666683</v>
      </c>
      <c r="F129">
        <f t="shared" si="45"/>
        <v>6.2791300000000003</v>
      </c>
      <c r="G129">
        <f t="shared" si="46"/>
        <v>6.7424800000000022</v>
      </c>
      <c r="H129">
        <f t="shared" si="47"/>
        <v>6.9269391666666653</v>
      </c>
      <c r="I129">
        <f t="shared" si="48"/>
        <v>7.0866366666666618</v>
      </c>
      <c r="J129">
        <f t="shared" si="49"/>
        <v>7.3835249999999979</v>
      </c>
      <c r="K129" s="4">
        <f t="shared" si="50"/>
        <v>7.5158999999999958</v>
      </c>
      <c r="N129" s="30">
        <v>39</v>
      </c>
      <c r="O129">
        <f t="shared" si="51"/>
        <v>5.3600566666666634</v>
      </c>
      <c r="P129">
        <f t="shared" si="52"/>
        <v>5.8759166666666687</v>
      </c>
      <c r="Q129">
        <f t="shared" si="53"/>
        <v>5.9432533333333328</v>
      </c>
      <c r="R129">
        <f t="shared" si="54"/>
        <v>6.0931566666666663</v>
      </c>
      <c r="S129">
        <f t="shared" si="55"/>
        <v>6.5362666666666671</v>
      </c>
      <c r="T129">
        <f t="shared" si="56"/>
        <v>6.7086808333333305</v>
      </c>
      <c r="U129">
        <f t="shared" si="57"/>
        <v>6.8576166666666678</v>
      </c>
      <c r="V129">
        <f t="shared" si="58"/>
        <v>7.1651016666666667</v>
      </c>
      <c r="W129" s="4">
        <f t="shared" si="59"/>
        <v>7.2961933333333286</v>
      </c>
    </row>
    <row r="130" spans="2:23" x14ac:dyDescent="0.3">
      <c r="B130" s="30">
        <v>40</v>
      </c>
      <c r="C130">
        <f t="shared" si="42"/>
        <v>5.4612500000000006</v>
      </c>
      <c r="D130">
        <f t="shared" si="43"/>
        <v>6.0150000000000006</v>
      </c>
      <c r="E130">
        <f t="shared" si="44"/>
        <v>6.0965000000000025</v>
      </c>
      <c r="F130">
        <f t="shared" si="45"/>
        <v>6.2647499999999994</v>
      </c>
      <c r="G130">
        <f t="shared" si="46"/>
        <v>6.7260000000000018</v>
      </c>
      <c r="H130">
        <f t="shared" si="47"/>
        <v>6.909187499999998</v>
      </c>
      <c r="I130">
        <f t="shared" si="48"/>
        <v>7.0677499999999958</v>
      </c>
      <c r="J130">
        <f t="shared" si="49"/>
        <v>7.3643749999999981</v>
      </c>
      <c r="K130" s="4">
        <f t="shared" si="50"/>
        <v>7.4974999999999952</v>
      </c>
      <c r="N130" s="30">
        <v>40</v>
      </c>
      <c r="O130">
        <f t="shared" si="51"/>
        <v>5.3617499999999971</v>
      </c>
      <c r="P130">
        <f t="shared" si="52"/>
        <v>5.8787500000000019</v>
      </c>
      <c r="Q130">
        <f t="shared" si="53"/>
        <v>5.9464999999999995</v>
      </c>
      <c r="R130">
        <f t="shared" si="54"/>
        <v>6.0967500000000001</v>
      </c>
      <c r="S130">
        <f t="shared" si="55"/>
        <v>6.54</v>
      </c>
      <c r="T130">
        <f t="shared" si="56"/>
        <v>6.7123124999999977</v>
      </c>
      <c r="U130">
        <f t="shared" si="57"/>
        <v>6.861250000000001</v>
      </c>
      <c r="V130">
        <f t="shared" si="58"/>
        <v>7.1676250000000001</v>
      </c>
      <c r="W130" s="4">
        <f t="shared" si="59"/>
        <v>7.2994999999999948</v>
      </c>
    </row>
    <row r="131" spans="2:23" x14ac:dyDescent="0.3">
      <c r="B131" s="30">
        <v>41</v>
      </c>
      <c r="C131">
        <f t="shared" si="42"/>
        <v>5.4529000000000005</v>
      </c>
      <c r="D131">
        <f t="shared" si="43"/>
        <v>6.0044000000000004</v>
      </c>
      <c r="E131">
        <f t="shared" si="44"/>
        <v>6.0846200000000028</v>
      </c>
      <c r="F131">
        <f t="shared" si="45"/>
        <v>6.25108</v>
      </c>
      <c r="G131">
        <f t="shared" si="46"/>
        <v>6.7106800000000018</v>
      </c>
      <c r="H131">
        <f t="shared" si="47"/>
        <v>6.892859999999998</v>
      </c>
      <c r="I131">
        <f t="shared" si="48"/>
        <v>7.0505199999999952</v>
      </c>
      <c r="J131">
        <f t="shared" si="49"/>
        <v>7.346899999999998</v>
      </c>
      <c r="K131" s="4">
        <f t="shared" si="50"/>
        <v>7.4813999999999954</v>
      </c>
      <c r="N131" s="30">
        <v>41</v>
      </c>
      <c r="O131">
        <f t="shared" si="51"/>
        <v>5.3637399999999964</v>
      </c>
      <c r="P131">
        <f t="shared" si="52"/>
        <v>5.8820000000000014</v>
      </c>
      <c r="Q131">
        <f t="shared" si="53"/>
        <v>5.9502199999999998</v>
      </c>
      <c r="R131">
        <f t="shared" si="54"/>
        <v>6.1008399999999998</v>
      </c>
      <c r="S131">
        <f t="shared" si="55"/>
        <v>6.5446</v>
      </c>
      <c r="T131">
        <f t="shared" si="56"/>
        <v>6.7170599999999974</v>
      </c>
      <c r="U131">
        <f t="shared" si="57"/>
        <v>6.866200000000001</v>
      </c>
      <c r="V131">
        <f t="shared" si="58"/>
        <v>7.1714600000000006</v>
      </c>
      <c r="W131" s="4">
        <f t="shared" si="59"/>
        <v>7.3047599999999946</v>
      </c>
    </row>
    <row r="132" spans="2:23" x14ac:dyDescent="0.3">
      <c r="B132" s="30">
        <v>42</v>
      </c>
      <c r="C132">
        <f t="shared" si="42"/>
        <v>5.4449333333333341</v>
      </c>
      <c r="D132">
        <f t="shared" si="43"/>
        <v>5.9942666666666673</v>
      </c>
      <c r="E132">
        <f t="shared" si="44"/>
        <v>6.0733466666666693</v>
      </c>
      <c r="F132">
        <f t="shared" si="45"/>
        <v>6.2381200000000003</v>
      </c>
      <c r="G132">
        <f t="shared" si="46"/>
        <v>6.6965200000000014</v>
      </c>
      <c r="H132">
        <f t="shared" si="47"/>
        <v>6.8779566666666643</v>
      </c>
      <c r="I132">
        <f t="shared" si="48"/>
        <v>7.034946666666662</v>
      </c>
      <c r="J132">
        <f t="shared" si="49"/>
        <v>7.3310999999999975</v>
      </c>
      <c r="K132" s="4">
        <f t="shared" si="50"/>
        <v>7.4675999999999947</v>
      </c>
      <c r="N132" s="30">
        <v>42</v>
      </c>
      <c r="O132">
        <f t="shared" si="51"/>
        <v>5.3660266666666629</v>
      </c>
      <c r="P132">
        <f t="shared" si="52"/>
        <v>5.8856666666666682</v>
      </c>
      <c r="Q132">
        <f t="shared" si="53"/>
        <v>5.9544133333333331</v>
      </c>
      <c r="R132">
        <f t="shared" si="54"/>
        <v>6.1054266666666672</v>
      </c>
      <c r="S132">
        <f t="shared" si="55"/>
        <v>6.5500666666666669</v>
      </c>
      <c r="T132">
        <f t="shared" si="56"/>
        <v>6.7229233333333305</v>
      </c>
      <c r="U132">
        <f t="shared" si="57"/>
        <v>6.8724666666666678</v>
      </c>
      <c r="V132">
        <f t="shared" si="58"/>
        <v>7.1766066666666672</v>
      </c>
      <c r="W132" s="4">
        <f t="shared" si="59"/>
        <v>7.3119733333333281</v>
      </c>
    </row>
    <row r="133" spans="2:23" x14ac:dyDescent="0.3">
      <c r="B133" s="30">
        <v>43</v>
      </c>
      <c r="C133">
        <f t="shared" si="42"/>
        <v>5.4373500000000003</v>
      </c>
      <c r="D133">
        <f t="shared" si="43"/>
        <v>5.9846000000000004</v>
      </c>
      <c r="E133">
        <f t="shared" si="44"/>
        <v>6.0626800000000021</v>
      </c>
      <c r="F133">
        <f t="shared" si="45"/>
        <v>6.2258700000000005</v>
      </c>
      <c r="G133">
        <f t="shared" si="46"/>
        <v>6.6835200000000015</v>
      </c>
      <c r="H133">
        <f t="shared" si="47"/>
        <v>6.8644774999999978</v>
      </c>
      <c r="I133">
        <f t="shared" si="48"/>
        <v>7.0210299999999952</v>
      </c>
      <c r="J133">
        <f t="shared" si="49"/>
        <v>7.3169749999999976</v>
      </c>
      <c r="K133" s="4">
        <f t="shared" si="50"/>
        <v>7.4560999999999957</v>
      </c>
      <c r="N133" s="30">
        <v>43</v>
      </c>
      <c r="O133">
        <f t="shared" si="51"/>
        <v>5.3686099999999968</v>
      </c>
      <c r="P133">
        <f t="shared" si="52"/>
        <v>5.8897500000000012</v>
      </c>
      <c r="Q133">
        <f t="shared" si="53"/>
        <v>5.9590800000000002</v>
      </c>
      <c r="R133">
        <f t="shared" si="54"/>
        <v>6.1105100000000006</v>
      </c>
      <c r="S133">
        <f t="shared" si="55"/>
        <v>6.5564</v>
      </c>
      <c r="T133">
        <f t="shared" si="56"/>
        <v>6.729902499999997</v>
      </c>
      <c r="U133">
        <f t="shared" si="57"/>
        <v>6.8800500000000007</v>
      </c>
      <c r="V133">
        <f t="shared" si="58"/>
        <v>7.183065</v>
      </c>
      <c r="W133" s="4">
        <f t="shared" si="59"/>
        <v>7.3211399999999944</v>
      </c>
    </row>
    <row r="134" spans="2:23" x14ac:dyDescent="0.3">
      <c r="B134" s="30">
        <v>44</v>
      </c>
      <c r="C134">
        <f t="shared" si="42"/>
        <v>5.4301500000000011</v>
      </c>
      <c r="D134">
        <f t="shared" si="43"/>
        <v>5.9754000000000005</v>
      </c>
      <c r="E134">
        <f t="shared" si="44"/>
        <v>6.0526200000000028</v>
      </c>
      <c r="F134">
        <f t="shared" si="45"/>
        <v>6.2143300000000004</v>
      </c>
      <c r="G134">
        <f t="shared" si="46"/>
        <v>6.6716800000000021</v>
      </c>
      <c r="H134">
        <f t="shared" si="47"/>
        <v>6.8524224999999976</v>
      </c>
      <c r="I134">
        <f t="shared" si="48"/>
        <v>7.0087699999999948</v>
      </c>
      <c r="J134">
        <f t="shared" si="49"/>
        <v>7.3045249999999982</v>
      </c>
      <c r="K134" s="4">
        <f t="shared" si="50"/>
        <v>7.4468999999999959</v>
      </c>
      <c r="N134" s="30">
        <v>44</v>
      </c>
      <c r="O134">
        <f t="shared" si="51"/>
        <v>5.3714899999999961</v>
      </c>
      <c r="P134">
        <f t="shared" si="52"/>
        <v>5.8942500000000013</v>
      </c>
      <c r="Q134">
        <f t="shared" si="53"/>
        <v>5.9642200000000001</v>
      </c>
      <c r="R134">
        <f t="shared" si="54"/>
        <v>6.1160900000000007</v>
      </c>
      <c r="S134">
        <f t="shared" si="55"/>
        <v>6.5636000000000001</v>
      </c>
      <c r="T134">
        <f t="shared" si="56"/>
        <v>6.737997499999997</v>
      </c>
      <c r="U134">
        <f t="shared" si="57"/>
        <v>6.8889500000000004</v>
      </c>
      <c r="V134">
        <f t="shared" si="58"/>
        <v>7.1908349999999999</v>
      </c>
      <c r="W134" s="4">
        <f t="shared" si="59"/>
        <v>7.3322599999999944</v>
      </c>
    </row>
    <row r="135" spans="2:23" x14ac:dyDescent="0.3">
      <c r="B135" s="30">
        <v>45</v>
      </c>
      <c r="C135">
        <f t="shared" si="42"/>
        <v>5.4233333333333338</v>
      </c>
      <c r="D135">
        <f t="shared" si="43"/>
        <v>5.9666666666666668</v>
      </c>
      <c r="E135">
        <f t="shared" si="44"/>
        <v>6.0431666666666697</v>
      </c>
      <c r="F135">
        <f t="shared" si="45"/>
        <v>6.2035</v>
      </c>
      <c r="G135">
        <f t="shared" si="46"/>
        <v>6.6610000000000023</v>
      </c>
      <c r="H135">
        <f t="shared" si="47"/>
        <v>6.8417916666666647</v>
      </c>
      <c r="I135">
        <f t="shared" si="48"/>
        <v>6.9981666666666618</v>
      </c>
      <c r="J135">
        <f t="shared" si="49"/>
        <v>7.2937499999999975</v>
      </c>
      <c r="K135" s="4">
        <f t="shared" si="50"/>
        <v>7.4399999999999951</v>
      </c>
      <c r="N135" s="30">
        <v>45</v>
      </c>
      <c r="O135">
        <f t="shared" si="51"/>
        <v>5.3746666666666627</v>
      </c>
      <c r="P135">
        <f t="shared" si="52"/>
        <v>5.8991666666666678</v>
      </c>
      <c r="Q135">
        <f t="shared" si="53"/>
        <v>5.9698333333333329</v>
      </c>
      <c r="R135">
        <f t="shared" si="54"/>
        <v>6.1221666666666668</v>
      </c>
      <c r="S135">
        <f t="shared" si="55"/>
        <v>6.5716666666666663</v>
      </c>
      <c r="T135">
        <f t="shared" si="56"/>
        <v>6.7472083333333304</v>
      </c>
      <c r="U135">
        <f t="shared" si="57"/>
        <v>6.8991666666666678</v>
      </c>
      <c r="V135">
        <f t="shared" si="58"/>
        <v>7.1999166666666667</v>
      </c>
      <c r="W135" s="4">
        <f t="shared" si="59"/>
        <v>7.3453333333333273</v>
      </c>
    </row>
    <row r="136" spans="2:23" x14ac:dyDescent="0.3">
      <c r="B136" s="30">
        <v>46</v>
      </c>
      <c r="C136">
        <f t="shared" si="42"/>
        <v>5.4169000000000009</v>
      </c>
      <c r="D136">
        <f t="shared" si="43"/>
        <v>5.958400000000001</v>
      </c>
      <c r="E136">
        <f t="shared" si="44"/>
        <v>6.0343200000000028</v>
      </c>
      <c r="F136">
        <f t="shared" si="45"/>
        <v>6.1933800000000003</v>
      </c>
      <c r="G136">
        <f t="shared" si="46"/>
        <v>6.6514800000000021</v>
      </c>
      <c r="H136">
        <f t="shared" si="47"/>
        <v>6.8325849999999981</v>
      </c>
      <c r="I136">
        <f t="shared" si="48"/>
        <v>6.9892199999999951</v>
      </c>
      <c r="J136">
        <f t="shared" si="49"/>
        <v>7.2846499999999974</v>
      </c>
      <c r="K136" s="4">
        <f t="shared" si="50"/>
        <v>7.4353999999999951</v>
      </c>
      <c r="N136" s="30">
        <v>46</v>
      </c>
      <c r="O136">
        <f t="shared" si="51"/>
        <v>5.3781399999999966</v>
      </c>
      <c r="P136">
        <f t="shared" si="52"/>
        <v>5.9045000000000014</v>
      </c>
      <c r="Q136">
        <f t="shared" si="53"/>
        <v>5.9759199999999995</v>
      </c>
      <c r="R136">
        <f t="shared" si="54"/>
        <v>6.1287400000000005</v>
      </c>
      <c r="S136">
        <f t="shared" si="55"/>
        <v>6.5806000000000004</v>
      </c>
      <c r="T136">
        <f t="shared" si="56"/>
        <v>6.7575349999999972</v>
      </c>
      <c r="U136">
        <f t="shared" si="57"/>
        <v>6.9107000000000003</v>
      </c>
      <c r="V136">
        <f t="shared" si="58"/>
        <v>7.2103099999999998</v>
      </c>
      <c r="W136" s="4">
        <f t="shared" si="59"/>
        <v>7.3603599999999947</v>
      </c>
    </row>
    <row r="137" spans="2:23" x14ac:dyDescent="0.3">
      <c r="B137" s="30">
        <v>47</v>
      </c>
      <c r="C137">
        <f t="shared" si="42"/>
        <v>5.4108500000000008</v>
      </c>
      <c r="D137">
        <f t="shared" si="43"/>
        <v>5.9506000000000006</v>
      </c>
      <c r="E137">
        <f t="shared" si="44"/>
        <v>6.0260800000000021</v>
      </c>
      <c r="F137">
        <f t="shared" si="45"/>
        <v>6.1839700000000004</v>
      </c>
      <c r="G137">
        <f t="shared" si="46"/>
        <v>6.6431200000000024</v>
      </c>
      <c r="H137">
        <f t="shared" si="47"/>
        <v>6.824802499999997</v>
      </c>
      <c r="I137">
        <f t="shared" si="48"/>
        <v>6.9819299999999949</v>
      </c>
      <c r="J137">
        <f t="shared" si="49"/>
        <v>7.2772249999999978</v>
      </c>
      <c r="K137" s="4">
        <f t="shared" si="50"/>
        <v>7.4330999999999943</v>
      </c>
      <c r="N137" s="30">
        <v>47</v>
      </c>
      <c r="O137">
        <f t="shared" si="51"/>
        <v>5.381909999999996</v>
      </c>
      <c r="P137">
        <f t="shared" si="52"/>
        <v>5.9102500000000013</v>
      </c>
      <c r="Q137">
        <f t="shared" si="53"/>
        <v>5.9824799999999998</v>
      </c>
      <c r="R137">
        <f t="shared" si="54"/>
        <v>6.1358100000000011</v>
      </c>
      <c r="S137">
        <f t="shared" si="55"/>
        <v>6.5903999999999998</v>
      </c>
      <c r="T137">
        <f t="shared" si="56"/>
        <v>6.7689774999999965</v>
      </c>
      <c r="U137">
        <f t="shared" si="57"/>
        <v>6.9235500000000005</v>
      </c>
      <c r="V137">
        <f t="shared" si="58"/>
        <v>7.2220150000000007</v>
      </c>
      <c r="W137" s="4">
        <f t="shared" si="59"/>
        <v>7.377339999999994</v>
      </c>
    </row>
    <row r="138" spans="2:23" x14ac:dyDescent="0.3">
      <c r="B138" s="30">
        <v>48</v>
      </c>
      <c r="C138">
        <f t="shared" si="42"/>
        <v>5.4051833333333343</v>
      </c>
      <c r="D138">
        <f t="shared" si="43"/>
        <v>5.9432666666666671</v>
      </c>
      <c r="E138">
        <f t="shared" si="44"/>
        <v>6.0184466666666694</v>
      </c>
      <c r="F138">
        <f t="shared" si="45"/>
        <v>6.1752700000000003</v>
      </c>
      <c r="G138">
        <f t="shared" si="46"/>
        <v>6.6359200000000023</v>
      </c>
      <c r="H138">
        <f t="shared" si="47"/>
        <v>6.818444166666664</v>
      </c>
      <c r="I138">
        <f t="shared" si="48"/>
        <v>6.976296666666661</v>
      </c>
      <c r="J138">
        <f t="shared" si="49"/>
        <v>7.2714749999999979</v>
      </c>
      <c r="K138" s="4">
        <f t="shared" si="50"/>
        <v>7.4330999999999943</v>
      </c>
      <c r="N138" s="30">
        <v>48</v>
      </c>
      <c r="O138">
        <f t="shared" si="51"/>
        <v>5.3859766666666626</v>
      </c>
      <c r="P138">
        <f t="shared" si="52"/>
        <v>5.9164166666666675</v>
      </c>
      <c r="Q138">
        <f t="shared" si="53"/>
        <v>5.989513333333333</v>
      </c>
      <c r="R138">
        <f t="shared" si="54"/>
        <v>6.1433766666666676</v>
      </c>
      <c r="S138">
        <f t="shared" si="55"/>
        <v>6.6010666666666662</v>
      </c>
      <c r="T138">
        <f t="shared" si="56"/>
        <v>6.7815358333333293</v>
      </c>
      <c r="U138">
        <f t="shared" si="57"/>
        <v>6.9377166666666668</v>
      </c>
      <c r="V138">
        <f t="shared" si="58"/>
        <v>7.235031666666667</v>
      </c>
      <c r="W138" s="4">
        <f t="shared" si="59"/>
        <v>7.396273333333327</v>
      </c>
    </row>
    <row r="139" spans="2:23" x14ac:dyDescent="0.3">
      <c r="B139" s="30">
        <v>49</v>
      </c>
      <c r="C139">
        <f t="shared" si="42"/>
        <v>5.3999000000000006</v>
      </c>
      <c r="D139">
        <f t="shared" si="43"/>
        <v>5.9364000000000008</v>
      </c>
      <c r="E139">
        <f t="shared" si="44"/>
        <v>6.0114200000000029</v>
      </c>
      <c r="F139">
        <f t="shared" si="45"/>
        <v>6.1672799999999999</v>
      </c>
      <c r="G139">
        <f t="shared" si="46"/>
        <v>6.6298800000000018</v>
      </c>
      <c r="H139">
        <f t="shared" si="47"/>
        <v>6.8135099999999973</v>
      </c>
      <c r="I139">
        <f t="shared" si="48"/>
        <v>6.9723199999999945</v>
      </c>
      <c r="J139">
        <f t="shared" si="49"/>
        <v>7.2673999999999976</v>
      </c>
      <c r="K139" s="4">
        <f t="shared" si="50"/>
        <v>7.4353999999999942</v>
      </c>
      <c r="N139" s="30">
        <v>49</v>
      </c>
      <c r="O139">
        <f t="shared" si="51"/>
        <v>5.3903399999999957</v>
      </c>
      <c r="P139">
        <f t="shared" si="52"/>
        <v>5.9230000000000009</v>
      </c>
      <c r="Q139">
        <f t="shared" si="53"/>
        <v>5.99702</v>
      </c>
      <c r="R139">
        <f t="shared" si="54"/>
        <v>6.1514400000000009</v>
      </c>
      <c r="S139">
        <f t="shared" si="55"/>
        <v>6.6125999999999996</v>
      </c>
      <c r="T139">
        <f t="shared" si="56"/>
        <v>6.7952099999999964</v>
      </c>
      <c r="U139">
        <f t="shared" si="57"/>
        <v>6.9532000000000007</v>
      </c>
      <c r="V139">
        <f t="shared" si="58"/>
        <v>7.2493600000000002</v>
      </c>
      <c r="W139" s="4">
        <f t="shared" si="59"/>
        <v>7.4171599999999938</v>
      </c>
    </row>
    <row r="140" spans="2:23" x14ac:dyDescent="0.3">
      <c r="B140" s="30">
        <v>50</v>
      </c>
      <c r="C140">
        <f t="shared" si="42"/>
        <v>5.3950000000000005</v>
      </c>
      <c r="D140">
        <f t="shared" si="43"/>
        <v>5.9300000000000006</v>
      </c>
      <c r="E140">
        <f t="shared" si="44"/>
        <v>6.0050000000000026</v>
      </c>
      <c r="F140">
        <f t="shared" si="45"/>
        <v>6.16</v>
      </c>
      <c r="G140">
        <f t="shared" si="46"/>
        <v>6.6250000000000018</v>
      </c>
      <c r="H140">
        <f t="shared" si="47"/>
        <v>6.8099999999999969</v>
      </c>
      <c r="I140">
        <f t="shared" si="48"/>
        <v>6.9699999999999953</v>
      </c>
      <c r="J140">
        <f t="shared" si="49"/>
        <v>7.2649999999999979</v>
      </c>
      <c r="K140" s="4">
        <f t="shared" si="50"/>
        <v>7.4399999999999942</v>
      </c>
      <c r="N140" s="30">
        <v>50</v>
      </c>
      <c r="O140">
        <f t="shared" si="51"/>
        <v>5.394999999999996</v>
      </c>
      <c r="P140">
        <f t="shared" si="52"/>
        <v>5.9300000000000006</v>
      </c>
      <c r="Q140">
        <f t="shared" si="53"/>
        <v>6.0049999999999999</v>
      </c>
      <c r="R140">
        <f t="shared" si="54"/>
        <v>6.160000000000001</v>
      </c>
      <c r="S140">
        <f t="shared" si="55"/>
        <v>6.6249999999999991</v>
      </c>
      <c r="T140">
        <f t="shared" si="56"/>
        <v>6.8099999999999961</v>
      </c>
      <c r="U140">
        <f t="shared" si="57"/>
        <v>6.9700000000000006</v>
      </c>
      <c r="V140">
        <f t="shared" si="58"/>
        <v>7.2650000000000006</v>
      </c>
      <c r="W140" s="4">
        <f t="shared" si="59"/>
        <v>7.4399999999999942</v>
      </c>
    </row>
    <row r="141" spans="2:23" x14ac:dyDescent="0.3">
      <c r="B141" s="30">
        <v>51</v>
      </c>
      <c r="C141">
        <f>$O$72*B141*B141+$P$72*B141+$Q$72</f>
        <v>5.3903399999999966</v>
      </c>
      <c r="D141">
        <f>$O$73*B141*B141+$P$73*B141+$Q$73</f>
        <v>5.9229999999999885</v>
      </c>
      <c r="E141">
        <f>$O$74*B141*B141+$P$74*B141+$Q$74</f>
        <v>5.997019999999992</v>
      </c>
      <c r="F141">
        <f>$O$75*B141*B141+$P$75*B141+$Q$75</f>
        <v>6.1514400000000098</v>
      </c>
      <c r="G141">
        <f>$O$76*B141*B141+$P$76*B141+$Q$76</f>
        <v>6.6125999999999969</v>
      </c>
      <c r="H141">
        <f>$O$77*B141*B141+$P$77*B141+$Q$77</f>
        <v>6.79521</v>
      </c>
      <c r="I141">
        <f>$O$78*B141*B141+$P$78*B141+$Q$78</f>
        <v>6.9532000000000167</v>
      </c>
      <c r="J141">
        <f>$O$79*B141*B141+$P$79*B141+$Q$79</f>
        <v>7.2493599999999958</v>
      </c>
      <c r="K141" s="4">
        <f>$O$80*B141*B141+$P$80*B141+$Q$80</f>
        <v>7.417159999999992</v>
      </c>
      <c r="N141" s="30">
        <v>51</v>
      </c>
      <c r="O141">
        <f>$U$72*N141*N141+$V$72*N141+$W$72</f>
        <v>5.3999000000000059</v>
      </c>
      <c r="P141">
        <f>$U$73*N141*N141+$V$73*N141+$W$73</f>
        <v>5.9363999999999937</v>
      </c>
      <c r="Q141">
        <f>$U$74*N141*N141+$V$74*N141+$W$74</f>
        <v>6.0114199999999922</v>
      </c>
      <c r="R141">
        <f>$U$75*N141*N141+$V$75*N141+$W$75</f>
        <v>6.1672800000000105</v>
      </c>
      <c r="S141">
        <f>$U$76*N141*N141+$V$76*N141+$W$76</f>
        <v>6.6298800000000044</v>
      </c>
      <c r="T141">
        <f>$U$77*N141*N141+$V$77*N141+$W$77</f>
        <v>6.8135099999999884</v>
      </c>
      <c r="U141">
        <f>$U$78*N141*N141+$V$78*N141+$W$78</f>
        <v>6.9723200000000123</v>
      </c>
      <c r="V141">
        <f>$U$79*N141*N141+$V$79*N141+$W$79</f>
        <v>7.2674000000000074</v>
      </c>
      <c r="W141" s="4">
        <f>$U$80*N141*N141+$V$80*N141+$W$80</f>
        <v>7.43539999999998</v>
      </c>
    </row>
    <row r="142" spans="2:23" x14ac:dyDescent="0.3">
      <c r="B142" s="30">
        <v>52</v>
      </c>
      <c r="C142">
        <f t="shared" ref="C142:C190" si="60">$O$72*B142*B142+$P$72*B142+$Q$72</f>
        <v>5.3859766666666626</v>
      </c>
      <c r="D142">
        <f t="shared" ref="D142:D190" si="61">$O$73*B142*B142+$P$73*B142+$Q$73</f>
        <v>5.9164166666666551</v>
      </c>
      <c r="E142">
        <f t="shared" ref="E142:E190" si="62">$O$74*B142*B142+$P$74*B142+$Q$74</f>
        <v>5.9895133333333241</v>
      </c>
      <c r="F142">
        <f t="shared" ref="F142:F190" si="63">$O$75*B142*B142+$P$75*B142+$Q$75</f>
        <v>6.1433766666666765</v>
      </c>
      <c r="G142">
        <f t="shared" ref="G142:G190" si="64">$O$76*B142*B142+$P$76*B142+$Q$76</f>
        <v>6.6010666666666635</v>
      </c>
      <c r="H142">
        <f t="shared" ref="H142:H190" si="65">$O$77*B142*B142+$P$77*B142+$Q$77</f>
        <v>6.7815358333333338</v>
      </c>
      <c r="I142">
        <f t="shared" ref="I142:I190" si="66">$O$78*B142*B142+$P$78*B142+$Q$78</f>
        <v>6.9377166666666836</v>
      </c>
      <c r="J142">
        <f t="shared" ref="J142:J190" si="67">$O$79*B142*B142+$P$79*B142+$Q$79</f>
        <v>7.2350316666666616</v>
      </c>
      <c r="K142" s="4">
        <f t="shared" ref="K142:K189" si="68">$O$80*B142*B142+$P$80*B142+$Q$80</f>
        <v>7.3962733333333253</v>
      </c>
      <c r="N142" s="30">
        <v>52</v>
      </c>
      <c r="O142">
        <f t="shared" ref="O142:O190" si="69">$U$72*N142*N142+$V$72*N142+$W$72</f>
        <v>5.4051833333333388</v>
      </c>
      <c r="P142">
        <f t="shared" ref="P142:P190" si="70">$U$73*N142*N142+$V$73*N142+$W$73</f>
        <v>5.94326666666666</v>
      </c>
      <c r="Q142">
        <f t="shared" ref="Q142:Q190" si="71">$U$74*N142*N142+$V$74*N142+$W$74</f>
        <v>6.0184466666666596</v>
      </c>
      <c r="R142">
        <f t="shared" ref="R142:R190" si="72">$U$75*N142*N142+$V$75*N142+$W$75</f>
        <v>6.1752700000000109</v>
      </c>
      <c r="S142">
        <f t="shared" ref="S142:S190" si="73">$U$76*N142*N142+$V$76*N142+$W$76</f>
        <v>6.635920000000004</v>
      </c>
      <c r="T142">
        <f t="shared" ref="T142:T190" si="74">$U$77*N142*N142+$V$77*N142+$W$77</f>
        <v>6.8184441666666551</v>
      </c>
      <c r="U142">
        <f t="shared" ref="U142:U190" si="75">$U$78*N142*N142+$V$78*N142+$W$78</f>
        <v>6.9762966666666779</v>
      </c>
      <c r="V142">
        <f t="shared" ref="V142:V190" si="76">$U$79*N142*N142+$V$79*N142+$W$79</f>
        <v>7.2714750000000077</v>
      </c>
      <c r="W142" s="4">
        <f t="shared" ref="W142:W190" si="77">$U$80*N142*N142+$V$80*N142+$W$80</f>
        <v>7.4330999999999801</v>
      </c>
    </row>
    <row r="143" spans="2:23" x14ac:dyDescent="0.3">
      <c r="B143" s="30">
        <v>53</v>
      </c>
      <c r="C143">
        <f t="shared" si="60"/>
        <v>5.381909999999996</v>
      </c>
      <c r="D143">
        <f t="shared" si="61"/>
        <v>5.9102499999999889</v>
      </c>
      <c r="E143">
        <f t="shared" si="62"/>
        <v>5.9824799999999909</v>
      </c>
      <c r="F143">
        <f t="shared" si="63"/>
        <v>6.13581000000001</v>
      </c>
      <c r="G143">
        <f t="shared" si="64"/>
        <v>6.5903999999999971</v>
      </c>
      <c r="H143">
        <f t="shared" si="65"/>
        <v>6.7689775000000001</v>
      </c>
      <c r="I143">
        <f t="shared" si="66"/>
        <v>6.9235500000000174</v>
      </c>
      <c r="J143">
        <f t="shared" si="67"/>
        <v>7.2220149999999945</v>
      </c>
      <c r="K143" s="4">
        <f t="shared" si="68"/>
        <v>7.3773399999999922</v>
      </c>
      <c r="N143" s="30">
        <v>53</v>
      </c>
      <c r="O143">
        <f t="shared" si="69"/>
        <v>5.4108500000000062</v>
      </c>
      <c r="P143">
        <f t="shared" si="70"/>
        <v>5.9505999999999935</v>
      </c>
      <c r="Q143">
        <f t="shared" si="71"/>
        <v>6.0260799999999923</v>
      </c>
      <c r="R143">
        <f t="shared" si="72"/>
        <v>6.1839700000000111</v>
      </c>
      <c r="S143">
        <f t="shared" si="73"/>
        <v>6.6431200000000032</v>
      </c>
      <c r="T143">
        <f t="shared" si="74"/>
        <v>6.824802499999989</v>
      </c>
      <c r="U143">
        <f t="shared" si="75"/>
        <v>6.9819300000000108</v>
      </c>
      <c r="V143">
        <f t="shared" si="76"/>
        <v>7.2772250000000085</v>
      </c>
      <c r="W143" s="4">
        <f t="shared" si="77"/>
        <v>7.4330999999999801</v>
      </c>
    </row>
    <row r="144" spans="2:23" x14ac:dyDescent="0.3">
      <c r="B144" s="30">
        <v>54</v>
      </c>
      <c r="C144">
        <f t="shared" si="60"/>
        <v>5.3781399999999966</v>
      </c>
      <c r="D144">
        <f t="shared" si="61"/>
        <v>5.9044999999999881</v>
      </c>
      <c r="E144">
        <f t="shared" si="62"/>
        <v>5.9759199999999915</v>
      </c>
      <c r="F144">
        <f t="shared" si="63"/>
        <v>6.1287400000000094</v>
      </c>
      <c r="G144">
        <f t="shared" si="64"/>
        <v>6.5805999999999969</v>
      </c>
      <c r="H144">
        <f t="shared" si="65"/>
        <v>6.7575350000000007</v>
      </c>
      <c r="I144">
        <f t="shared" si="66"/>
        <v>6.9107000000000172</v>
      </c>
      <c r="J144">
        <f t="shared" si="67"/>
        <v>7.2103099999999944</v>
      </c>
      <c r="K144" s="4">
        <f t="shared" si="68"/>
        <v>7.3603599999999911</v>
      </c>
      <c r="N144" s="30">
        <v>54</v>
      </c>
      <c r="O144">
        <f t="shared" si="69"/>
        <v>5.4169000000000063</v>
      </c>
      <c r="P144">
        <f t="shared" si="70"/>
        <v>5.958399999999993</v>
      </c>
      <c r="Q144">
        <f t="shared" si="71"/>
        <v>6.034319999999993</v>
      </c>
      <c r="R144">
        <f t="shared" si="72"/>
        <v>6.193380000000011</v>
      </c>
      <c r="S144">
        <f t="shared" si="73"/>
        <v>6.6514800000000038</v>
      </c>
      <c r="T144">
        <f t="shared" si="74"/>
        <v>6.8325849999999893</v>
      </c>
      <c r="U144">
        <f t="shared" si="75"/>
        <v>6.989220000000012</v>
      </c>
      <c r="V144">
        <f t="shared" si="76"/>
        <v>7.2846500000000072</v>
      </c>
      <c r="W144" s="4">
        <f t="shared" si="77"/>
        <v>7.43539999999998</v>
      </c>
    </row>
    <row r="145" spans="2:23" x14ac:dyDescent="0.3">
      <c r="B145" s="30">
        <v>55</v>
      </c>
      <c r="C145">
        <f t="shared" si="60"/>
        <v>5.3746666666666627</v>
      </c>
      <c r="D145">
        <f t="shared" si="61"/>
        <v>5.8991666666666553</v>
      </c>
      <c r="E145">
        <f t="shared" si="62"/>
        <v>5.969833333333324</v>
      </c>
      <c r="F145">
        <f t="shared" si="63"/>
        <v>6.1221666666666756</v>
      </c>
      <c r="G145">
        <f t="shared" si="64"/>
        <v>6.5716666666666637</v>
      </c>
      <c r="H145">
        <f t="shared" si="65"/>
        <v>6.7472083333333339</v>
      </c>
      <c r="I145">
        <f t="shared" si="66"/>
        <v>6.8991666666666847</v>
      </c>
      <c r="J145">
        <f t="shared" si="67"/>
        <v>7.1999166666666623</v>
      </c>
      <c r="K145" s="4">
        <f t="shared" si="68"/>
        <v>7.3453333333333246</v>
      </c>
      <c r="N145" s="30">
        <v>55</v>
      </c>
      <c r="O145">
        <f t="shared" si="69"/>
        <v>5.4233333333333391</v>
      </c>
      <c r="P145">
        <f t="shared" si="70"/>
        <v>5.9666666666666597</v>
      </c>
      <c r="Q145">
        <f t="shared" si="71"/>
        <v>6.043166666666659</v>
      </c>
      <c r="R145">
        <f t="shared" si="72"/>
        <v>6.2035000000000116</v>
      </c>
      <c r="S145">
        <f t="shared" si="73"/>
        <v>6.661000000000004</v>
      </c>
      <c r="T145">
        <f t="shared" si="74"/>
        <v>6.8417916666666549</v>
      </c>
      <c r="U145">
        <f t="shared" si="75"/>
        <v>6.9981666666666786</v>
      </c>
      <c r="V145">
        <f t="shared" si="76"/>
        <v>7.2937500000000073</v>
      </c>
      <c r="W145" s="4">
        <f t="shared" si="77"/>
        <v>7.43999999999998</v>
      </c>
    </row>
    <row r="146" spans="2:23" x14ac:dyDescent="0.3">
      <c r="B146" s="30">
        <v>56</v>
      </c>
      <c r="C146">
        <f t="shared" si="60"/>
        <v>5.3714899999999961</v>
      </c>
      <c r="D146">
        <f t="shared" si="61"/>
        <v>5.894249999999988</v>
      </c>
      <c r="E146">
        <f t="shared" si="62"/>
        <v>5.9642199999999903</v>
      </c>
      <c r="F146">
        <f t="shared" si="63"/>
        <v>6.1160900000000096</v>
      </c>
      <c r="G146">
        <f t="shared" si="64"/>
        <v>6.5635999999999965</v>
      </c>
      <c r="H146">
        <f t="shared" si="65"/>
        <v>6.7379975000000005</v>
      </c>
      <c r="I146">
        <f t="shared" si="66"/>
        <v>6.8889500000000181</v>
      </c>
      <c r="J146">
        <f t="shared" si="67"/>
        <v>7.1908349999999945</v>
      </c>
      <c r="K146" s="4">
        <f t="shared" si="68"/>
        <v>7.3322599999999918</v>
      </c>
      <c r="N146" s="30">
        <v>56</v>
      </c>
      <c r="O146">
        <f t="shared" si="69"/>
        <v>5.4301500000000065</v>
      </c>
      <c r="P146">
        <f t="shared" si="70"/>
        <v>5.9753999999999934</v>
      </c>
      <c r="Q146">
        <f t="shared" si="71"/>
        <v>6.052619999999993</v>
      </c>
      <c r="R146">
        <f t="shared" si="72"/>
        <v>6.214330000000011</v>
      </c>
      <c r="S146">
        <f t="shared" si="73"/>
        <v>6.6716800000000038</v>
      </c>
      <c r="T146">
        <f t="shared" si="74"/>
        <v>6.8524224999999888</v>
      </c>
      <c r="U146">
        <f t="shared" si="75"/>
        <v>7.0087700000000117</v>
      </c>
      <c r="V146">
        <f t="shared" si="76"/>
        <v>7.3045250000000079</v>
      </c>
      <c r="W146" s="4">
        <f t="shared" si="77"/>
        <v>7.446899999999979</v>
      </c>
    </row>
    <row r="147" spans="2:23" x14ac:dyDescent="0.3">
      <c r="B147" s="30">
        <v>57</v>
      </c>
      <c r="C147">
        <f t="shared" si="60"/>
        <v>5.3686099999999959</v>
      </c>
      <c r="D147">
        <f t="shared" si="61"/>
        <v>5.8897499999999887</v>
      </c>
      <c r="E147">
        <f t="shared" si="62"/>
        <v>5.9590799999999904</v>
      </c>
      <c r="F147">
        <f t="shared" si="63"/>
        <v>6.1105100000000094</v>
      </c>
      <c r="G147">
        <f t="shared" si="64"/>
        <v>6.5563999999999965</v>
      </c>
      <c r="H147">
        <f t="shared" si="65"/>
        <v>6.7299025000000015</v>
      </c>
      <c r="I147">
        <f t="shared" si="66"/>
        <v>6.8800500000000184</v>
      </c>
      <c r="J147">
        <f t="shared" si="67"/>
        <v>7.1830649999999938</v>
      </c>
      <c r="K147" s="4">
        <f t="shared" si="68"/>
        <v>7.3211399999999918</v>
      </c>
      <c r="N147" s="30">
        <v>57</v>
      </c>
      <c r="O147">
        <f t="shared" si="69"/>
        <v>5.4373500000000057</v>
      </c>
      <c r="P147">
        <f t="shared" si="70"/>
        <v>5.9845999999999933</v>
      </c>
      <c r="Q147">
        <f t="shared" si="71"/>
        <v>6.0626799999999932</v>
      </c>
      <c r="R147">
        <f t="shared" si="72"/>
        <v>6.2258700000000111</v>
      </c>
      <c r="S147">
        <f t="shared" si="73"/>
        <v>6.6835200000000032</v>
      </c>
      <c r="T147">
        <f t="shared" si="74"/>
        <v>6.8644774999999889</v>
      </c>
      <c r="U147">
        <f t="shared" si="75"/>
        <v>7.0210300000000121</v>
      </c>
      <c r="V147">
        <f t="shared" si="76"/>
        <v>7.3169750000000082</v>
      </c>
      <c r="W147" s="4">
        <f t="shared" si="77"/>
        <v>7.4560999999999789</v>
      </c>
    </row>
    <row r="148" spans="2:23" x14ac:dyDescent="0.3">
      <c r="B148" s="30">
        <v>58</v>
      </c>
      <c r="C148">
        <f t="shared" si="60"/>
        <v>5.3660266666666629</v>
      </c>
      <c r="D148">
        <f t="shared" si="61"/>
        <v>5.8856666666666548</v>
      </c>
      <c r="E148">
        <f t="shared" si="62"/>
        <v>5.9544133333333233</v>
      </c>
      <c r="F148">
        <f t="shared" si="63"/>
        <v>6.1054266666666761</v>
      </c>
      <c r="G148">
        <f t="shared" si="64"/>
        <v>6.5500666666666634</v>
      </c>
      <c r="H148">
        <f t="shared" si="65"/>
        <v>6.7229233333333349</v>
      </c>
      <c r="I148">
        <f t="shared" si="66"/>
        <v>6.8724666666666856</v>
      </c>
      <c r="J148">
        <f t="shared" si="67"/>
        <v>7.176606666666661</v>
      </c>
      <c r="K148" s="4">
        <f t="shared" si="68"/>
        <v>7.3119733333333254</v>
      </c>
      <c r="N148" s="30">
        <v>58</v>
      </c>
      <c r="O148">
        <f t="shared" si="69"/>
        <v>5.4449333333333394</v>
      </c>
      <c r="P148">
        <f t="shared" si="70"/>
        <v>5.9942666666666593</v>
      </c>
      <c r="Q148">
        <f t="shared" si="71"/>
        <v>6.0733466666666596</v>
      </c>
      <c r="R148">
        <f t="shared" si="72"/>
        <v>6.2381200000000119</v>
      </c>
      <c r="S148">
        <f t="shared" si="73"/>
        <v>6.696520000000004</v>
      </c>
      <c r="T148">
        <f t="shared" si="74"/>
        <v>6.8779566666666554</v>
      </c>
      <c r="U148">
        <f t="shared" si="75"/>
        <v>7.034946666666678</v>
      </c>
      <c r="V148">
        <f t="shared" si="76"/>
        <v>7.3311000000000082</v>
      </c>
      <c r="W148" s="4">
        <f t="shared" si="77"/>
        <v>7.4675999999999778</v>
      </c>
    </row>
    <row r="149" spans="2:23" x14ac:dyDescent="0.3">
      <c r="B149" s="30">
        <v>59</v>
      </c>
      <c r="C149">
        <f t="shared" si="60"/>
        <v>5.3637399999999955</v>
      </c>
      <c r="D149">
        <f t="shared" si="61"/>
        <v>5.8819999999999881</v>
      </c>
      <c r="E149">
        <f t="shared" si="62"/>
        <v>5.9502199999999901</v>
      </c>
      <c r="F149">
        <f t="shared" si="63"/>
        <v>6.1008400000000096</v>
      </c>
      <c r="G149">
        <f t="shared" si="64"/>
        <v>6.5445999999999964</v>
      </c>
      <c r="H149">
        <f t="shared" si="65"/>
        <v>6.7170600000000009</v>
      </c>
      <c r="I149">
        <f t="shared" si="66"/>
        <v>6.8662000000000187</v>
      </c>
      <c r="J149">
        <f t="shared" si="67"/>
        <v>7.1714599999999953</v>
      </c>
      <c r="K149" s="4">
        <f t="shared" si="68"/>
        <v>7.304759999999991</v>
      </c>
      <c r="N149" s="30">
        <v>59</v>
      </c>
      <c r="O149">
        <f t="shared" si="69"/>
        <v>5.4529000000000059</v>
      </c>
      <c r="P149">
        <f t="shared" si="70"/>
        <v>6.0043999999999933</v>
      </c>
      <c r="Q149">
        <f t="shared" si="71"/>
        <v>6.084619999999993</v>
      </c>
      <c r="R149">
        <f t="shared" si="72"/>
        <v>6.2510800000000115</v>
      </c>
      <c r="S149">
        <f t="shared" si="73"/>
        <v>6.7106800000000044</v>
      </c>
      <c r="T149">
        <f t="shared" si="74"/>
        <v>6.8928599999999882</v>
      </c>
      <c r="U149">
        <f t="shared" si="75"/>
        <v>7.0505200000000121</v>
      </c>
      <c r="V149">
        <f t="shared" si="76"/>
        <v>7.3469000000000078</v>
      </c>
      <c r="W149" s="4">
        <f t="shared" si="77"/>
        <v>7.4813999999999776</v>
      </c>
    </row>
    <row r="150" spans="2:23" x14ac:dyDescent="0.3">
      <c r="B150" s="30">
        <v>60</v>
      </c>
      <c r="C150">
        <f t="shared" si="60"/>
        <v>5.3617499999999954</v>
      </c>
      <c r="D150">
        <f t="shared" si="61"/>
        <v>5.8787499999999877</v>
      </c>
      <c r="E150">
        <f t="shared" si="62"/>
        <v>5.9464999999999897</v>
      </c>
      <c r="F150">
        <f t="shared" si="63"/>
        <v>6.0967500000000099</v>
      </c>
      <c r="G150">
        <f t="shared" si="64"/>
        <v>6.5399999999999965</v>
      </c>
      <c r="H150">
        <f t="shared" si="65"/>
        <v>6.7123125000000012</v>
      </c>
      <c r="I150">
        <f t="shared" si="66"/>
        <v>6.8612500000000187</v>
      </c>
      <c r="J150">
        <f t="shared" si="67"/>
        <v>7.1676249999999939</v>
      </c>
      <c r="K150" s="4">
        <f t="shared" si="68"/>
        <v>7.2994999999999912</v>
      </c>
      <c r="N150" s="30">
        <v>60</v>
      </c>
      <c r="O150">
        <f t="shared" si="69"/>
        <v>5.4612500000000059</v>
      </c>
      <c r="P150">
        <f t="shared" si="70"/>
        <v>6.0149999999999935</v>
      </c>
      <c r="Q150">
        <f t="shared" si="71"/>
        <v>6.0964999999999927</v>
      </c>
      <c r="R150">
        <f t="shared" si="72"/>
        <v>6.2647500000000118</v>
      </c>
      <c r="S150">
        <f t="shared" si="73"/>
        <v>6.7260000000000044</v>
      </c>
      <c r="T150">
        <f t="shared" si="74"/>
        <v>6.9091874999999883</v>
      </c>
      <c r="U150">
        <f t="shared" si="75"/>
        <v>7.0677500000000117</v>
      </c>
      <c r="V150">
        <f t="shared" si="76"/>
        <v>7.3643750000000079</v>
      </c>
      <c r="W150" s="4">
        <f t="shared" si="77"/>
        <v>7.4974999999999774</v>
      </c>
    </row>
    <row r="151" spans="2:23" x14ac:dyDescent="0.3">
      <c r="B151" s="30">
        <v>61</v>
      </c>
      <c r="C151">
        <f t="shared" si="60"/>
        <v>5.3600566666666625</v>
      </c>
      <c r="D151">
        <f t="shared" si="61"/>
        <v>5.8759166666666545</v>
      </c>
      <c r="E151">
        <f t="shared" si="62"/>
        <v>5.9432533333333231</v>
      </c>
      <c r="F151">
        <f t="shared" si="63"/>
        <v>6.0931566666666761</v>
      </c>
      <c r="G151">
        <f t="shared" si="64"/>
        <v>6.5362666666666627</v>
      </c>
      <c r="H151">
        <f t="shared" si="65"/>
        <v>6.7086808333333359</v>
      </c>
      <c r="I151">
        <f t="shared" si="66"/>
        <v>6.8576166666666865</v>
      </c>
      <c r="J151">
        <f t="shared" si="67"/>
        <v>7.1651016666666605</v>
      </c>
      <c r="K151" s="4">
        <f t="shared" si="68"/>
        <v>7.2961933333333242</v>
      </c>
      <c r="N151" s="30">
        <v>61</v>
      </c>
      <c r="O151">
        <f t="shared" si="69"/>
        <v>5.4699833333333396</v>
      </c>
      <c r="P151">
        <f t="shared" si="70"/>
        <v>6.0260666666666598</v>
      </c>
      <c r="Q151">
        <f t="shared" si="71"/>
        <v>6.1089866666666595</v>
      </c>
      <c r="R151">
        <f t="shared" si="72"/>
        <v>6.2791300000000119</v>
      </c>
      <c r="S151">
        <f t="shared" si="73"/>
        <v>6.742480000000004</v>
      </c>
      <c r="T151">
        <f t="shared" si="74"/>
        <v>6.9269391666666547</v>
      </c>
      <c r="U151">
        <f t="shared" si="75"/>
        <v>7.0866366666666787</v>
      </c>
      <c r="V151">
        <f t="shared" si="76"/>
        <v>7.3835250000000086</v>
      </c>
      <c r="W151" s="4">
        <f t="shared" si="77"/>
        <v>7.5158999999999772</v>
      </c>
    </row>
    <row r="152" spans="2:23" x14ac:dyDescent="0.3">
      <c r="B152" s="30">
        <v>62</v>
      </c>
      <c r="C152">
        <f t="shared" si="60"/>
        <v>5.358659999999996</v>
      </c>
      <c r="D152">
        <f t="shared" si="61"/>
        <v>5.8734999999999875</v>
      </c>
      <c r="E152">
        <f t="shared" si="62"/>
        <v>5.9404799999999893</v>
      </c>
      <c r="F152">
        <f t="shared" si="63"/>
        <v>6.09006000000001</v>
      </c>
      <c r="G152">
        <f t="shared" si="64"/>
        <v>6.5333999999999959</v>
      </c>
      <c r="H152">
        <f t="shared" si="65"/>
        <v>6.7061650000000013</v>
      </c>
      <c r="I152">
        <f t="shared" si="66"/>
        <v>6.8553000000000193</v>
      </c>
      <c r="J152">
        <f t="shared" si="67"/>
        <v>7.1638899999999941</v>
      </c>
      <c r="K152" s="4">
        <f t="shared" si="68"/>
        <v>7.29483999999999</v>
      </c>
      <c r="N152" s="30">
        <v>62</v>
      </c>
      <c r="O152">
        <f t="shared" si="69"/>
        <v>5.4791000000000061</v>
      </c>
      <c r="P152">
        <f t="shared" si="70"/>
        <v>6.0375999999999932</v>
      </c>
      <c r="Q152">
        <f t="shared" si="71"/>
        <v>6.1220799999999933</v>
      </c>
      <c r="R152">
        <f t="shared" si="72"/>
        <v>6.2942200000000117</v>
      </c>
      <c r="S152">
        <f t="shared" si="73"/>
        <v>6.7601200000000041</v>
      </c>
      <c r="T152">
        <f t="shared" si="74"/>
        <v>6.9461149999999883</v>
      </c>
      <c r="U152">
        <f t="shared" si="75"/>
        <v>7.107180000000012</v>
      </c>
      <c r="V152">
        <f t="shared" si="76"/>
        <v>7.404350000000008</v>
      </c>
      <c r="W152" s="4">
        <f t="shared" si="77"/>
        <v>7.5365999999999769</v>
      </c>
    </row>
    <row r="153" spans="2:23" x14ac:dyDescent="0.3">
      <c r="B153" s="30">
        <v>63</v>
      </c>
      <c r="C153">
        <f t="shared" si="60"/>
        <v>5.3575599999999959</v>
      </c>
      <c r="D153">
        <f t="shared" si="61"/>
        <v>5.8714999999999877</v>
      </c>
      <c r="E153">
        <f t="shared" si="62"/>
        <v>5.9381799999999894</v>
      </c>
      <c r="F153">
        <f t="shared" si="63"/>
        <v>6.0874600000000099</v>
      </c>
      <c r="G153">
        <f t="shared" si="64"/>
        <v>6.5313999999999961</v>
      </c>
      <c r="H153">
        <f t="shared" si="65"/>
        <v>6.704765000000001</v>
      </c>
      <c r="I153">
        <f t="shared" si="66"/>
        <v>6.8543000000000198</v>
      </c>
      <c r="J153">
        <f t="shared" si="67"/>
        <v>7.1639899999999948</v>
      </c>
      <c r="K153" s="4">
        <f t="shared" si="68"/>
        <v>7.2954399999999904</v>
      </c>
      <c r="N153" s="30">
        <v>63</v>
      </c>
      <c r="O153">
        <f t="shared" si="69"/>
        <v>5.4886000000000061</v>
      </c>
      <c r="P153">
        <f t="shared" si="70"/>
        <v>6.0495999999999928</v>
      </c>
      <c r="Q153">
        <f t="shared" si="71"/>
        <v>6.1357799999999934</v>
      </c>
      <c r="R153">
        <f t="shared" si="72"/>
        <v>6.3100200000000122</v>
      </c>
      <c r="S153">
        <f t="shared" si="73"/>
        <v>6.7789200000000047</v>
      </c>
      <c r="T153">
        <f t="shared" si="74"/>
        <v>6.9667149999999882</v>
      </c>
      <c r="U153">
        <f t="shared" si="75"/>
        <v>7.1293800000000118</v>
      </c>
      <c r="V153">
        <f t="shared" si="76"/>
        <v>7.4268500000000079</v>
      </c>
      <c r="W153" s="4">
        <f t="shared" si="77"/>
        <v>7.5595999999999766</v>
      </c>
    </row>
    <row r="154" spans="2:23" x14ac:dyDescent="0.3">
      <c r="B154" s="30">
        <v>64</v>
      </c>
      <c r="C154">
        <f t="shared" si="60"/>
        <v>5.3567566666666622</v>
      </c>
      <c r="D154">
        <f t="shared" si="61"/>
        <v>5.8699166666666542</v>
      </c>
      <c r="E154">
        <f t="shared" si="62"/>
        <v>5.9363533333333223</v>
      </c>
      <c r="F154">
        <f t="shared" si="63"/>
        <v>6.0853566666666765</v>
      </c>
      <c r="G154">
        <f t="shared" si="64"/>
        <v>6.5302666666666624</v>
      </c>
      <c r="H154">
        <f t="shared" si="65"/>
        <v>6.704480833333335</v>
      </c>
      <c r="I154">
        <f t="shared" si="66"/>
        <v>6.8546166666666863</v>
      </c>
      <c r="J154">
        <f t="shared" si="67"/>
        <v>7.1654016666666607</v>
      </c>
      <c r="K154" s="4">
        <f t="shared" si="68"/>
        <v>7.2979933333333236</v>
      </c>
      <c r="N154" s="30">
        <v>64</v>
      </c>
      <c r="O154">
        <f t="shared" si="69"/>
        <v>5.4984833333333398</v>
      </c>
      <c r="P154">
        <f t="shared" si="70"/>
        <v>6.0620666666666594</v>
      </c>
      <c r="Q154">
        <f t="shared" si="71"/>
        <v>6.1500866666666596</v>
      </c>
      <c r="R154">
        <f t="shared" si="72"/>
        <v>6.3265300000000124</v>
      </c>
      <c r="S154">
        <f t="shared" si="73"/>
        <v>6.798880000000004</v>
      </c>
      <c r="T154">
        <f t="shared" si="74"/>
        <v>6.9887391666666545</v>
      </c>
      <c r="U154">
        <f t="shared" si="75"/>
        <v>7.1532366666666789</v>
      </c>
      <c r="V154">
        <f t="shared" si="76"/>
        <v>7.4510250000000084</v>
      </c>
      <c r="W154" s="4">
        <f t="shared" si="77"/>
        <v>7.5848999999999762</v>
      </c>
    </row>
    <row r="155" spans="2:23" x14ac:dyDescent="0.3">
      <c r="B155" s="30">
        <v>65</v>
      </c>
      <c r="C155">
        <f t="shared" si="60"/>
        <v>5.3562499999999957</v>
      </c>
      <c r="D155">
        <f t="shared" si="61"/>
        <v>5.8687499999999879</v>
      </c>
      <c r="E155">
        <f t="shared" si="62"/>
        <v>5.934999999999989</v>
      </c>
      <c r="F155">
        <f t="shared" si="63"/>
        <v>6.08375000000001</v>
      </c>
      <c r="G155">
        <f t="shared" si="64"/>
        <v>6.5299999999999958</v>
      </c>
      <c r="H155">
        <f t="shared" si="65"/>
        <v>6.7053125000000025</v>
      </c>
      <c r="I155">
        <f t="shared" si="66"/>
        <v>6.8562500000000206</v>
      </c>
      <c r="J155">
        <f t="shared" si="67"/>
        <v>7.1681249999999928</v>
      </c>
      <c r="K155" s="4">
        <f t="shared" si="68"/>
        <v>7.3024999999999904</v>
      </c>
      <c r="N155" s="30">
        <v>65</v>
      </c>
      <c r="O155">
        <f t="shared" si="69"/>
        <v>5.5087500000000063</v>
      </c>
      <c r="P155">
        <f t="shared" si="70"/>
        <v>6.0749999999999922</v>
      </c>
      <c r="Q155">
        <f t="shared" si="71"/>
        <v>6.1649999999999929</v>
      </c>
      <c r="R155">
        <f t="shared" si="72"/>
        <v>6.3437500000000124</v>
      </c>
      <c r="S155">
        <f t="shared" si="73"/>
        <v>6.8200000000000038</v>
      </c>
      <c r="T155">
        <f t="shared" si="74"/>
        <v>7.012187499999988</v>
      </c>
      <c r="U155">
        <f t="shared" si="75"/>
        <v>7.1787500000000115</v>
      </c>
      <c r="V155">
        <f t="shared" si="76"/>
        <v>7.4768750000000086</v>
      </c>
      <c r="W155" s="4">
        <f t="shared" si="77"/>
        <v>7.6124999999999758</v>
      </c>
    </row>
    <row r="156" spans="2:23" x14ac:dyDescent="0.3">
      <c r="B156" s="30">
        <v>66</v>
      </c>
      <c r="C156">
        <f t="shared" si="60"/>
        <v>5.3560399999999957</v>
      </c>
      <c r="D156">
        <f t="shared" si="61"/>
        <v>5.867999999999987</v>
      </c>
      <c r="E156">
        <f t="shared" si="62"/>
        <v>5.9341199999999885</v>
      </c>
      <c r="F156">
        <f t="shared" si="63"/>
        <v>6.0826400000000103</v>
      </c>
      <c r="G156">
        <f t="shared" si="64"/>
        <v>6.5305999999999953</v>
      </c>
      <c r="H156">
        <f t="shared" si="65"/>
        <v>6.7072600000000016</v>
      </c>
      <c r="I156">
        <f t="shared" si="66"/>
        <v>6.8592000000000208</v>
      </c>
      <c r="J156">
        <f t="shared" si="67"/>
        <v>7.1721599999999937</v>
      </c>
      <c r="K156" s="4">
        <f t="shared" si="68"/>
        <v>7.308959999999991</v>
      </c>
      <c r="N156" s="30">
        <v>66</v>
      </c>
      <c r="O156">
        <f t="shared" si="69"/>
        <v>5.5194000000000063</v>
      </c>
      <c r="P156">
        <f t="shared" si="70"/>
        <v>6.0883999999999929</v>
      </c>
      <c r="Q156">
        <f t="shared" si="71"/>
        <v>6.1805199999999925</v>
      </c>
      <c r="R156">
        <f t="shared" si="72"/>
        <v>6.3616800000000122</v>
      </c>
      <c r="S156">
        <f t="shared" si="73"/>
        <v>6.8422800000000041</v>
      </c>
      <c r="T156">
        <f t="shared" si="74"/>
        <v>7.0370599999999879</v>
      </c>
      <c r="U156">
        <f t="shared" si="75"/>
        <v>7.2059200000000114</v>
      </c>
      <c r="V156">
        <f t="shared" si="76"/>
        <v>7.5044000000000093</v>
      </c>
      <c r="W156" s="4">
        <f t="shared" si="77"/>
        <v>7.6423999999999754</v>
      </c>
    </row>
    <row r="157" spans="2:23" x14ac:dyDescent="0.3">
      <c r="B157" s="30">
        <v>67</v>
      </c>
      <c r="C157">
        <f t="shared" si="60"/>
        <v>5.356126666666662</v>
      </c>
      <c r="D157">
        <f t="shared" si="61"/>
        <v>5.8676666666666542</v>
      </c>
      <c r="E157">
        <f t="shared" si="62"/>
        <v>5.9337133333333218</v>
      </c>
      <c r="F157">
        <f t="shared" si="63"/>
        <v>6.0820266666666765</v>
      </c>
      <c r="G157">
        <f t="shared" si="64"/>
        <v>6.5320666666666618</v>
      </c>
      <c r="H157">
        <f t="shared" si="65"/>
        <v>6.710323333333335</v>
      </c>
      <c r="I157">
        <f t="shared" si="66"/>
        <v>6.863466666666687</v>
      </c>
      <c r="J157">
        <f t="shared" si="67"/>
        <v>7.1775066666666607</v>
      </c>
      <c r="K157" s="4">
        <f t="shared" si="68"/>
        <v>7.3173733333333226</v>
      </c>
      <c r="N157" s="30">
        <v>67</v>
      </c>
      <c r="O157">
        <f t="shared" si="69"/>
        <v>5.53043333333334</v>
      </c>
      <c r="P157">
        <f t="shared" si="70"/>
        <v>6.102266666666659</v>
      </c>
      <c r="Q157">
        <f t="shared" si="71"/>
        <v>6.1966466666666591</v>
      </c>
      <c r="R157">
        <f t="shared" si="72"/>
        <v>6.3803200000000126</v>
      </c>
      <c r="S157">
        <f t="shared" si="73"/>
        <v>6.8657200000000049</v>
      </c>
      <c r="T157">
        <f t="shared" si="74"/>
        <v>7.0633566666666541</v>
      </c>
      <c r="U157">
        <f t="shared" si="75"/>
        <v>7.2347466666666795</v>
      </c>
      <c r="V157">
        <f t="shared" si="76"/>
        <v>7.5336000000000087</v>
      </c>
      <c r="W157" s="4">
        <f t="shared" si="77"/>
        <v>7.6745999999999759</v>
      </c>
    </row>
    <row r="158" spans="2:23" x14ac:dyDescent="0.3">
      <c r="B158" s="30">
        <v>68</v>
      </c>
      <c r="C158">
        <f t="shared" si="60"/>
        <v>5.3565099999999948</v>
      </c>
      <c r="D158">
        <f t="shared" si="61"/>
        <v>5.8677499999999867</v>
      </c>
      <c r="E158">
        <f t="shared" si="62"/>
        <v>5.9337799999999881</v>
      </c>
      <c r="F158">
        <f t="shared" si="63"/>
        <v>6.0819100000000104</v>
      </c>
      <c r="G158">
        <f t="shared" si="64"/>
        <v>6.5343999999999953</v>
      </c>
      <c r="H158">
        <f t="shared" si="65"/>
        <v>6.7145025000000018</v>
      </c>
      <c r="I158">
        <f t="shared" si="66"/>
        <v>6.8690500000000201</v>
      </c>
      <c r="J158">
        <f t="shared" si="67"/>
        <v>7.184164999999993</v>
      </c>
      <c r="K158" s="4">
        <f t="shared" si="68"/>
        <v>7.3277399999999906</v>
      </c>
      <c r="N158" s="30">
        <v>68</v>
      </c>
      <c r="O158">
        <f t="shared" si="69"/>
        <v>5.5418500000000064</v>
      </c>
      <c r="P158">
        <f t="shared" si="70"/>
        <v>6.1165999999999929</v>
      </c>
      <c r="Q158">
        <f t="shared" si="71"/>
        <v>6.2133799999999928</v>
      </c>
      <c r="R158">
        <f t="shared" si="72"/>
        <v>6.3996700000000128</v>
      </c>
      <c r="S158">
        <f t="shared" si="73"/>
        <v>6.8903200000000044</v>
      </c>
      <c r="T158">
        <f t="shared" si="74"/>
        <v>7.0910774999999875</v>
      </c>
      <c r="U158">
        <f t="shared" si="75"/>
        <v>7.2652300000000123</v>
      </c>
      <c r="V158">
        <f t="shared" si="76"/>
        <v>7.5644750000000087</v>
      </c>
      <c r="W158" s="4">
        <f t="shared" si="77"/>
        <v>7.7090999999999745</v>
      </c>
    </row>
    <row r="159" spans="2:23" x14ac:dyDescent="0.3">
      <c r="B159" s="30">
        <v>69</v>
      </c>
      <c r="C159">
        <f t="shared" si="60"/>
        <v>5.3571899999999948</v>
      </c>
      <c r="D159">
        <f t="shared" si="61"/>
        <v>5.8682499999999873</v>
      </c>
      <c r="E159">
        <f t="shared" si="62"/>
        <v>5.934319999999988</v>
      </c>
      <c r="F159">
        <f t="shared" si="63"/>
        <v>6.0822900000000102</v>
      </c>
      <c r="G159">
        <f t="shared" si="64"/>
        <v>6.537599999999995</v>
      </c>
      <c r="H159">
        <f t="shared" si="65"/>
        <v>6.7197975000000021</v>
      </c>
      <c r="I159">
        <f t="shared" si="66"/>
        <v>6.8759500000000209</v>
      </c>
      <c r="J159">
        <f t="shared" si="67"/>
        <v>7.1921349999999933</v>
      </c>
      <c r="K159" s="4">
        <f t="shared" si="68"/>
        <v>7.3400599999999896</v>
      </c>
      <c r="N159" s="30">
        <v>69</v>
      </c>
      <c r="O159">
        <f t="shared" si="69"/>
        <v>5.5536500000000064</v>
      </c>
      <c r="P159">
        <f t="shared" si="70"/>
        <v>6.1313999999999922</v>
      </c>
      <c r="Q159">
        <f t="shared" si="71"/>
        <v>6.2307199999999927</v>
      </c>
      <c r="R159">
        <f t="shared" si="72"/>
        <v>6.4197300000000128</v>
      </c>
      <c r="S159">
        <f t="shared" si="73"/>
        <v>6.9160800000000036</v>
      </c>
      <c r="T159">
        <f t="shared" si="74"/>
        <v>7.1202224999999881</v>
      </c>
      <c r="U159">
        <f t="shared" si="75"/>
        <v>7.2973700000000123</v>
      </c>
      <c r="V159">
        <f t="shared" si="76"/>
        <v>7.5970250000000092</v>
      </c>
      <c r="W159" s="4">
        <f t="shared" si="77"/>
        <v>7.7458999999999731</v>
      </c>
    </row>
    <row r="160" spans="2:23" x14ac:dyDescent="0.3">
      <c r="B160" s="30">
        <v>70</v>
      </c>
      <c r="C160">
        <f t="shared" si="60"/>
        <v>5.3581666666666621</v>
      </c>
      <c r="D160">
        <f t="shared" si="61"/>
        <v>5.8691666666666533</v>
      </c>
      <c r="E160">
        <f t="shared" si="62"/>
        <v>5.9353333333333209</v>
      </c>
      <c r="F160">
        <f t="shared" si="63"/>
        <v>6.0831666666666768</v>
      </c>
      <c r="G160">
        <f t="shared" si="64"/>
        <v>6.5416666666666616</v>
      </c>
      <c r="H160">
        <f t="shared" si="65"/>
        <v>6.7262083333333349</v>
      </c>
      <c r="I160">
        <f t="shared" si="66"/>
        <v>6.8841666666666868</v>
      </c>
      <c r="J160">
        <f t="shared" si="67"/>
        <v>7.2014166666666597</v>
      </c>
      <c r="K160" s="4">
        <f t="shared" si="68"/>
        <v>7.3543333333333214</v>
      </c>
      <c r="N160" s="30">
        <v>70</v>
      </c>
      <c r="O160">
        <f t="shared" si="69"/>
        <v>5.5658333333333401</v>
      </c>
      <c r="P160">
        <f t="shared" si="70"/>
        <v>6.1466666666666594</v>
      </c>
      <c r="Q160">
        <f t="shared" si="71"/>
        <v>6.2486666666666597</v>
      </c>
      <c r="R160">
        <f t="shared" si="72"/>
        <v>6.4405000000000134</v>
      </c>
      <c r="S160">
        <f t="shared" si="73"/>
        <v>6.9430000000000041</v>
      </c>
      <c r="T160">
        <f t="shared" si="74"/>
        <v>7.1507916666666542</v>
      </c>
      <c r="U160">
        <f t="shared" si="75"/>
        <v>7.3311666666666797</v>
      </c>
      <c r="V160">
        <f t="shared" si="76"/>
        <v>7.6312500000000085</v>
      </c>
      <c r="W160" s="4">
        <f t="shared" si="77"/>
        <v>7.7849999999999744</v>
      </c>
    </row>
    <row r="161" spans="2:23" x14ac:dyDescent="0.3">
      <c r="B161" s="30">
        <v>71</v>
      </c>
      <c r="C161">
        <f t="shared" si="60"/>
        <v>5.3594399999999949</v>
      </c>
      <c r="D161">
        <f t="shared" si="61"/>
        <v>5.8704999999999865</v>
      </c>
      <c r="E161">
        <f t="shared" si="62"/>
        <v>5.9368199999999876</v>
      </c>
      <c r="F161">
        <f t="shared" si="63"/>
        <v>6.0845400000000103</v>
      </c>
      <c r="G161">
        <f t="shared" si="64"/>
        <v>6.5465999999999944</v>
      </c>
      <c r="H161">
        <f t="shared" si="65"/>
        <v>6.7337350000000011</v>
      </c>
      <c r="I161">
        <f t="shared" si="66"/>
        <v>6.8937000000000204</v>
      </c>
      <c r="J161">
        <f t="shared" si="67"/>
        <v>7.212009999999994</v>
      </c>
      <c r="K161" s="4">
        <f t="shared" si="68"/>
        <v>7.3705599999999896</v>
      </c>
      <c r="N161" s="30">
        <v>71</v>
      </c>
      <c r="O161">
        <f t="shared" si="69"/>
        <v>5.5784000000000074</v>
      </c>
      <c r="P161">
        <f t="shared" si="70"/>
        <v>6.1623999999999919</v>
      </c>
      <c r="Q161">
        <f t="shared" si="71"/>
        <v>6.2672199999999929</v>
      </c>
      <c r="R161">
        <f t="shared" si="72"/>
        <v>6.4619800000000129</v>
      </c>
      <c r="S161">
        <f t="shared" si="73"/>
        <v>6.9710800000000042</v>
      </c>
      <c r="T161">
        <f t="shared" si="74"/>
        <v>7.1827849999999867</v>
      </c>
      <c r="U161">
        <f t="shared" si="75"/>
        <v>7.3666200000000126</v>
      </c>
      <c r="V161">
        <f t="shared" si="76"/>
        <v>7.6671500000000083</v>
      </c>
      <c r="W161" s="4">
        <f t="shared" si="77"/>
        <v>7.8263999999999747</v>
      </c>
    </row>
    <row r="162" spans="2:23" x14ac:dyDescent="0.3">
      <c r="B162" s="30">
        <v>72</v>
      </c>
      <c r="C162">
        <f t="shared" si="60"/>
        <v>5.3610099999999949</v>
      </c>
      <c r="D162">
        <f t="shared" si="61"/>
        <v>5.8722499999999869</v>
      </c>
      <c r="E162">
        <f t="shared" si="62"/>
        <v>5.9387799999999871</v>
      </c>
      <c r="F162">
        <f t="shared" si="63"/>
        <v>6.0864100000000105</v>
      </c>
      <c r="G162">
        <f t="shared" si="64"/>
        <v>6.5523999999999942</v>
      </c>
      <c r="H162">
        <f t="shared" si="65"/>
        <v>6.7423775000000017</v>
      </c>
      <c r="I162">
        <f t="shared" si="66"/>
        <v>6.9045500000000208</v>
      </c>
      <c r="J162">
        <f t="shared" si="67"/>
        <v>7.2239149999999928</v>
      </c>
      <c r="K162" s="4">
        <f t="shared" si="68"/>
        <v>7.3887399999999888</v>
      </c>
      <c r="N162" s="30">
        <v>72</v>
      </c>
      <c r="O162">
        <f t="shared" si="69"/>
        <v>5.5913500000000074</v>
      </c>
      <c r="P162">
        <f t="shared" si="70"/>
        <v>6.1785999999999923</v>
      </c>
      <c r="Q162">
        <f t="shared" si="71"/>
        <v>6.2863799999999932</v>
      </c>
      <c r="R162">
        <f t="shared" si="72"/>
        <v>6.4841700000000131</v>
      </c>
      <c r="S162">
        <f t="shared" si="73"/>
        <v>7.0003200000000039</v>
      </c>
      <c r="T162">
        <f t="shared" si="74"/>
        <v>7.2162024999999872</v>
      </c>
      <c r="U162">
        <f t="shared" si="75"/>
        <v>7.4037300000000128</v>
      </c>
      <c r="V162">
        <f t="shared" si="76"/>
        <v>7.7047250000000096</v>
      </c>
      <c r="W162" s="4">
        <f t="shared" si="77"/>
        <v>7.8700999999999732</v>
      </c>
    </row>
    <row r="163" spans="2:23" x14ac:dyDescent="0.3">
      <c r="B163" s="30">
        <v>73</v>
      </c>
      <c r="C163">
        <f t="shared" si="60"/>
        <v>5.3628766666666614</v>
      </c>
      <c r="D163">
        <f t="shared" si="61"/>
        <v>5.8744166666666526</v>
      </c>
      <c r="E163">
        <f t="shared" si="62"/>
        <v>5.9412133333333204</v>
      </c>
      <c r="F163">
        <f t="shared" si="63"/>
        <v>6.0887766666666776</v>
      </c>
      <c r="G163">
        <f t="shared" si="64"/>
        <v>6.559066666666661</v>
      </c>
      <c r="H163">
        <f t="shared" si="65"/>
        <v>6.7521358333333357</v>
      </c>
      <c r="I163">
        <f t="shared" si="66"/>
        <v>6.9167166666666873</v>
      </c>
      <c r="J163">
        <f t="shared" si="67"/>
        <v>7.2371316666666594</v>
      </c>
      <c r="K163" s="4">
        <f t="shared" si="68"/>
        <v>7.4088733333333217</v>
      </c>
      <c r="N163" s="30">
        <v>73</v>
      </c>
      <c r="O163">
        <f t="shared" si="69"/>
        <v>5.6046833333333401</v>
      </c>
      <c r="P163">
        <f t="shared" si="70"/>
        <v>6.1952666666666589</v>
      </c>
      <c r="Q163">
        <f t="shared" si="71"/>
        <v>6.3061466666666597</v>
      </c>
      <c r="R163">
        <f t="shared" si="72"/>
        <v>6.5070700000000139</v>
      </c>
      <c r="S163">
        <f t="shared" si="73"/>
        <v>7.0307200000000041</v>
      </c>
      <c r="T163">
        <f t="shared" si="74"/>
        <v>7.2510441666666541</v>
      </c>
      <c r="U163">
        <f t="shared" si="75"/>
        <v>7.4424966666666794</v>
      </c>
      <c r="V163">
        <f t="shared" si="76"/>
        <v>7.7439750000000096</v>
      </c>
      <c r="W163" s="4">
        <f t="shared" si="77"/>
        <v>7.9160999999999717</v>
      </c>
    </row>
    <row r="164" spans="2:23" x14ac:dyDescent="0.3">
      <c r="B164" s="30">
        <v>74</v>
      </c>
      <c r="C164">
        <f t="shared" si="60"/>
        <v>5.3650399999999943</v>
      </c>
      <c r="D164">
        <f t="shared" si="61"/>
        <v>5.8769999999999865</v>
      </c>
      <c r="E164">
        <f t="shared" si="62"/>
        <v>5.9441199999999874</v>
      </c>
      <c r="F164">
        <f t="shared" si="63"/>
        <v>6.0916400000000106</v>
      </c>
      <c r="G164">
        <f t="shared" si="64"/>
        <v>6.566599999999994</v>
      </c>
      <c r="H164">
        <f t="shared" si="65"/>
        <v>6.7630100000000022</v>
      </c>
      <c r="I164">
        <f t="shared" si="66"/>
        <v>6.9302000000000215</v>
      </c>
      <c r="J164">
        <f t="shared" si="67"/>
        <v>7.2516599999999922</v>
      </c>
      <c r="K164" s="4">
        <f t="shared" si="68"/>
        <v>7.4309599999999891</v>
      </c>
      <c r="N164" s="30">
        <v>74</v>
      </c>
      <c r="O164">
        <f t="shared" si="69"/>
        <v>5.6184000000000065</v>
      </c>
      <c r="P164">
        <f t="shared" si="70"/>
        <v>6.2123999999999917</v>
      </c>
      <c r="Q164">
        <f t="shared" si="71"/>
        <v>6.3265199999999933</v>
      </c>
      <c r="R164">
        <f t="shared" si="72"/>
        <v>6.5306800000000136</v>
      </c>
      <c r="S164">
        <f t="shared" si="73"/>
        <v>7.0622800000000039</v>
      </c>
      <c r="T164">
        <f t="shared" si="74"/>
        <v>7.2873099999999873</v>
      </c>
      <c r="U164">
        <f t="shared" si="75"/>
        <v>7.4829200000000125</v>
      </c>
      <c r="V164">
        <f t="shared" si="76"/>
        <v>7.7849000000000101</v>
      </c>
      <c r="W164" s="4">
        <f t="shared" si="77"/>
        <v>7.9643999999999728</v>
      </c>
    </row>
    <row r="165" spans="2:23" x14ac:dyDescent="0.3">
      <c r="B165" s="30">
        <v>75</v>
      </c>
      <c r="C165">
        <f t="shared" si="60"/>
        <v>5.3674999999999944</v>
      </c>
      <c r="D165">
        <f t="shared" si="61"/>
        <v>5.8799999999999857</v>
      </c>
      <c r="E165">
        <f t="shared" si="62"/>
        <v>5.9474999999999865</v>
      </c>
      <c r="F165">
        <f t="shared" si="63"/>
        <v>6.0950000000000113</v>
      </c>
      <c r="G165">
        <f t="shared" si="64"/>
        <v>6.574999999999994</v>
      </c>
      <c r="H165">
        <f t="shared" si="65"/>
        <v>6.7750000000000012</v>
      </c>
      <c r="I165">
        <f t="shared" si="66"/>
        <v>6.9450000000000216</v>
      </c>
      <c r="J165">
        <f t="shared" si="67"/>
        <v>7.267499999999993</v>
      </c>
      <c r="K165" s="4">
        <f t="shared" si="68"/>
        <v>7.4549999999999876</v>
      </c>
      <c r="N165" s="30">
        <v>75</v>
      </c>
      <c r="O165">
        <f t="shared" si="69"/>
        <v>5.6325000000000074</v>
      </c>
      <c r="P165">
        <f t="shared" si="70"/>
        <v>6.2299999999999915</v>
      </c>
      <c r="Q165">
        <f t="shared" si="71"/>
        <v>6.347499999999993</v>
      </c>
      <c r="R165">
        <f t="shared" si="72"/>
        <v>6.5550000000000139</v>
      </c>
      <c r="S165">
        <f t="shared" si="73"/>
        <v>7.0950000000000042</v>
      </c>
      <c r="T165">
        <f t="shared" si="74"/>
        <v>7.324999999999986</v>
      </c>
      <c r="U165">
        <f t="shared" si="75"/>
        <v>7.5250000000000137</v>
      </c>
      <c r="V165">
        <f t="shared" si="76"/>
        <v>7.8275000000000095</v>
      </c>
      <c r="W165" s="4">
        <f t="shared" si="77"/>
        <v>8.0149999999999721</v>
      </c>
    </row>
    <row r="166" spans="2:23" x14ac:dyDescent="0.3">
      <c r="B166" s="30">
        <v>76</v>
      </c>
      <c r="C166">
        <f t="shared" si="60"/>
        <v>5.3702566666666609</v>
      </c>
      <c r="D166">
        <f t="shared" si="61"/>
        <v>5.8834166666666521</v>
      </c>
      <c r="E166">
        <f t="shared" si="62"/>
        <v>5.9513533333333193</v>
      </c>
      <c r="F166">
        <f t="shared" si="63"/>
        <v>6.0988566666666779</v>
      </c>
      <c r="G166">
        <f t="shared" si="64"/>
        <v>6.5842666666666609</v>
      </c>
      <c r="H166">
        <f t="shared" si="65"/>
        <v>6.7881058333333355</v>
      </c>
      <c r="I166">
        <f t="shared" si="66"/>
        <v>6.9611166666666877</v>
      </c>
      <c r="J166">
        <f t="shared" si="67"/>
        <v>7.284651666666659</v>
      </c>
      <c r="K166" s="4">
        <f t="shared" si="68"/>
        <v>7.4809933333333198</v>
      </c>
      <c r="N166" s="30">
        <v>76</v>
      </c>
      <c r="O166">
        <f t="shared" si="69"/>
        <v>5.6469833333333401</v>
      </c>
      <c r="P166">
        <f t="shared" si="70"/>
        <v>6.2480666666666584</v>
      </c>
      <c r="Q166">
        <f t="shared" si="71"/>
        <v>6.3690866666666599</v>
      </c>
      <c r="R166">
        <f t="shared" si="72"/>
        <v>6.580030000000014</v>
      </c>
      <c r="S166">
        <f t="shared" si="73"/>
        <v>7.1288800000000041</v>
      </c>
      <c r="T166">
        <f t="shared" si="74"/>
        <v>7.3641141666666527</v>
      </c>
      <c r="U166">
        <f t="shared" si="75"/>
        <v>7.5687366666666795</v>
      </c>
      <c r="V166">
        <f t="shared" si="76"/>
        <v>7.8717750000000102</v>
      </c>
      <c r="W166" s="4">
        <f t="shared" si="77"/>
        <v>8.0678999999999714</v>
      </c>
    </row>
    <row r="167" spans="2:23" x14ac:dyDescent="0.3">
      <c r="B167" s="30">
        <v>77</v>
      </c>
      <c r="C167">
        <f t="shared" si="60"/>
        <v>5.3733099999999947</v>
      </c>
      <c r="D167">
        <f t="shared" si="61"/>
        <v>5.8872499999999857</v>
      </c>
      <c r="E167">
        <f t="shared" si="62"/>
        <v>5.9556799999999868</v>
      </c>
      <c r="F167">
        <f t="shared" si="63"/>
        <v>6.1032100000000113</v>
      </c>
      <c r="G167">
        <f t="shared" si="64"/>
        <v>6.5943999999999932</v>
      </c>
      <c r="H167">
        <f t="shared" si="65"/>
        <v>6.8023275000000023</v>
      </c>
      <c r="I167">
        <f t="shared" si="66"/>
        <v>6.9785500000000216</v>
      </c>
      <c r="J167">
        <f t="shared" si="67"/>
        <v>7.3031149999999911</v>
      </c>
      <c r="K167" s="4">
        <f t="shared" si="68"/>
        <v>7.5089399999999875</v>
      </c>
      <c r="N167" s="30">
        <v>77</v>
      </c>
      <c r="O167">
        <f t="shared" si="69"/>
        <v>5.6618500000000074</v>
      </c>
      <c r="P167">
        <f t="shared" si="70"/>
        <v>6.2665999999999915</v>
      </c>
      <c r="Q167">
        <f t="shared" si="71"/>
        <v>6.391279999999993</v>
      </c>
      <c r="R167">
        <f t="shared" si="72"/>
        <v>6.6057700000000139</v>
      </c>
      <c r="S167">
        <f t="shared" si="73"/>
        <v>7.1639200000000036</v>
      </c>
      <c r="T167">
        <f t="shared" si="74"/>
        <v>7.4046524999999868</v>
      </c>
      <c r="U167">
        <f t="shared" si="75"/>
        <v>7.6141300000000127</v>
      </c>
      <c r="V167">
        <f t="shared" si="76"/>
        <v>7.9177250000000106</v>
      </c>
      <c r="W167" s="4">
        <f t="shared" si="77"/>
        <v>8.1230999999999707</v>
      </c>
    </row>
    <row r="168" spans="2:23" x14ac:dyDescent="0.3">
      <c r="B168" s="30">
        <v>78</v>
      </c>
      <c r="C168">
        <f t="shared" si="60"/>
        <v>5.376659999999994</v>
      </c>
      <c r="D168">
        <f t="shared" si="61"/>
        <v>5.8914999999999846</v>
      </c>
      <c r="E168">
        <f t="shared" si="62"/>
        <v>5.9604799999999862</v>
      </c>
      <c r="F168">
        <f t="shared" si="63"/>
        <v>6.1080600000000116</v>
      </c>
      <c r="G168">
        <f t="shared" si="64"/>
        <v>6.6053999999999933</v>
      </c>
      <c r="H168">
        <f t="shared" si="65"/>
        <v>6.8176650000000016</v>
      </c>
      <c r="I168">
        <f t="shared" si="66"/>
        <v>6.9973000000000214</v>
      </c>
      <c r="J168">
        <f t="shared" si="67"/>
        <v>7.3228899999999921</v>
      </c>
      <c r="K168" s="4">
        <f t="shared" si="68"/>
        <v>7.5388399999999862</v>
      </c>
      <c r="N168" s="30">
        <v>78</v>
      </c>
      <c r="O168">
        <f t="shared" si="69"/>
        <v>5.6771000000000074</v>
      </c>
      <c r="P168">
        <f t="shared" si="70"/>
        <v>6.2855999999999916</v>
      </c>
      <c r="Q168">
        <f t="shared" si="71"/>
        <v>6.4140799999999931</v>
      </c>
      <c r="R168">
        <f t="shared" si="72"/>
        <v>6.6322200000000144</v>
      </c>
      <c r="S168">
        <f t="shared" si="73"/>
        <v>7.2001200000000045</v>
      </c>
      <c r="T168">
        <f t="shared" si="74"/>
        <v>7.4466149999999862</v>
      </c>
      <c r="U168">
        <f t="shared" si="75"/>
        <v>7.6611800000000141</v>
      </c>
      <c r="V168">
        <f t="shared" si="76"/>
        <v>7.9653500000000088</v>
      </c>
      <c r="W168" s="4">
        <f t="shared" si="77"/>
        <v>8.1805999999999699</v>
      </c>
    </row>
    <row r="169" spans="2:23" x14ac:dyDescent="0.3">
      <c r="B169" s="30">
        <v>79</v>
      </c>
      <c r="C169">
        <f t="shared" si="60"/>
        <v>5.3803066666666606</v>
      </c>
      <c r="D169">
        <f t="shared" si="61"/>
        <v>5.8961666666666517</v>
      </c>
      <c r="E169">
        <f t="shared" si="62"/>
        <v>5.9657533333333195</v>
      </c>
      <c r="F169">
        <f t="shared" si="63"/>
        <v>6.1134066666666786</v>
      </c>
      <c r="G169">
        <f t="shared" si="64"/>
        <v>6.6172666666666595</v>
      </c>
      <c r="H169">
        <f t="shared" si="65"/>
        <v>6.8341183333333344</v>
      </c>
      <c r="I169">
        <f t="shared" si="66"/>
        <v>7.0173666666666881</v>
      </c>
      <c r="J169">
        <f t="shared" si="67"/>
        <v>7.3439766666666593</v>
      </c>
      <c r="K169" s="4">
        <f t="shared" si="68"/>
        <v>7.5706933333333204</v>
      </c>
      <c r="N169" s="30">
        <v>79</v>
      </c>
      <c r="O169">
        <f t="shared" si="69"/>
        <v>5.6927333333333401</v>
      </c>
      <c r="P169">
        <f t="shared" si="70"/>
        <v>6.3050666666666579</v>
      </c>
      <c r="Q169">
        <f t="shared" si="71"/>
        <v>6.4374866666666595</v>
      </c>
      <c r="R169">
        <f t="shared" si="72"/>
        <v>6.6593800000000147</v>
      </c>
      <c r="S169">
        <f t="shared" si="73"/>
        <v>7.2374800000000041</v>
      </c>
      <c r="T169">
        <f t="shared" si="74"/>
        <v>7.4900016666666529</v>
      </c>
      <c r="U169">
        <f t="shared" si="75"/>
        <v>7.7098866666666801</v>
      </c>
      <c r="V169">
        <f t="shared" si="76"/>
        <v>8.0146500000000103</v>
      </c>
      <c r="W169" s="4">
        <f t="shared" si="77"/>
        <v>8.2403999999999726</v>
      </c>
    </row>
    <row r="170" spans="2:23" x14ac:dyDescent="0.3">
      <c r="B170" s="30">
        <v>80</v>
      </c>
      <c r="C170">
        <f t="shared" si="60"/>
        <v>5.3842499999999944</v>
      </c>
      <c r="D170">
        <f t="shared" si="61"/>
        <v>5.901249999999985</v>
      </c>
      <c r="E170">
        <f t="shared" si="62"/>
        <v>5.9714999999999856</v>
      </c>
      <c r="F170">
        <f t="shared" si="63"/>
        <v>6.1192500000000116</v>
      </c>
      <c r="G170">
        <f t="shared" si="64"/>
        <v>6.6299999999999928</v>
      </c>
      <c r="H170">
        <f t="shared" si="65"/>
        <v>6.8516875000000024</v>
      </c>
      <c r="I170">
        <f t="shared" si="66"/>
        <v>7.0387500000000216</v>
      </c>
      <c r="J170">
        <f t="shared" si="67"/>
        <v>7.3663749999999917</v>
      </c>
      <c r="K170" s="4">
        <f t="shared" si="68"/>
        <v>7.6044999999999865</v>
      </c>
      <c r="N170" s="30">
        <v>80</v>
      </c>
      <c r="O170">
        <f t="shared" si="69"/>
        <v>5.7087500000000073</v>
      </c>
      <c r="P170">
        <f t="shared" si="70"/>
        <v>6.3249999999999922</v>
      </c>
      <c r="Q170">
        <f t="shared" si="71"/>
        <v>6.4614999999999929</v>
      </c>
      <c r="R170">
        <f t="shared" si="72"/>
        <v>6.6872500000000148</v>
      </c>
      <c r="S170">
        <f t="shared" si="73"/>
        <v>7.2760000000000034</v>
      </c>
      <c r="T170">
        <f t="shared" si="74"/>
        <v>7.5348124999999859</v>
      </c>
      <c r="U170">
        <f t="shared" si="75"/>
        <v>7.7602500000000134</v>
      </c>
      <c r="V170">
        <f t="shared" si="76"/>
        <v>8.0656250000000114</v>
      </c>
      <c r="W170" s="4">
        <f t="shared" si="77"/>
        <v>8.30249999999997</v>
      </c>
    </row>
    <row r="171" spans="2:23" x14ac:dyDescent="0.3">
      <c r="B171" s="30">
        <v>81</v>
      </c>
      <c r="C171">
        <f t="shared" si="60"/>
        <v>5.3884899999999938</v>
      </c>
      <c r="D171">
        <f t="shared" si="61"/>
        <v>5.9067499999999846</v>
      </c>
      <c r="E171">
        <f t="shared" si="62"/>
        <v>5.9777199999999855</v>
      </c>
      <c r="F171">
        <f t="shared" si="63"/>
        <v>6.1255900000000114</v>
      </c>
      <c r="G171">
        <f t="shared" si="64"/>
        <v>6.6435999999999922</v>
      </c>
      <c r="H171">
        <f t="shared" si="65"/>
        <v>6.870372500000002</v>
      </c>
      <c r="I171">
        <f t="shared" si="66"/>
        <v>7.061450000000022</v>
      </c>
      <c r="J171">
        <f t="shared" si="67"/>
        <v>7.3900849999999911</v>
      </c>
      <c r="K171" s="4">
        <f t="shared" si="68"/>
        <v>7.6402599999999854</v>
      </c>
      <c r="N171" s="30">
        <v>81</v>
      </c>
      <c r="O171">
        <f t="shared" si="69"/>
        <v>5.7251500000000073</v>
      </c>
      <c r="P171">
        <f t="shared" si="70"/>
        <v>6.3453999999999917</v>
      </c>
      <c r="Q171">
        <f t="shared" si="71"/>
        <v>6.4861199999999926</v>
      </c>
      <c r="R171">
        <f t="shared" si="72"/>
        <v>6.7158300000000146</v>
      </c>
      <c r="S171">
        <f t="shared" si="73"/>
        <v>7.315680000000004</v>
      </c>
      <c r="T171">
        <f t="shared" si="74"/>
        <v>7.5810474999999862</v>
      </c>
      <c r="U171">
        <f t="shared" si="75"/>
        <v>7.8122700000000131</v>
      </c>
      <c r="V171">
        <f t="shared" si="76"/>
        <v>8.1182750000000112</v>
      </c>
      <c r="W171" s="4">
        <f t="shared" si="77"/>
        <v>8.3668999999999691</v>
      </c>
    </row>
    <row r="172" spans="2:23" x14ac:dyDescent="0.3">
      <c r="B172" s="30">
        <v>82</v>
      </c>
      <c r="C172">
        <f t="shared" si="60"/>
        <v>5.3930266666666604</v>
      </c>
      <c r="D172">
        <f t="shared" si="61"/>
        <v>5.9126666666666505</v>
      </c>
      <c r="E172">
        <f t="shared" si="62"/>
        <v>5.9844133333333183</v>
      </c>
      <c r="F172">
        <f t="shared" si="63"/>
        <v>6.1324266666666789</v>
      </c>
      <c r="G172">
        <f t="shared" si="64"/>
        <v>6.6580666666666595</v>
      </c>
      <c r="H172">
        <f t="shared" si="65"/>
        <v>6.890173333333335</v>
      </c>
      <c r="I172">
        <f t="shared" si="66"/>
        <v>7.0854666666666892</v>
      </c>
      <c r="J172">
        <f t="shared" si="67"/>
        <v>7.4151066666666576</v>
      </c>
      <c r="K172" s="4">
        <f t="shared" si="68"/>
        <v>7.6779733333333207</v>
      </c>
      <c r="N172" s="30">
        <v>82</v>
      </c>
      <c r="O172">
        <f t="shared" si="69"/>
        <v>5.7419333333333409</v>
      </c>
      <c r="P172">
        <f t="shared" si="70"/>
        <v>6.3662666666666583</v>
      </c>
      <c r="Q172">
        <f t="shared" si="71"/>
        <v>6.5113466666666593</v>
      </c>
      <c r="R172">
        <f t="shared" si="72"/>
        <v>6.7451200000000151</v>
      </c>
      <c r="S172">
        <f t="shared" si="73"/>
        <v>7.3565200000000033</v>
      </c>
      <c r="T172">
        <f t="shared" si="74"/>
        <v>7.6287066666666519</v>
      </c>
      <c r="U172">
        <f t="shared" si="75"/>
        <v>7.8659466666666802</v>
      </c>
      <c r="V172">
        <f t="shared" si="76"/>
        <v>8.1726000000000116</v>
      </c>
      <c r="W172" s="4">
        <f t="shared" si="77"/>
        <v>8.43359999999997</v>
      </c>
    </row>
    <row r="173" spans="2:23" x14ac:dyDescent="0.3">
      <c r="B173" s="30">
        <v>83</v>
      </c>
      <c r="C173">
        <f t="shared" si="60"/>
        <v>5.3978599999999934</v>
      </c>
      <c r="D173">
        <f t="shared" si="61"/>
        <v>5.9189999999999836</v>
      </c>
      <c r="E173">
        <f t="shared" si="62"/>
        <v>5.9915799999999848</v>
      </c>
      <c r="F173">
        <f t="shared" si="63"/>
        <v>6.1397600000000123</v>
      </c>
      <c r="G173">
        <f t="shared" si="64"/>
        <v>6.673399999999992</v>
      </c>
      <c r="H173">
        <f t="shared" si="65"/>
        <v>6.9110900000000015</v>
      </c>
      <c r="I173">
        <f t="shared" si="66"/>
        <v>7.1108000000000215</v>
      </c>
      <c r="J173">
        <f t="shared" si="67"/>
        <v>7.4414399999999921</v>
      </c>
      <c r="K173" s="4">
        <f t="shared" si="68"/>
        <v>7.7176399999999852</v>
      </c>
      <c r="N173" s="30">
        <v>83</v>
      </c>
      <c r="O173">
        <f t="shared" si="69"/>
        <v>5.7591000000000072</v>
      </c>
      <c r="P173">
        <f t="shared" si="70"/>
        <v>6.387599999999992</v>
      </c>
      <c r="Q173">
        <f t="shared" si="71"/>
        <v>6.5371799999999931</v>
      </c>
      <c r="R173">
        <f t="shared" si="72"/>
        <v>6.7751200000000154</v>
      </c>
      <c r="S173">
        <f t="shared" si="73"/>
        <v>7.398520000000004</v>
      </c>
      <c r="T173">
        <f t="shared" si="74"/>
        <v>7.6777899999999848</v>
      </c>
      <c r="U173">
        <f t="shared" si="75"/>
        <v>7.9212800000000136</v>
      </c>
      <c r="V173">
        <f t="shared" si="76"/>
        <v>8.2286000000000108</v>
      </c>
      <c r="W173" s="4">
        <f t="shared" si="77"/>
        <v>8.5025999999999691</v>
      </c>
    </row>
    <row r="174" spans="2:23" x14ac:dyDescent="0.3">
      <c r="B174" s="30">
        <v>84</v>
      </c>
      <c r="C174">
        <f t="shared" si="60"/>
        <v>5.4029899999999937</v>
      </c>
      <c r="D174">
        <f t="shared" si="61"/>
        <v>5.925749999999983</v>
      </c>
      <c r="E174">
        <f t="shared" si="62"/>
        <v>5.9992199999999851</v>
      </c>
      <c r="F174">
        <f t="shared" si="63"/>
        <v>6.1475900000000125</v>
      </c>
      <c r="G174">
        <f t="shared" si="64"/>
        <v>6.6895999999999916</v>
      </c>
      <c r="H174">
        <f t="shared" si="65"/>
        <v>6.9331225000000014</v>
      </c>
      <c r="I174">
        <f t="shared" si="66"/>
        <v>7.1374500000000216</v>
      </c>
      <c r="J174">
        <f t="shared" si="67"/>
        <v>7.4690849999999909</v>
      </c>
      <c r="K174" s="4">
        <f t="shared" si="68"/>
        <v>7.7592599999999861</v>
      </c>
      <c r="N174" s="30">
        <v>84</v>
      </c>
      <c r="O174">
        <f t="shared" si="69"/>
        <v>5.7766500000000072</v>
      </c>
      <c r="P174">
        <f t="shared" si="70"/>
        <v>6.4093999999999918</v>
      </c>
      <c r="Q174">
        <f t="shared" si="71"/>
        <v>6.5636199999999931</v>
      </c>
      <c r="R174">
        <f t="shared" si="72"/>
        <v>6.8058300000000154</v>
      </c>
      <c r="S174">
        <f t="shared" si="73"/>
        <v>7.4416800000000034</v>
      </c>
      <c r="T174">
        <f t="shared" si="74"/>
        <v>7.7282974999999849</v>
      </c>
      <c r="U174">
        <f t="shared" si="75"/>
        <v>7.9782700000000135</v>
      </c>
      <c r="V174">
        <f t="shared" si="76"/>
        <v>8.2862750000000105</v>
      </c>
      <c r="W174" s="4">
        <f t="shared" si="77"/>
        <v>8.5738999999999681</v>
      </c>
    </row>
    <row r="175" spans="2:23" x14ac:dyDescent="0.3">
      <c r="B175" s="30">
        <v>85</v>
      </c>
      <c r="C175">
        <f t="shared" si="60"/>
        <v>5.4084166666666604</v>
      </c>
      <c r="D175">
        <f t="shared" si="61"/>
        <v>5.9329166666666495</v>
      </c>
      <c r="E175">
        <f t="shared" si="62"/>
        <v>6.0073333333333174</v>
      </c>
      <c r="F175">
        <f t="shared" si="63"/>
        <v>6.1559166666666787</v>
      </c>
      <c r="G175">
        <f t="shared" si="64"/>
        <v>6.7066666666666581</v>
      </c>
      <c r="H175">
        <f t="shared" si="65"/>
        <v>6.9562708333333356</v>
      </c>
      <c r="I175">
        <f t="shared" si="66"/>
        <v>7.1654166666666885</v>
      </c>
      <c r="J175">
        <f t="shared" si="67"/>
        <v>7.4980416666666567</v>
      </c>
      <c r="K175" s="4">
        <f t="shared" si="68"/>
        <v>7.8028333333333189</v>
      </c>
      <c r="N175" s="30">
        <v>85</v>
      </c>
      <c r="O175">
        <f t="shared" si="69"/>
        <v>5.7945833333333407</v>
      </c>
      <c r="P175">
        <f t="shared" si="70"/>
        <v>6.4316666666666578</v>
      </c>
      <c r="Q175">
        <f t="shared" si="71"/>
        <v>6.5906666666666593</v>
      </c>
      <c r="R175">
        <f t="shared" si="72"/>
        <v>6.8372500000000151</v>
      </c>
      <c r="S175">
        <f t="shared" si="73"/>
        <v>7.4860000000000033</v>
      </c>
      <c r="T175">
        <f t="shared" si="74"/>
        <v>7.7802291666666523</v>
      </c>
      <c r="U175">
        <f t="shared" si="75"/>
        <v>8.0369166666666807</v>
      </c>
      <c r="V175">
        <f t="shared" si="76"/>
        <v>8.3456250000000125</v>
      </c>
      <c r="W175" s="4">
        <f t="shared" si="77"/>
        <v>8.6474999999999671</v>
      </c>
    </row>
    <row r="176" spans="2:23" x14ac:dyDescent="0.3">
      <c r="B176" s="30">
        <v>86</v>
      </c>
      <c r="C176">
        <f t="shared" si="60"/>
        <v>5.4141399999999935</v>
      </c>
      <c r="D176">
        <f t="shared" si="61"/>
        <v>5.9404999999999832</v>
      </c>
      <c r="E176">
        <f t="shared" si="62"/>
        <v>6.0159199999999844</v>
      </c>
      <c r="F176">
        <f t="shared" si="63"/>
        <v>6.1647400000000125</v>
      </c>
      <c r="G176">
        <f t="shared" si="64"/>
        <v>6.7245999999999917</v>
      </c>
      <c r="H176">
        <f t="shared" si="65"/>
        <v>6.9805350000000015</v>
      </c>
      <c r="I176">
        <f t="shared" si="66"/>
        <v>7.1947000000000214</v>
      </c>
      <c r="J176">
        <f t="shared" si="67"/>
        <v>7.5283099999999905</v>
      </c>
      <c r="K176" s="4">
        <f t="shared" si="68"/>
        <v>7.8483599999999836</v>
      </c>
      <c r="N176" s="30">
        <v>86</v>
      </c>
      <c r="O176">
        <f t="shared" si="69"/>
        <v>5.8129000000000079</v>
      </c>
      <c r="P176">
        <f t="shared" si="70"/>
        <v>6.4543999999999917</v>
      </c>
      <c r="Q176">
        <f t="shared" si="71"/>
        <v>6.6183199999999927</v>
      </c>
      <c r="R176">
        <f t="shared" si="72"/>
        <v>6.8693800000000156</v>
      </c>
      <c r="S176">
        <f t="shared" si="73"/>
        <v>7.5314800000000046</v>
      </c>
      <c r="T176">
        <f t="shared" si="74"/>
        <v>7.8335849999999851</v>
      </c>
      <c r="U176">
        <f t="shared" si="75"/>
        <v>8.0972200000000143</v>
      </c>
      <c r="V176">
        <f t="shared" si="76"/>
        <v>8.4066500000000097</v>
      </c>
      <c r="W176" s="4">
        <f t="shared" si="77"/>
        <v>8.7233999999999678</v>
      </c>
    </row>
    <row r="177" spans="2:23" x14ac:dyDescent="0.3">
      <c r="B177" s="30">
        <v>87</v>
      </c>
      <c r="C177">
        <f t="shared" si="60"/>
        <v>5.420159999999993</v>
      </c>
      <c r="D177">
        <f t="shared" si="61"/>
        <v>5.9484999999999824</v>
      </c>
      <c r="E177">
        <f t="shared" si="62"/>
        <v>6.0249799999999842</v>
      </c>
      <c r="F177">
        <f t="shared" si="63"/>
        <v>6.1740600000000132</v>
      </c>
      <c r="G177">
        <f t="shared" si="64"/>
        <v>6.7433999999999905</v>
      </c>
      <c r="H177">
        <f t="shared" si="65"/>
        <v>7.0059150000000008</v>
      </c>
      <c r="I177">
        <f t="shared" si="66"/>
        <v>7.225300000000022</v>
      </c>
      <c r="J177">
        <f t="shared" si="67"/>
        <v>7.5598899999999913</v>
      </c>
      <c r="K177" s="4">
        <f t="shared" si="68"/>
        <v>7.8958399999999846</v>
      </c>
      <c r="N177" s="30">
        <v>87</v>
      </c>
      <c r="O177">
        <f t="shared" si="69"/>
        <v>5.8316000000000079</v>
      </c>
      <c r="P177">
        <f t="shared" si="70"/>
        <v>6.4775999999999909</v>
      </c>
      <c r="Q177">
        <f t="shared" si="71"/>
        <v>6.646579999999993</v>
      </c>
      <c r="R177">
        <f t="shared" si="72"/>
        <v>6.9022200000000158</v>
      </c>
      <c r="S177">
        <f t="shared" si="73"/>
        <v>7.5781200000000037</v>
      </c>
      <c r="T177">
        <f t="shared" si="74"/>
        <v>7.8883649999999843</v>
      </c>
      <c r="U177">
        <f t="shared" si="75"/>
        <v>8.1591800000000134</v>
      </c>
      <c r="V177">
        <f t="shared" si="76"/>
        <v>8.469350000000011</v>
      </c>
      <c r="W177" s="4">
        <f t="shared" si="77"/>
        <v>8.8015999999999686</v>
      </c>
    </row>
    <row r="178" spans="2:23" x14ac:dyDescent="0.3">
      <c r="B178" s="30">
        <v>88</v>
      </c>
      <c r="C178">
        <f t="shared" si="60"/>
        <v>5.4264766666666597</v>
      </c>
      <c r="D178">
        <f t="shared" si="61"/>
        <v>5.9569166666666487</v>
      </c>
      <c r="E178">
        <f t="shared" si="62"/>
        <v>6.034513333333317</v>
      </c>
      <c r="F178">
        <f t="shared" si="63"/>
        <v>6.1838766666666798</v>
      </c>
      <c r="G178">
        <f t="shared" si="64"/>
        <v>6.7630666666666572</v>
      </c>
      <c r="H178">
        <f t="shared" si="65"/>
        <v>7.0324108333333344</v>
      </c>
      <c r="I178">
        <f t="shared" si="66"/>
        <v>7.2572166666666886</v>
      </c>
      <c r="J178">
        <f t="shared" si="67"/>
        <v>7.5927816666666565</v>
      </c>
      <c r="K178" s="4">
        <f t="shared" si="68"/>
        <v>7.9452733333333176</v>
      </c>
      <c r="N178" s="30">
        <v>88</v>
      </c>
      <c r="O178">
        <f t="shared" si="69"/>
        <v>5.8506833333333415</v>
      </c>
      <c r="P178">
        <f t="shared" si="70"/>
        <v>6.5012666666666581</v>
      </c>
      <c r="Q178">
        <f t="shared" si="71"/>
        <v>6.6754466666666596</v>
      </c>
      <c r="R178">
        <f t="shared" si="72"/>
        <v>6.9357700000000158</v>
      </c>
      <c r="S178">
        <f t="shared" si="73"/>
        <v>7.6259200000000034</v>
      </c>
      <c r="T178">
        <f t="shared" si="74"/>
        <v>7.9445691666666516</v>
      </c>
      <c r="U178">
        <f t="shared" si="75"/>
        <v>8.2227966666666816</v>
      </c>
      <c r="V178">
        <f t="shared" si="76"/>
        <v>8.5337250000000111</v>
      </c>
      <c r="W178" s="4">
        <f t="shared" si="77"/>
        <v>8.8820999999999657</v>
      </c>
    </row>
    <row r="179" spans="2:23" x14ac:dyDescent="0.3">
      <c r="B179" s="30">
        <v>89</v>
      </c>
      <c r="C179">
        <f t="shared" si="60"/>
        <v>5.4330899999999929</v>
      </c>
      <c r="D179">
        <f t="shared" si="61"/>
        <v>5.9657499999999821</v>
      </c>
      <c r="E179">
        <f t="shared" si="62"/>
        <v>6.0445199999999835</v>
      </c>
      <c r="F179">
        <f t="shared" si="63"/>
        <v>6.1941900000000132</v>
      </c>
      <c r="G179">
        <f t="shared" si="64"/>
        <v>6.783599999999991</v>
      </c>
      <c r="H179">
        <f t="shared" si="65"/>
        <v>7.0600225000000023</v>
      </c>
      <c r="I179">
        <f t="shared" si="66"/>
        <v>7.2904500000000221</v>
      </c>
      <c r="J179">
        <f t="shared" si="67"/>
        <v>7.6269849999999888</v>
      </c>
      <c r="K179" s="4">
        <f t="shared" si="68"/>
        <v>7.9966599999999834</v>
      </c>
      <c r="N179" s="30">
        <v>89</v>
      </c>
      <c r="O179">
        <f t="shared" si="69"/>
        <v>5.8701500000000078</v>
      </c>
      <c r="P179">
        <f t="shared" si="70"/>
        <v>6.5253999999999914</v>
      </c>
      <c r="Q179">
        <f t="shared" si="71"/>
        <v>6.7049199999999924</v>
      </c>
      <c r="R179">
        <f t="shared" si="72"/>
        <v>6.9700300000000164</v>
      </c>
      <c r="S179">
        <f t="shared" si="73"/>
        <v>7.6748800000000035</v>
      </c>
      <c r="T179">
        <f t="shared" si="74"/>
        <v>8.0021974999999852</v>
      </c>
      <c r="U179">
        <f t="shared" si="75"/>
        <v>8.2880700000000136</v>
      </c>
      <c r="V179">
        <f t="shared" si="76"/>
        <v>8.5997750000000117</v>
      </c>
      <c r="W179" s="4">
        <f t="shared" si="77"/>
        <v>8.9648999999999646</v>
      </c>
    </row>
    <row r="180" spans="2:23" x14ac:dyDescent="0.3">
      <c r="B180" s="30">
        <v>90</v>
      </c>
      <c r="C180">
        <f t="shared" si="60"/>
        <v>5.4399999999999924</v>
      </c>
      <c r="D180">
        <f t="shared" si="61"/>
        <v>5.9749999999999819</v>
      </c>
      <c r="E180">
        <f t="shared" si="62"/>
        <v>6.0549999999999837</v>
      </c>
      <c r="F180">
        <f t="shared" si="63"/>
        <v>6.2050000000000134</v>
      </c>
      <c r="G180">
        <f t="shared" si="64"/>
        <v>6.8049999999999908</v>
      </c>
      <c r="H180">
        <f t="shared" si="65"/>
        <v>7.0887500000000019</v>
      </c>
      <c r="I180">
        <f t="shared" si="66"/>
        <v>7.3250000000000224</v>
      </c>
      <c r="J180">
        <f t="shared" si="67"/>
        <v>7.6624999999999899</v>
      </c>
      <c r="K180" s="4">
        <f t="shared" si="68"/>
        <v>8.0499999999999847</v>
      </c>
      <c r="N180" s="30">
        <v>90</v>
      </c>
      <c r="O180">
        <f t="shared" si="69"/>
        <v>5.8900000000000077</v>
      </c>
      <c r="P180">
        <f t="shared" si="70"/>
        <v>6.5499999999999909</v>
      </c>
      <c r="Q180">
        <f t="shared" si="71"/>
        <v>6.7349999999999923</v>
      </c>
      <c r="R180">
        <f t="shared" si="72"/>
        <v>7.0050000000000168</v>
      </c>
      <c r="S180">
        <f t="shared" si="73"/>
        <v>7.7250000000000023</v>
      </c>
      <c r="T180">
        <f t="shared" si="74"/>
        <v>8.0612499999999851</v>
      </c>
      <c r="U180">
        <f t="shared" si="75"/>
        <v>8.3550000000000146</v>
      </c>
      <c r="V180">
        <f t="shared" si="76"/>
        <v>8.6675000000000129</v>
      </c>
      <c r="W180" s="4">
        <f t="shared" si="77"/>
        <v>9.0499999999999652</v>
      </c>
    </row>
    <row r="181" spans="2:23" x14ac:dyDescent="0.3">
      <c r="B181" s="30">
        <v>91</v>
      </c>
      <c r="C181">
        <f t="shared" si="60"/>
        <v>5.4472066666666592</v>
      </c>
      <c r="D181">
        <f t="shared" si="61"/>
        <v>5.9846666666666479</v>
      </c>
      <c r="E181">
        <f t="shared" si="62"/>
        <v>6.0659533333333169</v>
      </c>
      <c r="F181">
        <f t="shared" si="63"/>
        <v>6.2163066666666804</v>
      </c>
      <c r="G181">
        <f t="shared" si="64"/>
        <v>6.8272666666666559</v>
      </c>
      <c r="H181">
        <f t="shared" si="65"/>
        <v>7.118593333333334</v>
      </c>
      <c r="I181">
        <f t="shared" si="66"/>
        <v>7.3608666666666887</v>
      </c>
      <c r="J181">
        <f t="shared" si="67"/>
        <v>7.6993266666666571</v>
      </c>
      <c r="K181" s="4">
        <f t="shared" si="68"/>
        <v>8.1052933333333161</v>
      </c>
      <c r="N181" s="30">
        <v>91</v>
      </c>
      <c r="O181">
        <f t="shared" si="69"/>
        <v>5.9102333333333412</v>
      </c>
      <c r="P181">
        <f t="shared" si="70"/>
        <v>6.5750666666666575</v>
      </c>
      <c r="Q181">
        <f t="shared" si="71"/>
        <v>6.7656866666666602</v>
      </c>
      <c r="R181">
        <f t="shared" si="72"/>
        <v>7.0406800000000169</v>
      </c>
      <c r="S181">
        <f t="shared" si="73"/>
        <v>7.7762800000000034</v>
      </c>
      <c r="T181">
        <f t="shared" si="74"/>
        <v>8.1217266666666497</v>
      </c>
      <c r="U181">
        <f t="shared" si="75"/>
        <v>8.4235866666666812</v>
      </c>
      <c r="V181">
        <f t="shared" si="76"/>
        <v>8.7369000000000128</v>
      </c>
      <c r="W181" s="4">
        <f t="shared" si="77"/>
        <v>9.1373999999999658</v>
      </c>
    </row>
    <row r="182" spans="2:23" x14ac:dyDescent="0.3">
      <c r="B182" s="30">
        <v>92</v>
      </c>
      <c r="C182">
        <f t="shared" si="60"/>
        <v>5.4547099999999924</v>
      </c>
      <c r="D182">
        <f t="shared" si="61"/>
        <v>5.9947499999999811</v>
      </c>
      <c r="E182">
        <f t="shared" si="62"/>
        <v>6.0773799999999829</v>
      </c>
      <c r="F182">
        <f t="shared" si="63"/>
        <v>6.2281100000000142</v>
      </c>
      <c r="G182">
        <f t="shared" si="64"/>
        <v>6.8503999999999898</v>
      </c>
      <c r="H182">
        <f t="shared" si="65"/>
        <v>7.1495525000000013</v>
      </c>
      <c r="I182">
        <f t="shared" si="66"/>
        <v>7.3980500000000218</v>
      </c>
      <c r="J182">
        <f t="shared" si="67"/>
        <v>7.7374649999999896</v>
      </c>
      <c r="K182" s="4">
        <f t="shared" si="68"/>
        <v>8.1625399999999821</v>
      </c>
      <c r="N182" s="30">
        <v>92</v>
      </c>
      <c r="O182">
        <f t="shared" si="69"/>
        <v>5.9308500000000084</v>
      </c>
      <c r="P182">
        <f t="shared" si="70"/>
        <v>6.6005999999999911</v>
      </c>
      <c r="Q182">
        <f t="shared" si="71"/>
        <v>6.7969799999999925</v>
      </c>
      <c r="R182">
        <f t="shared" si="72"/>
        <v>7.0770700000000168</v>
      </c>
      <c r="S182">
        <f t="shared" si="73"/>
        <v>7.8287200000000032</v>
      </c>
      <c r="T182">
        <f t="shared" si="74"/>
        <v>8.1836274999999841</v>
      </c>
      <c r="U182">
        <f t="shared" si="75"/>
        <v>8.4938300000000133</v>
      </c>
      <c r="V182">
        <f t="shared" si="76"/>
        <v>8.8079750000000132</v>
      </c>
      <c r="W182" s="4">
        <f t="shared" si="77"/>
        <v>9.2270999999999646</v>
      </c>
    </row>
    <row r="183" spans="2:23" x14ac:dyDescent="0.3">
      <c r="B183" s="30">
        <v>93</v>
      </c>
      <c r="C183">
        <f t="shared" si="60"/>
        <v>5.462509999999992</v>
      </c>
      <c r="D183">
        <f t="shared" si="61"/>
        <v>6.0052499999999807</v>
      </c>
      <c r="E183">
        <f t="shared" si="62"/>
        <v>6.0892799999999827</v>
      </c>
      <c r="F183">
        <f t="shared" si="63"/>
        <v>6.2404100000000149</v>
      </c>
      <c r="G183">
        <f t="shared" si="64"/>
        <v>6.874399999999989</v>
      </c>
      <c r="H183">
        <f t="shared" si="65"/>
        <v>7.1816275000000012</v>
      </c>
      <c r="I183">
        <f t="shared" si="66"/>
        <v>7.4365500000000226</v>
      </c>
      <c r="J183">
        <f t="shared" si="67"/>
        <v>7.7769149999999883</v>
      </c>
      <c r="K183" s="4">
        <f t="shared" si="68"/>
        <v>8.2217399999999827</v>
      </c>
      <c r="N183" s="30">
        <v>93</v>
      </c>
      <c r="O183">
        <f t="shared" si="69"/>
        <v>5.9518500000000074</v>
      </c>
      <c r="P183">
        <f t="shared" si="70"/>
        <v>6.6265999999999909</v>
      </c>
      <c r="Q183">
        <f t="shared" si="71"/>
        <v>6.8288799999999927</v>
      </c>
      <c r="R183">
        <f t="shared" si="72"/>
        <v>7.1141700000000174</v>
      </c>
      <c r="S183">
        <f t="shared" si="73"/>
        <v>7.8823200000000027</v>
      </c>
      <c r="T183">
        <f t="shared" si="74"/>
        <v>8.2469524999999848</v>
      </c>
      <c r="U183">
        <f t="shared" si="75"/>
        <v>8.5657300000000145</v>
      </c>
      <c r="V183">
        <f t="shared" si="76"/>
        <v>8.8807250000000124</v>
      </c>
      <c r="W183" s="4">
        <f t="shared" si="77"/>
        <v>9.3190999999999633</v>
      </c>
    </row>
    <row r="184" spans="2:23" x14ac:dyDescent="0.3">
      <c r="B184" s="30">
        <v>94</v>
      </c>
      <c r="C184">
        <f t="shared" si="60"/>
        <v>5.4706066666666588</v>
      </c>
      <c r="D184">
        <f t="shared" si="61"/>
        <v>6.0161666666666473</v>
      </c>
      <c r="E184">
        <f t="shared" si="62"/>
        <v>6.1016533333333154</v>
      </c>
      <c r="F184">
        <f t="shared" si="63"/>
        <v>6.2532066666666815</v>
      </c>
      <c r="G184">
        <f t="shared" si="64"/>
        <v>6.8992666666666551</v>
      </c>
      <c r="H184">
        <f t="shared" si="65"/>
        <v>7.2148183333333336</v>
      </c>
      <c r="I184">
        <f t="shared" si="66"/>
        <v>7.4763666666666886</v>
      </c>
      <c r="J184">
        <f t="shared" si="67"/>
        <v>7.8176766666666557</v>
      </c>
      <c r="K184" s="4">
        <f t="shared" si="68"/>
        <v>8.2828933333333143</v>
      </c>
      <c r="N184" s="30">
        <v>94</v>
      </c>
      <c r="O184">
        <f t="shared" si="69"/>
        <v>5.9732333333333409</v>
      </c>
      <c r="P184">
        <f t="shared" si="70"/>
        <v>6.6530666666666578</v>
      </c>
      <c r="Q184">
        <f t="shared" si="71"/>
        <v>6.8613866666666592</v>
      </c>
      <c r="R184">
        <f t="shared" si="72"/>
        <v>7.1519800000000178</v>
      </c>
      <c r="S184">
        <f t="shared" si="73"/>
        <v>7.9370800000000035</v>
      </c>
      <c r="T184">
        <f t="shared" si="74"/>
        <v>8.3117016666666501</v>
      </c>
      <c r="U184">
        <f t="shared" si="75"/>
        <v>8.6392866666666812</v>
      </c>
      <c r="V184">
        <f t="shared" si="76"/>
        <v>8.9551500000000122</v>
      </c>
      <c r="W184" s="4">
        <f t="shared" si="77"/>
        <v>9.4133999999999638</v>
      </c>
    </row>
    <row r="185" spans="2:23" x14ac:dyDescent="0.3">
      <c r="B185" s="30">
        <v>95</v>
      </c>
      <c r="C185">
        <f t="shared" si="60"/>
        <v>5.4789999999999921</v>
      </c>
      <c r="D185">
        <f t="shared" si="61"/>
        <v>6.0274999999999803</v>
      </c>
      <c r="E185">
        <f t="shared" si="62"/>
        <v>6.1144999999999818</v>
      </c>
      <c r="F185">
        <f t="shared" si="63"/>
        <v>6.2665000000000148</v>
      </c>
      <c r="G185">
        <f t="shared" si="64"/>
        <v>6.9249999999999883</v>
      </c>
      <c r="H185">
        <f t="shared" si="65"/>
        <v>7.2491250000000003</v>
      </c>
      <c r="I185">
        <f t="shared" si="66"/>
        <v>7.5175000000000214</v>
      </c>
      <c r="J185">
        <f t="shared" si="67"/>
        <v>7.8597499999999894</v>
      </c>
      <c r="K185" s="4">
        <f t="shared" si="68"/>
        <v>8.3459999999999823</v>
      </c>
      <c r="N185" s="30">
        <v>95</v>
      </c>
      <c r="O185">
        <f t="shared" si="69"/>
        <v>5.9950000000000081</v>
      </c>
      <c r="P185">
        <f t="shared" si="70"/>
        <v>6.6799999999999908</v>
      </c>
      <c r="Q185">
        <f t="shared" si="71"/>
        <v>6.8944999999999927</v>
      </c>
      <c r="R185">
        <f t="shared" si="72"/>
        <v>7.1905000000000179</v>
      </c>
      <c r="S185">
        <f t="shared" si="73"/>
        <v>7.9930000000000039</v>
      </c>
      <c r="T185">
        <f t="shared" si="74"/>
        <v>8.3778749999999835</v>
      </c>
      <c r="U185">
        <f t="shared" si="75"/>
        <v>8.7145000000000152</v>
      </c>
      <c r="V185">
        <f t="shared" si="76"/>
        <v>9.0312500000000124</v>
      </c>
      <c r="W185" s="4">
        <f t="shared" si="77"/>
        <v>9.5099999999999643</v>
      </c>
    </row>
    <row r="186" spans="2:23" x14ac:dyDescent="0.3">
      <c r="B186" s="30">
        <v>96</v>
      </c>
      <c r="C186">
        <f t="shared" si="60"/>
        <v>5.4876899999999917</v>
      </c>
      <c r="D186">
        <f t="shared" si="61"/>
        <v>6.0392499999999796</v>
      </c>
      <c r="E186">
        <f t="shared" si="62"/>
        <v>6.1278199999999821</v>
      </c>
      <c r="F186">
        <f t="shared" si="63"/>
        <v>6.280290000000015</v>
      </c>
      <c r="G186">
        <f t="shared" si="64"/>
        <v>6.9515999999999885</v>
      </c>
      <c r="H186">
        <f t="shared" si="65"/>
        <v>7.2845475000000004</v>
      </c>
      <c r="I186">
        <f t="shared" si="66"/>
        <v>7.5599500000000219</v>
      </c>
      <c r="J186">
        <f t="shared" si="67"/>
        <v>7.9031349999999883</v>
      </c>
      <c r="K186" s="4">
        <f t="shared" si="68"/>
        <v>8.4110599999999813</v>
      </c>
      <c r="N186" s="30">
        <v>96</v>
      </c>
      <c r="O186">
        <f t="shared" si="69"/>
        <v>6.017150000000008</v>
      </c>
      <c r="P186">
        <f t="shared" si="70"/>
        <v>6.7073999999999909</v>
      </c>
      <c r="Q186">
        <f t="shared" si="71"/>
        <v>6.9282199999999925</v>
      </c>
      <c r="R186">
        <f t="shared" si="72"/>
        <v>7.2297300000000178</v>
      </c>
      <c r="S186">
        <f t="shared" si="73"/>
        <v>8.050080000000003</v>
      </c>
      <c r="T186">
        <f t="shared" si="74"/>
        <v>8.4454724999999833</v>
      </c>
      <c r="U186">
        <f t="shared" si="75"/>
        <v>8.7913700000000148</v>
      </c>
      <c r="V186">
        <f t="shared" si="76"/>
        <v>9.1090250000000133</v>
      </c>
      <c r="W186" s="4">
        <f t="shared" si="77"/>
        <v>9.6088999999999629</v>
      </c>
    </row>
    <row r="187" spans="2:23" x14ac:dyDescent="0.3">
      <c r="B187" s="30">
        <v>97</v>
      </c>
      <c r="C187">
        <f t="shared" si="60"/>
        <v>5.4966766666666587</v>
      </c>
      <c r="D187">
        <f t="shared" si="61"/>
        <v>6.051416666666646</v>
      </c>
      <c r="E187">
        <f t="shared" si="62"/>
        <v>6.1416133333333152</v>
      </c>
      <c r="F187">
        <f t="shared" si="63"/>
        <v>6.294576666666682</v>
      </c>
      <c r="G187">
        <f t="shared" si="64"/>
        <v>6.9790666666666548</v>
      </c>
      <c r="H187">
        <f t="shared" si="65"/>
        <v>7.321085833333334</v>
      </c>
      <c r="I187">
        <f t="shared" si="66"/>
        <v>7.6037166666666884</v>
      </c>
      <c r="J187">
        <f t="shared" si="67"/>
        <v>7.9478316666666542</v>
      </c>
      <c r="K187" s="4">
        <f t="shared" si="68"/>
        <v>8.4780733333333131</v>
      </c>
      <c r="N187" s="30">
        <v>97</v>
      </c>
      <c r="O187">
        <f t="shared" si="69"/>
        <v>6.0396833333333415</v>
      </c>
      <c r="P187">
        <f t="shared" si="70"/>
        <v>6.7352666666666572</v>
      </c>
      <c r="Q187">
        <f t="shared" si="71"/>
        <v>6.9625466666666593</v>
      </c>
      <c r="R187">
        <f t="shared" si="72"/>
        <v>7.2696700000000174</v>
      </c>
      <c r="S187">
        <f t="shared" si="73"/>
        <v>8.1083200000000026</v>
      </c>
      <c r="T187">
        <f t="shared" si="74"/>
        <v>8.5144941666666512</v>
      </c>
      <c r="U187">
        <f t="shared" si="75"/>
        <v>8.8698966666666816</v>
      </c>
      <c r="V187">
        <f t="shared" si="76"/>
        <v>9.1884750000000146</v>
      </c>
      <c r="W187" s="4">
        <f t="shared" si="77"/>
        <v>9.7100999999999615</v>
      </c>
    </row>
    <row r="188" spans="2:23" x14ac:dyDescent="0.3">
      <c r="B188" s="30">
        <v>98</v>
      </c>
      <c r="C188">
        <f t="shared" si="60"/>
        <v>5.5059599999999911</v>
      </c>
      <c r="D188">
        <f t="shared" si="61"/>
        <v>6.0639999999999787</v>
      </c>
      <c r="E188">
        <f t="shared" si="62"/>
        <v>6.155879999999982</v>
      </c>
      <c r="F188">
        <f t="shared" si="63"/>
        <v>6.3093600000000158</v>
      </c>
      <c r="G188">
        <f t="shared" si="64"/>
        <v>7.0073999999999881</v>
      </c>
      <c r="H188">
        <f t="shared" si="65"/>
        <v>7.3587400000000001</v>
      </c>
      <c r="I188">
        <f t="shared" si="66"/>
        <v>7.6488000000000227</v>
      </c>
      <c r="J188">
        <f t="shared" si="67"/>
        <v>7.9938399999999863</v>
      </c>
      <c r="K188" s="4">
        <f t="shared" si="68"/>
        <v>8.5470399999999813</v>
      </c>
      <c r="N188" s="30">
        <v>98</v>
      </c>
      <c r="O188">
        <f t="shared" si="69"/>
        <v>6.0626000000000078</v>
      </c>
      <c r="P188">
        <f t="shared" si="70"/>
        <v>6.7635999999999914</v>
      </c>
      <c r="Q188">
        <f t="shared" si="71"/>
        <v>6.9974799999999924</v>
      </c>
      <c r="R188">
        <f t="shared" si="72"/>
        <v>7.3103200000000186</v>
      </c>
      <c r="S188">
        <f t="shared" si="73"/>
        <v>8.1677200000000028</v>
      </c>
      <c r="T188">
        <f t="shared" si="74"/>
        <v>8.5849399999999836</v>
      </c>
      <c r="U188">
        <f t="shared" si="75"/>
        <v>8.950080000000014</v>
      </c>
      <c r="V188">
        <f t="shared" si="76"/>
        <v>9.2696000000000147</v>
      </c>
      <c r="W188" s="4">
        <f t="shared" si="77"/>
        <v>9.8135999999999619</v>
      </c>
    </row>
    <row r="189" spans="2:23" x14ac:dyDescent="0.3">
      <c r="B189" s="30">
        <v>99</v>
      </c>
      <c r="C189">
        <f t="shared" si="60"/>
        <v>5.5155399999999908</v>
      </c>
      <c r="D189">
        <f t="shared" si="61"/>
        <v>6.0769999999999786</v>
      </c>
      <c r="E189">
        <f t="shared" si="62"/>
        <v>6.1706199999999818</v>
      </c>
      <c r="F189">
        <f t="shared" si="63"/>
        <v>6.3246400000000165</v>
      </c>
      <c r="G189">
        <f t="shared" si="64"/>
        <v>7.0365999999999875</v>
      </c>
      <c r="H189">
        <f t="shared" si="65"/>
        <v>7.3975099999999996</v>
      </c>
      <c r="I189">
        <f t="shared" si="66"/>
        <v>7.6952000000000229</v>
      </c>
      <c r="J189">
        <f t="shared" si="67"/>
        <v>8.0411599999999872</v>
      </c>
      <c r="K189" s="4">
        <f t="shared" si="68"/>
        <v>8.6179599999999805</v>
      </c>
      <c r="N189" s="30">
        <v>99</v>
      </c>
      <c r="O189">
        <f t="shared" si="69"/>
        <v>6.0859000000000076</v>
      </c>
      <c r="P189">
        <f t="shared" si="70"/>
        <v>6.79239999999999</v>
      </c>
      <c r="Q189">
        <f t="shared" si="71"/>
        <v>7.0330199999999925</v>
      </c>
      <c r="R189">
        <f t="shared" si="72"/>
        <v>7.3516800000000178</v>
      </c>
      <c r="S189">
        <f t="shared" si="73"/>
        <v>8.2282800000000034</v>
      </c>
      <c r="T189">
        <f t="shared" si="74"/>
        <v>8.6568099999999824</v>
      </c>
      <c r="U189">
        <f t="shared" si="75"/>
        <v>9.0319200000000137</v>
      </c>
      <c r="V189">
        <f t="shared" si="76"/>
        <v>9.3524000000000136</v>
      </c>
      <c r="W189" s="4">
        <f t="shared" si="77"/>
        <v>9.9193999999999622</v>
      </c>
    </row>
    <row r="190" spans="2:23" ht="15" thickBot="1" x14ac:dyDescent="0.35">
      <c r="B190" s="31">
        <v>100</v>
      </c>
      <c r="C190" s="5">
        <f t="shared" si="60"/>
        <v>5.5254166666666578</v>
      </c>
      <c r="D190" s="5">
        <f t="shared" si="61"/>
        <v>6.0904166666666448</v>
      </c>
      <c r="E190" s="5">
        <f t="shared" si="62"/>
        <v>6.1858333333333144</v>
      </c>
      <c r="F190" s="5">
        <f t="shared" si="63"/>
        <v>6.340416666666683</v>
      </c>
      <c r="G190" s="5">
        <f t="shared" si="64"/>
        <v>7.066666666666654</v>
      </c>
      <c r="H190" s="5">
        <f t="shared" si="65"/>
        <v>7.4373958333333334</v>
      </c>
      <c r="I190" s="5">
        <f t="shared" si="66"/>
        <v>7.7429166666666891</v>
      </c>
      <c r="J190" s="5">
        <f t="shared" si="67"/>
        <v>8.0897916666666543</v>
      </c>
      <c r="K190" s="6">
        <f>$O$80*B190*B190+$P$80*B190+$Q$80</f>
        <v>8.6908333333333143</v>
      </c>
      <c r="N190" s="31">
        <v>100</v>
      </c>
      <c r="O190" s="5">
        <f t="shared" si="69"/>
        <v>6.109583333333342</v>
      </c>
      <c r="P190" s="5">
        <f t="shared" si="70"/>
        <v>6.8216666666666574</v>
      </c>
      <c r="Q190" s="5">
        <f t="shared" si="71"/>
        <v>7.0691666666666588</v>
      </c>
      <c r="R190" s="5">
        <f t="shared" si="72"/>
        <v>7.3937500000000185</v>
      </c>
      <c r="S190" s="5">
        <f t="shared" si="73"/>
        <v>8.2900000000000027</v>
      </c>
      <c r="T190" s="5">
        <f t="shared" si="74"/>
        <v>8.7301041666666492</v>
      </c>
      <c r="U190" s="5">
        <f t="shared" si="75"/>
        <v>9.1154166666666807</v>
      </c>
      <c r="V190" s="5">
        <f t="shared" si="76"/>
        <v>9.4368750000000148</v>
      </c>
      <c r="W190" s="6">
        <f t="shared" si="77"/>
        <v>10.027499999999961</v>
      </c>
    </row>
    <row r="195" spans="2:23" ht="15" thickBot="1" x14ac:dyDescent="0.35"/>
    <row r="196" spans="2:23" x14ac:dyDescent="0.3">
      <c r="B196" s="2"/>
      <c r="C196" s="98" t="s">
        <v>110</v>
      </c>
      <c r="D196" s="98"/>
      <c r="E196" s="98"/>
      <c r="F196" s="98"/>
      <c r="G196" s="98"/>
      <c r="H196" s="98"/>
      <c r="I196" s="98"/>
      <c r="J196" s="98"/>
      <c r="K196" s="99"/>
      <c r="N196" s="2"/>
      <c r="O196" s="98" t="s">
        <v>109</v>
      </c>
      <c r="P196" s="98"/>
      <c r="Q196" s="98"/>
      <c r="R196" s="98"/>
      <c r="S196" s="98"/>
      <c r="T196" s="98"/>
      <c r="U196" s="98"/>
      <c r="V196" s="98"/>
      <c r="W196" s="99"/>
    </row>
    <row r="197" spans="2:23" x14ac:dyDescent="0.3">
      <c r="B197" s="30" t="s">
        <v>149</v>
      </c>
      <c r="C197" s="28" t="s">
        <v>47</v>
      </c>
      <c r="D197" s="28" t="s">
        <v>48</v>
      </c>
      <c r="E197" s="28" t="s">
        <v>49</v>
      </c>
      <c r="F197" s="28" t="s">
        <v>51</v>
      </c>
      <c r="G197" s="28" t="s">
        <v>50</v>
      </c>
      <c r="H197" s="28" t="s">
        <v>52</v>
      </c>
      <c r="I197" s="28" t="s">
        <v>54</v>
      </c>
      <c r="J197" s="28" t="s">
        <v>53</v>
      </c>
      <c r="K197" s="29" t="s">
        <v>55</v>
      </c>
      <c r="N197" s="90" t="s">
        <v>149</v>
      </c>
      <c r="O197" s="28" t="s">
        <v>47</v>
      </c>
      <c r="P197" s="28" t="s">
        <v>48</v>
      </c>
      <c r="Q197" s="28" t="s">
        <v>49</v>
      </c>
      <c r="R197" s="28" t="s">
        <v>51</v>
      </c>
      <c r="S197" s="28" t="s">
        <v>50</v>
      </c>
      <c r="T197" s="28" t="s">
        <v>52</v>
      </c>
      <c r="U197" s="28" t="s">
        <v>54</v>
      </c>
      <c r="V197" s="28" t="s">
        <v>53</v>
      </c>
      <c r="W197" s="29" t="s">
        <v>55</v>
      </c>
    </row>
    <row r="198" spans="2:23" x14ac:dyDescent="0.3">
      <c r="B198" s="30">
        <v>0</v>
      </c>
      <c r="C198" s="72">
        <f>$C$72*B198*B198+$D$72*B198+$E$72</f>
        <v>6.1095833333333358</v>
      </c>
      <c r="D198" s="72">
        <f>$C$73*B198*B198+$D$73*B198+$E$73</f>
        <v>6.821666666666669</v>
      </c>
      <c r="E198" s="72">
        <f>$C$74*B198*B198+$D$74*B198+$E$74</f>
        <v>7.069166666666665</v>
      </c>
      <c r="F198" s="72">
        <f>$C$75*B198*B198+$D$75*B198+$E$75</f>
        <v>7.3937499999999998</v>
      </c>
      <c r="G198" s="72">
        <f>$C$76*B198*B198+$D$76*B198+$E$76</f>
        <v>8.2900000000000009</v>
      </c>
      <c r="H198" s="72">
        <f>$C$77*B198*B198+$D$77*B198+$E$77</f>
        <v>8.730104166666667</v>
      </c>
      <c r="I198" s="72">
        <f>$C$78*B198*B198+$D$78*B198+$E$78</f>
        <v>9.1154166666666665</v>
      </c>
      <c r="J198" s="72">
        <f>$C$79*B198*B198+$D$79*B198+$E$79</f>
        <v>9.4368750000000006</v>
      </c>
      <c r="K198" s="73">
        <f>$C$80*B198*B198+$D$80*B198+$E$80</f>
        <v>10.0275</v>
      </c>
      <c r="N198" s="30">
        <v>0</v>
      </c>
      <c r="O198" s="72">
        <f>$I$72*N198*N198+$J$72*N198+$K$72</f>
        <v>5.5254166666666658</v>
      </c>
      <c r="P198" s="72">
        <f>$I$73*N198*N198+$J$73*N198+$K$73</f>
        <v>6.0904166666666644</v>
      </c>
      <c r="Q198" s="72">
        <f>$I$74*N198*N198+$J$74*N198+$K$74</f>
        <v>6.1858333333333322</v>
      </c>
      <c r="R198" s="72">
        <f>$I$75*N198*N198+$J$75*N198+$K$75</f>
        <v>6.3404166666666688</v>
      </c>
      <c r="S198" s="72">
        <f>$I$76*N198*N198+$J$76*N198+$K$76</f>
        <v>7.0666666666666664</v>
      </c>
      <c r="T198" s="72">
        <f>$I$77*N198*N198+$J$77*N198+$K$77</f>
        <v>7.4373958333333299</v>
      </c>
      <c r="U198" s="72">
        <f>$I$78*N198*N198+$J$78*N198+$K$78</f>
        <v>7.7429166666666625</v>
      </c>
      <c r="V198" s="72">
        <f>$I$79*N198*N198+$J$79*N198+$K$79</f>
        <v>8.0897916666666632</v>
      </c>
      <c r="W198" s="73">
        <f>$I$80*N198*N198+$J$80*N198+$K$80</f>
        <v>8.6908333333333303</v>
      </c>
    </row>
    <row r="199" spans="2:23" x14ac:dyDescent="0.3">
      <c r="B199" s="30">
        <v>5</v>
      </c>
      <c r="C199" s="72">
        <f t="shared" ref="C199:C208" si="78">$C$72*B199*B199+$D$72*B199+$E$72</f>
        <v>5.9950000000000019</v>
      </c>
      <c r="D199" s="72">
        <f t="shared" ref="D199:D208" si="79">$C$73*B199*B199+$D$73*B199+$E$73</f>
        <v>6.6800000000000024</v>
      </c>
      <c r="E199" s="72">
        <f t="shared" ref="E199:E208" si="80">$C$74*B199*B199+$D$74*B199+$E$74</f>
        <v>6.894499999999999</v>
      </c>
      <c r="F199" s="72">
        <f t="shared" ref="F199:F208" si="81">$C$75*B199*B199+$D$75*B199+$E$75</f>
        <v>7.1904999999999992</v>
      </c>
      <c r="G199" s="72">
        <f t="shared" ref="G199:G208" si="82">$C$76*B199*B199+$D$76*B199+$E$76</f>
        <v>7.9930000000000012</v>
      </c>
      <c r="H199" s="72">
        <f t="shared" ref="H199:H208" si="83">$C$77*B199*B199+$D$77*B199+$E$77</f>
        <v>8.3778749999999995</v>
      </c>
      <c r="I199" s="72">
        <f t="shared" ref="I199:I208" si="84">$C$78*B199*B199+$D$78*B199+$E$78</f>
        <v>8.7144999999999992</v>
      </c>
      <c r="J199" s="72">
        <f t="shared" ref="J199:J208" si="85">$C$79*B199*B199+$D$79*B199+$E$79</f>
        <v>9.03125</v>
      </c>
      <c r="K199" s="73">
        <f t="shared" ref="K199:K208" si="86">$C$80*B199*B199+$D$80*B199+$E$80</f>
        <v>9.51</v>
      </c>
      <c r="N199" s="30">
        <v>5</v>
      </c>
      <c r="O199" s="72">
        <f t="shared" ref="O199:O208" si="87">$I$72*N199*N199+$J$72*N199+$K$72</f>
        <v>5.4789999999999992</v>
      </c>
      <c r="P199" s="72">
        <f t="shared" ref="P199:P208" si="88">$I$73*N199*N199+$J$73*N199+$K$73</f>
        <v>6.027499999999999</v>
      </c>
      <c r="Q199" s="72">
        <f t="shared" ref="Q199:Q208" si="89">$I$74*N199*N199+$J$74*N199+$K$74</f>
        <v>6.1144999999999987</v>
      </c>
      <c r="R199" s="72">
        <f t="shared" ref="R199:R208" si="90">$I$75*N199*N199+$J$75*N199+$K$75</f>
        <v>6.2665000000000015</v>
      </c>
      <c r="S199" s="72">
        <f t="shared" ref="S199:S208" si="91">$I$76*N199*N199+$J$76*N199+$K$76</f>
        <v>6.9249999999999998</v>
      </c>
      <c r="T199" s="72">
        <f t="shared" ref="T199:T208" si="92">$I$77*N199*N199+$J$77*N199+$K$77</f>
        <v>7.2491249999999976</v>
      </c>
      <c r="U199" s="72">
        <f t="shared" ref="U199:U208" si="93">$I$78*N199*N199+$J$78*N199+$K$78</f>
        <v>7.5174999999999965</v>
      </c>
      <c r="V199" s="72">
        <f t="shared" ref="V199:V208" si="94">$I$79*N199*N199+$J$79*N199+$K$79</f>
        <v>7.8597499999999973</v>
      </c>
      <c r="W199" s="73">
        <f t="shared" ref="W199:W208" si="95">$I$80*N199*N199+$J$80*N199+$K$80</f>
        <v>8.3459999999999965</v>
      </c>
    </row>
    <row r="200" spans="2:23" x14ac:dyDescent="0.3">
      <c r="B200" s="30">
        <v>10</v>
      </c>
      <c r="C200" s="72">
        <f t="shared" si="78"/>
        <v>5.8900000000000023</v>
      </c>
      <c r="D200" s="72">
        <f t="shared" si="79"/>
        <v>6.5500000000000016</v>
      </c>
      <c r="E200" s="72">
        <f t="shared" si="80"/>
        <v>6.7349999999999994</v>
      </c>
      <c r="F200" s="72">
        <f t="shared" si="81"/>
        <v>7.004999999999999</v>
      </c>
      <c r="G200" s="72">
        <f t="shared" si="82"/>
        <v>7.7250000000000014</v>
      </c>
      <c r="H200" s="72">
        <f t="shared" si="83"/>
        <v>8.0612500000000011</v>
      </c>
      <c r="I200" s="72">
        <f t="shared" si="84"/>
        <v>8.3549999999999986</v>
      </c>
      <c r="J200" s="72">
        <f t="shared" si="85"/>
        <v>8.6674999999999986</v>
      </c>
      <c r="K200" s="73">
        <f t="shared" si="86"/>
        <v>9.0499999999999989</v>
      </c>
      <c r="N200" s="30">
        <v>10</v>
      </c>
      <c r="O200" s="72">
        <f t="shared" si="87"/>
        <v>5.4399999999999986</v>
      </c>
      <c r="P200" s="72">
        <f t="shared" si="88"/>
        <v>5.9749999999999996</v>
      </c>
      <c r="Q200" s="72">
        <f t="shared" si="89"/>
        <v>6.0549999999999988</v>
      </c>
      <c r="R200" s="72">
        <f t="shared" si="90"/>
        <v>6.205000000000001</v>
      </c>
      <c r="S200" s="72">
        <f t="shared" si="91"/>
        <v>6.8050000000000006</v>
      </c>
      <c r="T200" s="72">
        <f t="shared" si="92"/>
        <v>7.0887499999999974</v>
      </c>
      <c r="U200" s="72">
        <f t="shared" si="93"/>
        <v>7.3249999999999975</v>
      </c>
      <c r="V200" s="72">
        <f t="shared" si="94"/>
        <v>7.6624999999999979</v>
      </c>
      <c r="W200" s="73">
        <f t="shared" si="95"/>
        <v>8.0499999999999972</v>
      </c>
    </row>
    <row r="201" spans="2:23" x14ac:dyDescent="0.3">
      <c r="B201" s="30">
        <v>15</v>
      </c>
      <c r="C201" s="72">
        <f t="shared" si="78"/>
        <v>5.7945833333333354</v>
      </c>
      <c r="D201" s="72">
        <f t="shared" si="79"/>
        <v>6.4316666666666684</v>
      </c>
      <c r="E201" s="72">
        <f t="shared" si="80"/>
        <v>6.5906666666666665</v>
      </c>
      <c r="F201" s="72">
        <f t="shared" si="81"/>
        <v>6.8372499999999992</v>
      </c>
      <c r="G201" s="72">
        <f t="shared" si="82"/>
        <v>7.4860000000000015</v>
      </c>
      <c r="H201" s="72">
        <f t="shared" si="83"/>
        <v>7.7802291666666665</v>
      </c>
      <c r="I201" s="72">
        <f t="shared" si="84"/>
        <v>8.0369166666666647</v>
      </c>
      <c r="J201" s="72">
        <f t="shared" si="85"/>
        <v>8.3456249999999983</v>
      </c>
      <c r="K201" s="73">
        <f t="shared" si="86"/>
        <v>8.6474999999999991</v>
      </c>
      <c r="N201" s="30">
        <v>15</v>
      </c>
      <c r="O201" s="72">
        <f t="shared" si="87"/>
        <v>5.4084166666666649</v>
      </c>
      <c r="P201" s="72">
        <f t="shared" si="88"/>
        <v>5.9329166666666673</v>
      </c>
      <c r="Q201" s="72">
        <f t="shared" si="89"/>
        <v>6.0073333333333325</v>
      </c>
      <c r="R201" s="72">
        <f t="shared" si="90"/>
        <v>6.1559166666666671</v>
      </c>
      <c r="S201" s="72">
        <f t="shared" si="91"/>
        <v>6.706666666666667</v>
      </c>
      <c r="T201" s="72">
        <f t="shared" si="92"/>
        <v>6.9562708333333312</v>
      </c>
      <c r="U201" s="72">
        <f t="shared" si="93"/>
        <v>7.1654166666666654</v>
      </c>
      <c r="V201" s="72">
        <f t="shared" si="94"/>
        <v>7.4980416666666656</v>
      </c>
      <c r="W201" s="73">
        <f t="shared" si="95"/>
        <v>7.8028333333333304</v>
      </c>
    </row>
    <row r="202" spans="2:23" x14ac:dyDescent="0.3">
      <c r="B202" s="30">
        <v>20</v>
      </c>
      <c r="C202" s="72">
        <f t="shared" si="78"/>
        <v>5.7087500000000011</v>
      </c>
      <c r="D202" s="72">
        <f t="shared" si="79"/>
        <v>6.3250000000000011</v>
      </c>
      <c r="E202" s="72">
        <f t="shared" si="80"/>
        <v>6.4615000000000009</v>
      </c>
      <c r="F202" s="72">
        <f t="shared" si="81"/>
        <v>6.6872499999999997</v>
      </c>
      <c r="G202" s="72">
        <f t="shared" si="82"/>
        <v>7.2760000000000016</v>
      </c>
      <c r="H202" s="72">
        <f t="shared" si="83"/>
        <v>7.5348125000000001</v>
      </c>
      <c r="I202" s="72">
        <f t="shared" si="84"/>
        <v>7.7602499999999974</v>
      </c>
      <c r="J202" s="72">
        <f t="shared" si="85"/>
        <v>8.0656249999999989</v>
      </c>
      <c r="K202" s="73">
        <f t="shared" si="86"/>
        <v>8.3024999999999984</v>
      </c>
      <c r="N202" s="30">
        <v>20</v>
      </c>
      <c r="O202" s="72">
        <f t="shared" si="87"/>
        <v>5.384249999999998</v>
      </c>
      <c r="P202" s="72">
        <f t="shared" si="88"/>
        <v>5.901250000000001</v>
      </c>
      <c r="Q202" s="72">
        <f t="shared" si="89"/>
        <v>5.9714999999999998</v>
      </c>
      <c r="R202" s="72">
        <f t="shared" si="90"/>
        <v>6.1192500000000001</v>
      </c>
      <c r="S202" s="72">
        <f t="shared" si="91"/>
        <v>6.6300000000000008</v>
      </c>
      <c r="T202" s="72">
        <f t="shared" si="92"/>
        <v>6.8516874999999988</v>
      </c>
      <c r="U202" s="72">
        <f t="shared" si="93"/>
        <v>7.0387499999999994</v>
      </c>
      <c r="V202" s="72">
        <f t="shared" si="94"/>
        <v>7.3663749999999997</v>
      </c>
      <c r="W202" s="73">
        <f t="shared" si="95"/>
        <v>7.6044999999999963</v>
      </c>
    </row>
    <row r="203" spans="2:23" x14ac:dyDescent="0.3">
      <c r="B203" s="30">
        <v>25</v>
      </c>
      <c r="C203" s="72">
        <f t="shared" si="78"/>
        <v>5.6325000000000012</v>
      </c>
      <c r="D203" s="72">
        <f t="shared" si="79"/>
        <v>6.2300000000000013</v>
      </c>
      <c r="E203" s="72">
        <f t="shared" si="80"/>
        <v>6.347500000000001</v>
      </c>
      <c r="F203" s="72">
        <f t="shared" si="81"/>
        <v>6.5549999999999997</v>
      </c>
      <c r="G203" s="72">
        <f t="shared" si="82"/>
        <v>7.0950000000000015</v>
      </c>
      <c r="H203" s="72">
        <f t="shared" si="83"/>
        <v>7.3249999999999993</v>
      </c>
      <c r="I203" s="72">
        <f t="shared" si="84"/>
        <v>7.5249999999999968</v>
      </c>
      <c r="J203" s="72">
        <f t="shared" si="85"/>
        <v>7.8274999999999988</v>
      </c>
      <c r="K203" s="73">
        <f t="shared" si="86"/>
        <v>8.014999999999997</v>
      </c>
      <c r="N203" s="30">
        <v>25</v>
      </c>
      <c r="O203" s="72">
        <f t="shared" si="87"/>
        <v>5.3674999999999979</v>
      </c>
      <c r="P203" s="72">
        <f t="shared" si="88"/>
        <v>5.8800000000000017</v>
      </c>
      <c r="Q203" s="72">
        <f t="shared" si="89"/>
        <v>5.9474999999999998</v>
      </c>
      <c r="R203" s="72">
        <f t="shared" si="90"/>
        <v>6.0949999999999998</v>
      </c>
      <c r="S203" s="72">
        <f t="shared" si="91"/>
        <v>6.5750000000000011</v>
      </c>
      <c r="T203" s="72">
        <f t="shared" si="92"/>
        <v>6.7749999999999986</v>
      </c>
      <c r="U203" s="72">
        <f t="shared" si="93"/>
        <v>6.9450000000000003</v>
      </c>
      <c r="V203" s="72">
        <f t="shared" si="94"/>
        <v>7.2675000000000001</v>
      </c>
      <c r="W203" s="73">
        <f t="shared" si="95"/>
        <v>7.4549999999999965</v>
      </c>
    </row>
    <row r="204" spans="2:23" x14ac:dyDescent="0.3">
      <c r="B204" s="30">
        <v>30</v>
      </c>
      <c r="C204" s="72">
        <f t="shared" si="78"/>
        <v>5.5658333333333347</v>
      </c>
      <c r="D204" s="72">
        <f t="shared" si="79"/>
        <v>6.1466666666666674</v>
      </c>
      <c r="E204" s="72">
        <f t="shared" si="80"/>
        <v>6.2486666666666686</v>
      </c>
      <c r="F204" s="72">
        <f t="shared" si="81"/>
        <v>6.4404999999999992</v>
      </c>
      <c r="G204" s="72">
        <f t="shared" si="82"/>
        <v>6.9430000000000014</v>
      </c>
      <c r="H204" s="72">
        <f t="shared" si="83"/>
        <v>7.1507916666666658</v>
      </c>
      <c r="I204" s="72">
        <f t="shared" si="84"/>
        <v>7.3311666666666628</v>
      </c>
      <c r="J204" s="72">
        <f t="shared" si="85"/>
        <v>7.6312499999999979</v>
      </c>
      <c r="K204" s="73">
        <f t="shared" si="86"/>
        <v>7.7849999999999966</v>
      </c>
      <c r="N204" s="30">
        <v>30</v>
      </c>
      <c r="O204" s="72">
        <f t="shared" si="87"/>
        <v>5.3581666666666639</v>
      </c>
      <c r="P204" s="72">
        <f t="shared" si="88"/>
        <v>5.8691666666666684</v>
      </c>
      <c r="Q204" s="72">
        <f t="shared" si="89"/>
        <v>5.9353333333333325</v>
      </c>
      <c r="R204" s="72">
        <f t="shared" si="90"/>
        <v>6.0831666666666662</v>
      </c>
      <c r="S204" s="72">
        <f t="shared" si="91"/>
        <v>6.5416666666666679</v>
      </c>
      <c r="T204" s="72">
        <f t="shared" si="92"/>
        <v>6.7262083333333322</v>
      </c>
      <c r="U204" s="72">
        <f t="shared" si="93"/>
        <v>6.8841666666666672</v>
      </c>
      <c r="V204" s="72">
        <f t="shared" si="94"/>
        <v>7.2014166666666668</v>
      </c>
      <c r="W204" s="73">
        <f t="shared" si="95"/>
        <v>7.3543333333333294</v>
      </c>
    </row>
    <row r="205" spans="2:23" x14ac:dyDescent="0.3">
      <c r="B205" s="30">
        <v>35</v>
      </c>
      <c r="C205" s="72">
        <f t="shared" si="78"/>
        <v>5.5087500000000009</v>
      </c>
      <c r="D205" s="72">
        <f t="shared" si="79"/>
        <v>6.0750000000000011</v>
      </c>
      <c r="E205" s="72">
        <f t="shared" si="80"/>
        <v>6.1650000000000018</v>
      </c>
      <c r="F205" s="72">
        <f t="shared" si="81"/>
        <v>6.34375</v>
      </c>
      <c r="G205" s="72">
        <f t="shared" si="82"/>
        <v>6.8200000000000021</v>
      </c>
      <c r="H205" s="72">
        <f t="shared" si="83"/>
        <v>7.0121874999999987</v>
      </c>
      <c r="I205" s="72">
        <f t="shared" si="84"/>
        <v>7.1787499999999964</v>
      </c>
      <c r="J205" s="72">
        <f t="shared" si="85"/>
        <v>7.4768749999999979</v>
      </c>
      <c r="K205" s="73">
        <f t="shared" si="86"/>
        <v>7.6124999999999963</v>
      </c>
      <c r="N205" s="30">
        <v>35</v>
      </c>
      <c r="O205" s="72">
        <f t="shared" si="87"/>
        <v>5.3562499999999975</v>
      </c>
      <c r="P205" s="72">
        <f t="shared" si="88"/>
        <v>5.8687500000000021</v>
      </c>
      <c r="Q205" s="72">
        <f t="shared" si="89"/>
        <v>5.9349999999999996</v>
      </c>
      <c r="R205" s="72">
        <f t="shared" si="90"/>
        <v>6.0837500000000002</v>
      </c>
      <c r="S205" s="72">
        <f t="shared" si="91"/>
        <v>6.5300000000000011</v>
      </c>
      <c r="T205" s="72">
        <f t="shared" si="92"/>
        <v>6.705312499999998</v>
      </c>
      <c r="U205" s="72">
        <f t="shared" si="93"/>
        <v>6.8562500000000011</v>
      </c>
      <c r="V205" s="72">
        <f t="shared" si="94"/>
        <v>7.1681249999999999</v>
      </c>
      <c r="W205" s="73">
        <f t="shared" si="95"/>
        <v>7.3024999999999958</v>
      </c>
    </row>
    <row r="206" spans="2:23" x14ac:dyDescent="0.3">
      <c r="B206" s="30">
        <v>40</v>
      </c>
      <c r="C206" s="72">
        <f t="shared" si="78"/>
        <v>5.4612500000000006</v>
      </c>
      <c r="D206" s="72">
        <f t="shared" si="79"/>
        <v>6.0150000000000006</v>
      </c>
      <c r="E206" s="72">
        <f t="shared" si="80"/>
        <v>6.0965000000000025</v>
      </c>
      <c r="F206" s="72">
        <f t="shared" si="81"/>
        <v>6.2647499999999994</v>
      </c>
      <c r="G206" s="72">
        <f t="shared" si="82"/>
        <v>6.7260000000000018</v>
      </c>
      <c r="H206" s="72">
        <f t="shared" si="83"/>
        <v>6.909187499999998</v>
      </c>
      <c r="I206" s="72">
        <f t="shared" si="84"/>
        <v>7.0677499999999958</v>
      </c>
      <c r="J206" s="72">
        <f t="shared" si="85"/>
        <v>7.3643749999999981</v>
      </c>
      <c r="K206" s="73">
        <f t="shared" si="86"/>
        <v>7.4974999999999952</v>
      </c>
      <c r="N206" s="30">
        <v>40</v>
      </c>
      <c r="O206" s="72">
        <f t="shared" si="87"/>
        <v>5.3617499999999971</v>
      </c>
      <c r="P206" s="72">
        <f t="shared" si="88"/>
        <v>5.8787500000000019</v>
      </c>
      <c r="Q206" s="72">
        <f t="shared" si="89"/>
        <v>5.9464999999999995</v>
      </c>
      <c r="R206" s="72">
        <f t="shared" si="90"/>
        <v>6.0967500000000001</v>
      </c>
      <c r="S206" s="72">
        <f t="shared" si="91"/>
        <v>6.54</v>
      </c>
      <c r="T206" s="72">
        <f t="shared" si="92"/>
        <v>6.7123124999999977</v>
      </c>
      <c r="U206" s="72">
        <f t="shared" si="93"/>
        <v>6.861250000000001</v>
      </c>
      <c r="V206" s="72">
        <f t="shared" si="94"/>
        <v>7.1676250000000001</v>
      </c>
      <c r="W206" s="73">
        <f t="shared" si="95"/>
        <v>7.2994999999999948</v>
      </c>
    </row>
    <row r="207" spans="2:23" x14ac:dyDescent="0.3">
      <c r="B207" s="30">
        <v>45</v>
      </c>
      <c r="C207" s="72">
        <f t="shared" si="78"/>
        <v>5.4233333333333338</v>
      </c>
      <c r="D207" s="72">
        <f t="shared" si="79"/>
        <v>5.9666666666666668</v>
      </c>
      <c r="E207" s="72">
        <f t="shared" si="80"/>
        <v>6.0431666666666697</v>
      </c>
      <c r="F207" s="72">
        <f t="shared" si="81"/>
        <v>6.2035</v>
      </c>
      <c r="G207" s="72">
        <f t="shared" si="82"/>
        <v>6.6610000000000023</v>
      </c>
      <c r="H207" s="72">
        <f t="shared" si="83"/>
        <v>6.8417916666666647</v>
      </c>
      <c r="I207" s="72">
        <f t="shared" si="84"/>
        <v>6.9981666666666618</v>
      </c>
      <c r="J207" s="72">
        <f t="shared" si="85"/>
        <v>7.2937499999999975</v>
      </c>
      <c r="K207" s="73">
        <f t="shared" si="86"/>
        <v>7.4399999999999951</v>
      </c>
      <c r="N207" s="30">
        <v>45</v>
      </c>
      <c r="O207" s="72">
        <f t="shared" si="87"/>
        <v>5.3746666666666627</v>
      </c>
      <c r="P207" s="72">
        <f t="shared" si="88"/>
        <v>5.8991666666666678</v>
      </c>
      <c r="Q207" s="72">
        <f t="shared" si="89"/>
        <v>5.9698333333333329</v>
      </c>
      <c r="R207" s="72">
        <f t="shared" si="90"/>
        <v>6.1221666666666668</v>
      </c>
      <c r="S207" s="72">
        <f t="shared" si="91"/>
        <v>6.5716666666666663</v>
      </c>
      <c r="T207" s="72">
        <f t="shared" si="92"/>
        <v>6.7472083333333304</v>
      </c>
      <c r="U207" s="72">
        <f t="shared" si="93"/>
        <v>6.8991666666666678</v>
      </c>
      <c r="V207" s="72">
        <f t="shared" si="94"/>
        <v>7.1999166666666667</v>
      </c>
      <c r="W207" s="73">
        <f t="shared" si="95"/>
        <v>7.3453333333333273</v>
      </c>
    </row>
    <row r="208" spans="2:23" x14ac:dyDescent="0.3">
      <c r="B208" s="30">
        <v>50</v>
      </c>
      <c r="C208" s="72">
        <f t="shared" si="78"/>
        <v>5.3950000000000005</v>
      </c>
      <c r="D208" s="72">
        <f t="shared" si="79"/>
        <v>5.9300000000000006</v>
      </c>
      <c r="E208" s="72">
        <f t="shared" si="80"/>
        <v>6.0050000000000026</v>
      </c>
      <c r="F208" s="72">
        <f t="shared" si="81"/>
        <v>6.16</v>
      </c>
      <c r="G208" s="72">
        <f t="shared" si="82"/>
        <v>6.6250000000000018</v>
      </c>
      <c r="H208" s="72">
        <f t="shared" si="83"/>
        <v>6.8099999999999969</v>
      </c>
      <c r="I208" s="72">
        <f t="shared" si="84"/>
        <v>6.9699999999999953</v>
      </c>
      <c r="J208" s="72">
        <f t="shared" si="85"/>
        <v>7.2649999999999979</v>
      </c>
      <c r="K208" s="73">
        <f t="shared" si="86"/>
        <v>7.4399999999999942</v>
      </c>
      <c r="N208" s="30">
        <v>50</v>
      </c>
      <c r="O208" s="72">
        <f t="shared" si="87"/>
        <v>5.394999999999996</v>
      </c>
      <c r="P208" s="72">
        <f t="shared" si="88"/>
        <v>5.9300000000000006</v>
      </c>
      <c r="Q208" s="72">
        <f t="shared" si="89"/>
        <v>6.0049999999999999</v>
      </c>
      <c r="R208" s="72">
        <f t="shared" si="90"/>
        <v>6.160000000000001</v>
      </c>
      <c r="S208" s="72">
        <f t="shared" si="91"/>
        <v>6.6249999999999991</v>
      </c>
      <c r="T208" s="72">
        <f t="shared" si="92"/>
        <v>6.8099999999999961</v>
      </c>
      <c r="U208" s="72">
        <f t="shared" si="93"/>
        <v>6.9700000000000006</v>
      </c>
      <c r="V208" s="72">
        <f t="shared" si="94"/>
        <v>7.2650000000000006</v>
      </c>
      <c r="W208" s="73">
        <f t="shared" si="95"/>
        <v>7.4399999999999942</v>
      </c>
    </row>
    <row r="209" spans="2:23" x14ac:dyDescent="0.3">
      <c r="B209" s="30">
        <v>55</v>
      </c>
      <c r="C209" s="72">
        <f t="shared" ref="C209:C218" si="96">$O$72*B209*B209+$P$72*B209+$Q$72</f>
        <v>5.3746666666666627</v>
      </c>
      <c r="D209" s="72">
        <f t="shared" ref="D209:D218" si="97">$O$73*B209*B209+$P$73*B209+$Q$73</f>
        <v>5.8991666666666553</v>
      </c>
      <c r="E209" s="72">
        <f t="shared" ref="E209:E218" si="98">$O$74*B209*B209+$P$74*B209+$Q$74</f>
        <v>5.969833333333324</v>
      </c>
      <c r="F209" s="72">
        <f t="shared" ref="F209:F218" si="99">$O$75*B209*B209+$P$75*B209+$Q$75</f>
        <v>6.1221666666666756</v>
      </c>
      <c r="G209" s="72">
        <f t="shared" ref="G209:G218" si="100">$O$76*B209*B209+$P$76*B209+$Q$76</f>
        <v>6.5716666666666637</v>
      </c>
      <c r="H209" s="72">
        <f t="shared" ref="H209:H218" si="101">$O$77*B209*B209+$P$77*B209+$Q$77</f>
        <v>6.7472083333333339</v>
      </c>
      <c r="I209" s="72">
        <f t="shared" ref="I209:I218" si="102">$O$78*B209*B209+$P$78*B209+$Q$78</f>
        <v>6.8991666666666847</v>
      </c>
      <c r="J209" s="72">
        <f t="shared" ref="J209:J218" si="103">$O$79*B209*B209+$P$79*B209+$Q$79</f>
        <v>7.1999166666666623</v>
      </c>
      <c r="K209" s="73">
        <f t="shared" ref="K209:K217" si="104">$O$80*B209*B209+$P$80*B209+$Q$80</f>
        <v>7.3453333333333246</v>
      </c>
      <c r="N209" s="30">
        <v>55</v>
      </c>
      <c r="O209" s="72">
        <f t="shared" ref="O209:O218" si="105">$U$72*N209*N209+$V$72*N209+$W$72</f>
        <v>5.4233333333333391</v>
      </c>
      <c r="P209" s="72">
        <f t="shared" ref="P209:P218" si="106">$U$73*N209*N209+$V$73*N209+$W$73</f>
        <v>5.9666666666666597</v>
      </c>
      <c r="Q209" s="72">
        <f t="shared" ref="Q209:Q218" si="107">$U$74*N209*N209+$V$74*N209+$W$74</f>
        <v>6.043166666666659</v>
      </c>
      <c r="R209" s="72">
        <f t="shared" ref="R209:R218" si="108">$U$75*N209*N209+$V$75*N209+$W$75</f>
        <v>6.2035000000000116</v>
      </c>
      <c r="S209" s="72">
        <f t="shared" ref="S209:S218" si="109">$U$76*N209*N209+$V$76*N209+$W$76</f>
        <v>6.661000000000004</v>
      </c>
      <c r="T209" s="72">
        <f t="shared" ref="T209:T218" si="110">$U$77*N209*N209+$V$77*N209+$W$77</f>
        <v>6.8417916666666549</v>
      </c>
      <c r="U209" s="72">
        <f t="shared" ref="U209:U218" si="111">$U$78*N209*N209+$V$78*N209+$W$78</f>
        <v>6.9981666666666786</v>
      </c>
      <c r="V209" s="72">
        <f t="shared" ref="V209:V218" si="112">$U$79*N209*N209+$V$79*N209+$W$79</f>
        <v>7.2937500000000073</v>
      </c>
      <c r="W209" s="73">
        <f t="shared" ref="W209:W218" si="113">$U$80*N209*N209+$V$80*N209+$W$80</f>
        <v>7.43999999999998</v>
      </c>
    </row>
    <row r="210" spans="2:23" x14ac:dyDescent="0.3">
      <c r="B210" s="30">
        <v>60</v>
      </c>
      <c r="C210" s="72">
        <f t="shared" si="96"/>
        <v>5.3617499999999954</v>
      </c>
      <c r="D210" s="72">
        <f t="shared" si="97"/>
        <v>5.8787499999999877</v>
      </c>
      <c r="E210" s="72">
        <f t="shared" si="98"/>
        <v>5.9464999999999897</v>
      </c>
      <c r="F210" s="72">
        <f t="shared" si="99"/>
        <v>6.0967500000000099</v>
      </c>
      <c r="G210" s="72">
        <f t="shared" si="100"/>
        <v>6.5399999999999965</v>
      </c>
      <c r="H210" s="72">
        <f t="shared" si="101"/>
        <v>6.7123125000000012</v>
      </c>
      <c r="I210" s="72">
        <f t="shared" si="102"/>
        <v>6.8612500000000187</v>
      </c>
      <c r="J210" s="72">
        <f t="shared" si="103"/>
        <v>7.1676249999999939</v>
      </c>
      <c r="K210" s="73">
        <f t="shared" si="104"/>
        <v>7.2994999999999912</v>
      </c>
      <c r="N210" s="30">
        <v>60</v>
      </c>
      <c r="O210" s="72">
        <f t="shared" si="105"/>
        <v>5.4612500000000059</v>
      </c>
      <c r="P210" s="72">
        <f t="shared" si="106"/>
        <v>6.0149999999999935</v>
      </c>
      <c r="Q210" s="72">
        <f t="shared" si="107"/>
        <v>6.0964999999999927</v>
      </c>
      <c r="R210" s="72">
        <f t="shared" si="108"/>
        <v>6.2647500000000118</v>
      </c>
      <c r="S210" s="72">
        <f t="shared" si="109"/>
        <v>6.7260000000000044</v>
      </c>
      <c r="T210" s="72">
        <f t="shared" si="110"/>
        <v>6.9091874999999883</v>
      </c>
      <c r="U210" s="72">
        <f t="shared" si="111"/>
        <v>7.0677500000000117</v>
      </c>
      <c r="V210" s="72">
        <f t="shared" si="112"/>
        <v>7.3643750000000079</v>
      </c>
      <c r="W210" s="73">
        <f t="shared" si="113"/>
        <v>7.4974999999999774</v>
      </c>
    </row>
    <row r="211" spans="2:23" x14ac:dyDescent="0.3">
      <c r="B211" s="30">
        <v>65</v>
      </c>
      <c r="C211" s="72">
        <f t="shared" si="96"/>
        <v>5.3562499999999957</v>
      </c>
      <c r="D211" s="72">
        <f t="shared" si="97"/>
        <v>5.8687499999999879</v>
      </c>
      <c r="E211" s="72">
        <f t="shared" si="98"/>
        <v>5.934999999999989</v>
      </c>
      <c r="F211" s="72">
        <f t="shared" si="99"/>
        <v>6.08375000000001</v>
      </c>
      <c r="G211" s="72">
        <f t="shared" si="100"/>
        <v>6.5299999999999958</v>
      </c>
      <c r="H211" s="72">
        <f t="shared" si="101"/>
        <v>6.7053125000000025</v>
      </c>
      <c r="I211" s="72">
        <f t="shared" si="102"/>
        <v>6.8562500000000206</v>
      </c>
      <c r="J211" s="72">
        <f t="shared" si="103"/>
        <v>7.1681249999999928</v>
      </c>
      <c r="K211" s="73">
        <f t="shared" si="104"/>
        <v>7.3024999999999904</v>
      </c>
      <c r="N211" s="30">
        <v>65</v>
      </c>
      <c r="O211" s="72">
        <f t="shared" si="105"/>
        <v>5.5087500000000063</v>
      </c>
      <c r="P211" s="72">
        <f t="shared" si="106"/>
        <v>6.0749999999999922</v>
      </c>
      <c r="Q211" s="72">
        <f t="shared" si="107"/>
        <v>6.1649999999999929</v>
      </c>
      <c r="R211" s="72">
        <f t="shared" si="108"/>
        <v>6.3437500000000124</v>
      </c>
      <c r="S211" s="72">
        <f t="shared" si="109"/>
        <v>6.8200000000000038</v>
      </c>
      <c r="T211" s="72">
        <f t="shared" si="110"/>
        <v>7.012187499999988</v>
      </c>
      <c r="U211" s="72">
        <f t="shared" si="111"/>
        <v>7.1787500000000115</v>
      </c>
      <c r="V211" s="72">
        <f t="shared" si="112"/>
        <v>7.4768750000000086</v>
      </c>
      <c r="W211" s="73">
        <f t="shared" si="113"/>
        <v>7.6124999999999758</v>
      </c>
    </row>
    <row r="212" spans="2:23" x14ac:dyDescent="0.3">
      <c r="B212" s="30">
        <v>70</v>
      </c>
      <c r="C212" s="72">
        <f t="shared" si="96"/>
        <v>5.3581666666666621</v>
      </c>
      <c r="D212" s="72">
        <f t="shared" si="97"/>
        <v>5.8691666666666533</v>
      </c>
      <c r="E212" s="72">
        <f t="shared" si="98"/>
        <v>5.9353333333333209</v>
      </c>
      <c r="F212" s="72">
        <f t="shared" si="99"/>
        <v>6.0831666666666768</v>
      </c>
      <c r="G212" s="72">
        <f t="shared" si="100"/>
        <v>6.5416666666666616</v>
      </c>
      <c r="H212" s="72">
        <f t="shared" si="101"/>
        <v>6.7262083333333349</v>
      </c>
      <c r="I212" s="72">
        <f t="shared" si="102"/>
        <v>6.8841666666666868</v>
      </c>
      <c r="J212" s="72">
        <f t="shared" si="103"/>
        <v>7.2014166666666597</v>
      </c>
      <c r="K212" s="73">
        <f t="shared" si="104"/>
        <v>7.3543333333333214</v>
      </c>
      <c r="N212" s="30">
        <v>70</v>
      </c>
      <c r="O212" s="72">
        <f t="shared" si="105"/>
        <v>5.5658333333333401</v>
      </c>
      <c r="P212" s="72">
        <f t="shared" si="106"/>
        <v>6.1466666666666594</v>
      </c>
      <c r="Q212" s="72">
        <f t="shared" si="107"/>
        <v>6.2486666666666597</v>
      </c>
      <c r="R212" s="72">
        <f t="shared" si="108"/>
        <v>6.4405000000000134</v>
      </c>
      <c r="S212" s="72">
        <f t="shared" si="109"/>
        <v>6.9430000000000041</v>
      </c>
      <c r="T212" s="72">
        <f t="shared" si="110"/>
        <v>7.1507916666666542</v>
      </c>
      <c r="U212" s="72">
        <f t="shared" si="111"/>
        <v>7.3311666666666797</v>
      </c>
      <c r="V212" s="72">
        <f t="shared" si="112"/>
        <v>7.6312500000000085</v>
      </c>
      <c r="W212" s="73">
        <f t="shared" si="113"/>
        <v>7.7849999999999744</v>
      </c>
    </row>
    <row r="213" spans="2:23" x14ac:dyDescent="0.3">
      <c r="B213" s="30">
        <v>75</v>
      </c>
      <c r="C213" s="72">
        <f t="shared" si="96"/>
        <v>5.3674999999999944</v>
      </c>
      <c r="D213" s="72">
        <f t="shared" si="97"/>
        <v>5.8799999999999857</v>
      </c>
      <c r="E213" s="72">
        <f t="shared" si="98"/>
        <v>5.9474999999999865</v>
      </c>
      <c r="F213" s="72">
        <f t="shared" si="99"/>
        <v>6.0950000000000113</v>
      </c>
      <c r="G213" s="72">
        <f t="shared" si="100"/>
        <v>6.574999999999994</v>
      </c>
      <c r="H213" s="72">
        <f t="shared" si="101"/>
        <v>6.7750000000000012</v>
      </c>
      <c r="I213" s="72">
        <f t="shared" si="102"/>
        <v>6.9450000000000216</v>
      </c>
      <c r="J213" s="72">
        <f t="shared" si="103"/>
        <v>7.267499999999993</v>
      </c>
      <c r="K213" s="73">
        <f t="shared" si="104"/>
        <v>7.4549999999999876</v>
      </c>
      <c r="N213" s="30">
        <v>75</v>
      </c>
      <c r="O213" s="72">
        <f t="shared" si="105"/>
        <v>5.6325000000000074</v>
      </c>
      <c r="P213" s="72">
        <f t="shared" si="106"/>
        <v>6.2299999999999915</v>
      </c>
      <c r="Q213" s="72">
        <f t="shared" si="107"/>
        <v>6.347499999999993</v>
      </c>
      <c r="R213" s="72">
        <f t="shared" si="108"/>
        <v>6.5550000000000139</v>
      </c>
      <c r="S213" s="72">
        <f t="shared" si="109"/>
        <v>7.0950000000000042</v>
      </c>
      <c r="T213" s="72">
        <f t="shared" si="110"/>
        <v>7.324999999999986</v>
      </c>
      <c r="U213" s="72">
        <f t="shared" si="111"/>
        <v>7.5250000000000137</v>
      </c>
      <c r="V213" s="72">
        <f t="shared" si="112"/>
        <v>7.8275000000000095</v>
      </c>
      <c r="W213" s="73">
        <f t="shared" si="113"/>
        <v>8.0149999999999721</v>
      </c>
    </row>
    <row r="214" spans="2:23" x14ac:dyDescent="0.3">
      <c r="B214" s="30">
        <v>80</v>
      </c>
      <c r="C214" s="72">
        <f t="shared" si="96"/>
        <v>5.3842499999999944</v>
      </c>
      <c r="D214" s="72">
        <f t="shared" si="97"/>
        <v>5.901249999999985</v>
      </c>
      <c r="E214" s="72">
        <f t="shared" si="98"/>
        <v>5.9714999999999856</v>
      </c>
      <c r="F214" s="72">
        <f t="shared" si="99"/>
        <v>6.1192500000000116</v>
      </c>
      <c r="G214" s="72">
        <f t="shared" si="100"/>
        <v>6.6299999999999928</v>
      </c>
      <c r="H214" s="72">
        <f t="shared" si="101"/>
        <v>6.8516875000000024</v>
      </c>
      <c r="I214" s="72">
        <f t="shared" si="102"/>
        <v>7.0387500000000216</v>
      </c>
      <c r="J214" s="72">
        <f t="shared" si="103"/>
        <v>7.3663749999999917</v>
      </c>
      <c r="K214" s="73">
        <f t="shared" si="104"/>
        <v>7.6044999999999865</v>
      </c>
      <c r="N214" s="30">
        <v>80</v>
      </c>
      <c r="O214" s="72">
        <f t="shared" si="105"/>
        <v>5.7087500000000073</v>
      </c>
      <c r="P214" s="72">
        <f t="shared" si="106"/>
        <v>6.3249999999999922</v>
      </c>
      <c r="Q214" s="72">
        <f t="shared" si="107"/>
        <v>6.4614999999999929</v>
      </c>
      <c r="R214" s="72">
        <f t="shared" si="108"/>
        <v>6.6872500000000148</v>
      </c>
      <c r="S214" s="72">
        <f t="shared" si="109"/>
        <v>7.2760000000000034</v>
      </c>
      <c r="T214" s="72">
        <f t="shared" si="110"/>
        <v>7.5348124999999859</v>
      </c>
      <c r="U214" s="72">
        <f t="shared" si="111"/>
        <v>7.7602500000000134</v>
      </c>
      <c r="V214" s="72">
        <f t="shared" si="112"/>
        <v>8.0656250000000114</v>
      </c>
      <c r="W214" s="73">
        <f t="shared" si="113"/>
        <v>8.30249999999997</v>
      </c>
    </row>
    <row r="215" spans="2:23" x14ac:dyDescent="0.3">
      <c r="B215" s="30">
        <v>85</v>
      </c>
      <c r="C215" s="72">
        <f t="shared" si="96"/>
        <v>5.4084166666666604</v>
      </c>
      <c r="D215" s="72">
        <f t="shared" si="97"/>
        <v>5.9329166666666495</v>
      </c>
      <c r="E215" s="72">
        <f t="shared" si="98"/>
        <v>6.0073333333333174</v>
      </c>
      <c r="F215" s="72">
        <f t="shared" si="99"/>
        <v>6.1559166666666787</v>
      </c>
      <c r="G215" s="72">
        <f t="shared" si="100"/>
        <v>6.7066666666666581</v>
      </c>
      <c r="H215" s="72">
        <f t="shared" si="101"/>
        <v>6.9562708333333356</v>
      </c>
      <c r="I215" s="72">
        <f t="shared" si="102"/>
        <v>7.1654166666666885</v>
      </c>
      <c r="J215" s="72">
        <f t="shared" si="103"/>
        <v>7.4980416666666567</v>
      </c>
      <c r="K215" s="73">
        <f t="shared" si="104"/>
        <v>7.8028333333333189</v>
      </c>
      <c r="N215" s="30">
        <v>85</v>
      </c>
      <c r="O215" s="72">
        <f t="shared" si="105"/>
        <v>5.7945833333333407</v>
      </c>
      <c r="P215" s="72">
        <f t="shared" si="106"/>
        <v>6.4316666666666578</v>
      </c>
      <c r="Q215" s="72">
        <f t="shared" si="107"/>
        <v>6.5906666666666593</v>
      </c>
      <c r="R215" s="72">
        <f t="shared" si="108"/>
        <v>6.8372500000000151</v>
      </c>
      <c r="S215" s="72">
        <f t="shared" si="109"/>
        <v>7.4860000000000033</v>
      </c>
      <c r="T215" s="72">
        <f t="shared" si="110"/>
        <v>7.7802291666666523</v>
      </c>
      <c r="U215" s="72">
        <f t="shared" si="111"/>
        <v>8.0369166666666807</v>
      </c>
      <c r="V215" s="72">
        <f t="shared" si="112"/>
        <v>8.3456250000000125</v>
      </c>
      <c r="W215" s="73">
        <f t="shared" si="113"/>
        <v>8.6474999999999671</v>
      </c>
    </row>
    <row r="216" spans="2:23" x14ac:dyDescent="0.3">
      <c r="B216" s="30">
        <v>90</v>
      </c>
      <c r="C216" s="72">
        <f t="shared" si="96"/>
        <v>5.4399999999999924</v>
      </c>
      <c r="D216" s="72">
        <f t="shared" si="97"/>
        <v>5.9749999999999819</v>
      </c>
      <c r="E216" s="72">
        <f t="shared" si="98"/>
        <v>6.0549999999999837</v>
      </c>
      <c r="F216" s="72">
        <f t="shared" si="99"/>
        <v>6.2050000000000134</v>
      </c>
      <c r="G216" s="72">
        <f t="shared" si="100"/>
        <v>6.8049999999999908</v>
      </c>
      <c r="H216" s="72">
        <f t="shared" si="101"/>
        <v>7.0887500000000019</v>
      </c>
      <c r="I216" s="72">
        <f t="shared" si="102"/>
        <v>7.3250000000000224</v>
      </c>
      <c r="J216" s="72">
        <f t="shared" si="103"/>
        <v>7.6624999999999899</v>
      </c>
      <c r="K216" s="73">
        <f t="shared" si="104"/>
        <v>8.0499999999999847</v>
      </c>
      <c r="N216" s="30">
        <v>90</v>
      </c>
      <c r="O216" s="72">
        <f t="shared" si="105"/>
        <v>5.8900000000000077</v>
      </c>
      <c r="P216" s="72">
        <f t="shared" si="106"/>
        <v>6.5499999999999909</v>
      </c>
      <c r="Q216" s="72">
        <f t="shared" si="107"/>
        <v>6.7349999999999923</v>
      </c>
      <c r="R216" s="72">
        <f t="shared" si="108"/>
        <v>7.0050000000000168</v>
      </c>
      <c r="S216" s="72">
        <f t="shared" si="109"/>
        <v>7.7250000000000023</v>
      </c>
      <c r="T216" s="72">
        <f t="shared" si="110"/>
        <v>8.0612499999999851</v>
      </c>
      <c r="U216" s="72">
        <f t="shared" si="111"/>
        <v>8.3550000000000146</v>
      </c>
      <c r="V216" s="72">
        <f t="shared" si="112"/>
        <v>8.6675000000000129</v>
      </c>
      <c r="W216" s="73">
        <f t="shared" si="113"/>
        <v>9.0499999999999652</v>
      </c>
    </row>
    <row r="217" spans="2:23" x14ac:dyDescent="0.3">
      <c r="B217" s="30">
        <v>95</v>
      </c>
      <c r="C217" s="72">
        <f t="shared" si="96"/>
        <v>5.4789999999999921</v>
      </c>
      <c r="D217" s="72">
        <f t="shared" si="97"/>
        <v>6.0274999999999803</v>
      </c>
      <c r="E217" s="72">
        <f t="shared" si="98"/>
        <v>6.1144999999999818</v>
      </c>
      <c r="F217" s="72">
        <f t="shared" si="99"/>
        <v>6.2665000000000148</v>
      </c>
      <c r="G217" s="72">
        <f t="shared" si="100"/>
        <v>6.9249999999999883</v>
      </c>
      <c r="H217" s="72">
        <f t="shared" si="101"/>
        <v>7.2491250000000003</v>
      </c>
      <c r="I217" s="72">
        <f t="shared" si="102"/>
        <v>7.5175000000000214</v>
      </c>
      <c r="J217" s="72">
        <f t="shared" si="103"/>
        <v>7.8597499999999894</v>
      </c>
      <c r="K217" s="73">
        <f t="shared" si="104"/>
        <v>8.3459999999999823</v>
      </c>
      <c r="N217" s="30">
        <v>95</v>
      </c>
      <c r="O217" s="72">
        <f t="shared" si="105"/>
        <v>5.9950000000000081</v>
      </c>
      <c r="P217" s="72">
        <f t="shared" si="106"/>
        <v>6.6799999999999908</v>
      </c>
      <c r="Q217" s="72">
        <f t="shared" si="107"/>
        <v>6.8944999999999927</v>
      </c>
      <c r="R217" s="72">
        <f t="shared" si="108"/>
        <v>7.1905000000000179</v>
      </c>
      <c r="S217" s="72">
        <f t="shared" si="109"/>
        <v>7.9930000000000039</v>
      </c>
      <c r="T217" s="72">
        <f t="shared" si="110"/>
        <v>8.3778749999999835</v>
      </c>
      <c r="U217" s="72">
        <f t="shared" si="111"/>
        <v>8.7145000000000152</v>
      </c>
      <c r="V217" s="72">
        <f t="shared" si="112"/>
        <v>9.0312500000000124</v>
      </c>
      <c r="W217" s="73">
        <f t="shared" si="113"/>
        <v>9.5099999999999643</v>
      </c>
    </row>
    <row r="218" spans="2:23" ht="15" thickBot="1" x14ac:dyDescent="0.35">
      <c r="B218" s="31">
        <v>100</v>
      </c>
      <c r="C218" s="74">
        <f t="shared" si="96"/>
        <v>5.5254166666666578</v>
      </c>
      <c r="D218" s="74">
        <f t="shared" si="97"/>
        <v>6.0904166666666448</v>
      </c>
      <c r="E218" s="74">
        <f t="shared" si="98"/>
        <v>6.1858333333333144</v>
      </c>
      <c r="F218" s="74">
        <f t="shared" si="99"/>
        <v>6.340416666666683</v>
      </c>
      <c r="G218" s="74">
        <f t="shared" si="100"/>
        <v>7.066666666666654</v>
      </c>
      <c r="H218" s="74">
        <f t="shared" si="101"/>
        <v>7.4373958333333334</v>
      </c>
      <c r="I218" s="74">
        <f t="shared" si="102"/>
        <v>7.7429166666666891</v>
      </c>
      <c r="J218" s="74">
        <f t="shared" si="103"/>
        <v>8.0897916666666543</v>
      </c>
      <c r="K218" s="75">
        <f>$O$80*B218*B218+$P$80*B218+$Q$80</f>
        <v>8.6908333333333143</v>
      </c>
      <c r="N218" s="31">
        <v>100</v>
      </c>
      <c r="O218" s="74">
        <f t="shared" si="105"/>
        <v>6.109583333333342</v>
      </c>
      <c r="P218" s="74">
        <f t="shared" si="106"/>
        <v>6.8216666666666574</v>
      </c>
      <c r="Q218" s="74">
        <f t="shared" si="107"/>
        <v>7.0691666666666588</v>
      </c>
      <c r="R218" s="74">
        <f t="shared" si="108"/>
        <v>7.3937500000000185</v>
      </c>
      <c r="S218" s="74">
        <f t="shared" si="109"/>
        <v>8.2900000000000027</v>
      </c>
      <c r="T218" s="74">
        <f t="shared" si="110"/>
        <v>8.7301041666666492</v>
      </c>
      <c r="U218" s="74">
        <f t="shared" si="111"/>
        <v>9.1154166666666807</v>
      </c>
      <c r="V218" s="74">
        <f t="shared" si="112"/>
        <v>9.4368750000000148</v>
      </c>
      <c r="W218" s="75">
        <f t="shared" si="113"/>
        <v>10.027499999999961</v>
      </c>
    </row>
  </sheetData>
  <mergeCells count="34">
    <mergeCell ref="B2:I5"/>
    <mergeCell ref="W10:Y10"/>
    <mergeCell ref="C9:E9"/>
    <mergeCell ref="H9:J9"/>
    <mergeCell ref="M9:O9"/>
    <mergeCell ref="R9:T9"/>
    <mergeCell ref="W9:Y9"/>
    <mergeCell ref="C10:E10"/>
    <mergeCell ref="H10:J10"/>
    <mergeCell ref="M10:O10"/>
    <mergeCell ref="R10:T10"/>
    <mergeCell ref="C23:E23"/>
    <mergeCell ref="H23:J23"/>
    <mergeCell ref="M23:O23"/>
    <mergeCell ref="R23:T23"/>
    <mergeCell ref="C24:E24"/>
    <mergeCell ref="H24:J24"/>
    <mergeCell ref="M24:O24"/>
    <mergeCell ref="R24:T24"/>
    <mergeCell ref="C70:E70"/>
    <mergeCell ref="I70:K70"/>
    <mergeCell ref="O70:Q70"/>
    <mergeCell ref="U70:W70"/>
    <mergeCell ref="C39:G39"/>
    <mergeCell ref="C40:G40"/>
    <mergeCell ref="C53:K54"/>
    <mergeCell ref="C196:K196"/>
    <mergeCell ref="O196:W196"/>
    <mergeCell ref="N83:P83"/>
    <mergeCell ref="T83:V83"/>
    <mergeCell ref="C88:K88"/>
    <mergeCell ref="O88:W88"/>
    <mergeCell ref="B83:D83"/>
    <mergeCell ref="H83:J8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6490-5AC7-459A-9FC5-239B9E3BE9D5}">
  <sheetPr codeName="Feuil3"/>
  <dimension ref="B2:Y134"/>
  <sheetViews>
    <sheetView zoomScale="83" zoomScaleNormal="83" workbookViewId="0">
      <selection activeCell="B2" sqref="B2:I4"/>
    </sheetView>
  </sheetViews>
  <sheetFormatPr baseColWidth="10" defaultRowHeight="14.4" x14ac:dyDescent="0.3"/>
  <sheetData>
    <row r="2" spans="2:25" x14ac:dyDescent="0.3">
      <c r="B2" s="94" t="s">
        <v>166</v>
      </c>
      <c r="C2" s="95"/>
      <c r="D2" s="95"/>
      <c r="E2" s="95"/>
      <c r="F2" s="95"/>
      <c r="G2" s="95"/>
      <c r="H2" s="95"/>
      <c r="I2" s="95"/>
    </row>
    <row r="3" spans="2:25" x14ac:dyDescent="0.3">
      <c r="B3" s="95"/>
      <c r="C3" s="95"/>
      <c r="D3" s="95"/>
      <c r="E3" s="95"/>
      <c r="F3" s="95"/>
      <c r="G3" s="95"/>
      <c r="H3" s="95"/>
      <c r="I3" s="95"/>
    </row>
    <row r="4" spans="2:25" x14ac:dyDescent="0.3">
      <c r="B4" s="95"/>
      <c r="C4" s="95"/>
      <c r="D4" s="95"/>
      <c r="E4" s="95"/>
      <c r="F4" s="95"/>
      <c r="G4" s="95"/>
      <c r="H4" s="95"/>
      <c r="I4" s="95"/>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13">
        <v>5.09</v>
      </c>
      <c r="D12" s="13">
        <v>5.7</v>
      </c>
      <c r="E12" s="14">
        <f>(C12+D12)/2</f>
        <v>5.3949999999999996</v>
      </c>
      <c r="G12" s="12" t="s">
        <v>0</v>
      </c>
      <c r="H12" s="13">
        <v>-0.48</v>
      </c>
      <c r="I12" s="13">
        <v>-0.05</v>
      </c>
      <c r="J12" s="14">
        <f>(H12+I12)/2</f>
        <v>-0.26500000000000001</v>
      </c>
      <c r="L12" s="12" t="s">
        <v>0</v>
      </c>
      <c r="M12" s="13">
        <v>-0.81</v>
      </c>
      <c r="N12" s="13">
        <v>-0.09</v>
      </c>
      <c r="O12" s="14">
        <f>(M12+N12)/2</f>
        <v>-0.45</v>
      </c>
      <c r="Q12" s="12" t="s">
        <v>0</v>
      </c>
      <c r="R12" s="13">
        <v>-4.4999999999999998E-2</v>
      </c>
      <c r="S12" s="13">
        <v>0.255</v>
      </c>
      <c r="T12" s="14">
        <f>(R12+S12)/2</f>
        <v>0.10500000000000001</v>
      </c>
      <c r="V12" s="12" t="s">
        <v>0</v>
      </c>
      <c r="W12" s="13">
        <v>0.03</v>
      </c>
      <c r="X12" s="13">
        <v>0.51</v>
      </c>
      <c r="Y12" s="14">
        <f>(W12+X12)/2</f>
        <v>0.27</v>
      </c>
    </row>
    <row r="13" spans="2:25" x14ac:dyDescent="0.3">
      <c r="B13" s="12" t="s">
        <v>1</v>
      </c>
      <c r="C13" s="13">
        <v>5.79</v>
      </c>
      <c r="D13" s="13">
        <v>6.07</v>
      </c>
      <c r="E13" s="14">
        <f t="shared" ref="E13:E20" si="0">(C13+D13)/2</f>
        <v>5.93</v>
      </c>
      <c r="G13" s="12" t="s">
        <v>1</v>
      </c>
      <c r="H13" s="13">
        <v>-0.43</v>
      </c>
      <c r="I13" s="13">
        <v>-0.27</v>
      </c>
      <c r="J13" s="14">
        <f t="shared" ref="J13:J20" si="1">(H13+I13)/2</f>
        <v>-0.35</v>
      </c>
      <c r="L13" s="12" t="s">
        <v>1</v>
      </c>
      <c r="M13" s="13">
        <v>-0.74</v>
      </c>
      <c r="N13" s="13">
        <v>-0.41</v>
      </c>
      <c r="O13" s="14">
        <f t="shared" ref="O13:O20" si="2">(M13+N13)/2</f>
        <v>-0.57499999999999996</v>
      </c>
      <c r="Q13" s="12" t="s">
        <v>1</v>
      </c>
      <c r="R13" s="13">
        <v>5.5E-2</v>
      </c>
      <c r="S13" s="13">
        <v>0.19500000000000001</v>
      </c>
      <c r="T13" s="14">
        <f t="shared" ref="T13:T20" si="3">(R13+S13)/2</f>
        <v>0.125</v>
      </c>
      <c r="V13" s="12" t="s">
        <v>1</v>
      </c>
      <c r="W13" s="13">
        <v>0.22</v>
      </c>
      <c r="X13" s="13">
        <v>0.44500000000000001</v>
      </c>
      <c r="Y13" s="14">
        <f t="shared" ref="Y13:Y20" si="4">(W13+X13)/2</f>
        <v>0.33250000000000002</v>
      </c>
    </row>
    <row r="14" spans="2:25" x14ac:dyDescent="0.3">
      <c r="B14" s="12" t="s">
        <v>2</v>
      </c>
      <c r="C14" s="13">
        <v>5.88</v>
      </c>
      <c r="D14" s="13">
        <v>6.13</v>
      </c>
      <c r="E14" s="14">
        <f t="shared" si="0"/>
        <v>6.0049999999999999</v>
      </c>
      <c r="G14" s="12" t="s">
        <v>2</v>
      </c>
      <c r="H14" s="13">
        <v>-0.49</v>
      </c>
      <c r="I14" s="13">
        <v>-0.31</v>
      </c>
      <c r="J14" s="14">
        <f t="shared" si="1"/>
        <v>-0.4</v>
      </c>
      <c r="L14" s="12" t="s">
        <v>2</v>
      </c>
      <c r="M14" s="13">
        <v>-0.83</v>
      </c>
      <c r="N14" s="13">
        <v>-0.53</v>
      </c>
      <c r="O14" s="14">
        <f t="shared" si="2"/>
        <v>-0.67999999999999994</v>
      </c>
      <c r="Q14" s="12" t="s">
        <v>2</v>
      </c>
      <c r="R14" s="13">
        <v>0.08</v>
      </c>
      <c r="S14" s="13">
        <v>0.20499999999999999</v>
      </c>
      <c r="T14" s="14">
        <f t="shared" si="3"/>
        <v>0.14249999999999999</v>
      </c>
      <c r="V14" s="12" t="s">
        <v>2</v>
      </c>
      <c r="W14" s="13">
        <v>0.28499999999999998</v>
      </c>
      <c r="X14" s="13">
        <v>0.495</v>
      </c>
      <c r="Y14" s="14">
        <f t="shared" si="4"/>
        <v>0.39</v>
      </c>
    </row>
    <row r="15" spans="2:25" x14ac:dyDescent="0.3">
      <c r="B15" s="12" t="s">
        <v>3</v>
      </c>
      <c r="C15" s="13">
        <v>6.06</v>
      </c>
      <c r="D15" s="13">
        <v>6.26</v>
      </c>
      <c r="E15" s="14">
        <f t="shared" si="0"/>
        <v>6.16</v>
      </c>
      <c r="G15" s="12" t="s">
        <v>3</v>
      </c>
      <c r="H15" s="13">
        <v>-0.53</v>
      </c>
      <c r="I15" s="13">
        <v>-0.39</v>
      </c>
      <c r="J15" s="14">
        <f t="shared" si="1"/>
        <v>-0.46</v>
      </c>
      <c r="L15" s="12" t="s">
        <v>3</v>
      </c>
      <c r="M15" s="13">
        <v>-0.92</v>
      </c>
      <c r="N15" s="13">
        <v>-0.68</v>
      </c>
      <c r="O15" s="14">
        <f t="shared" si="2"/>
        <v>-0.8</v>
      </c>
      <c r="Q15" s="12" t="s">
        <v>3</v>
      </c>
      <c r="R15" s="13">
        <v>0.115</v>
      </c>
      <c r="S15" s="13">
        <v>0.215</v>
      </c>
      <c r="T15" s="14">
        <f t="shared" si="3"/>
        <v>0.16500000000000001</v>
      </c>
      <c r="V15" s="12" t="s">
        <v>3</v>
      </c>
      <c r="W15" s="13">
        <v>0.36499999999999999</v>
      </c>
      <c r="X15" s="13">
        <v>0.52500000000000002</v>
      </c>
      <c r="Y15" s="14">
        <f t="shared" si="4"/>
        <v>0.44500000000000001</v>
      </c>
    </row>
    <row r="16" spans="2:25" x14ac:dyDescent="0.3">
      <c r="B16" s="12" t="s">
        <v>4</v>
      </c>
      <c r="C16" s="13">
        <v>6.47</v>
      </c>
      <c r="D16" s="13">
        <v>6.78</v>
      </c>
      <c r="E16" s="14">
        <f t="shared" si="0"/>
        <v>6.625</v>
      </c>
      <c r="G16" s="12" t="s">
        <v>4</v>
      </c>
      <c r="H16" s="13">
        <v>-0.59</v>
      </c>
      <c r="I16" s="13">
        <v>-0.45</v>
      </c>
      <c r="J16" s="14">
        <f t="shared" si="1"/>
        <v>-0.52</v>
      </c>
      <c r="L16" s="12" t="s">
        <v>4</v>
      </c>
      <c r="M16" s="13">
        <v>-1.04</v>
      </c>
      <c r="N16" s="13">
        <v>-0.8</v>
      </c>
      <c r="O16" s="14">
        <f t="shared" si="2"/>
        <v>-0.92</v>
      </c>
      <c r="Q16" s="12" t="s">
        <v>4</v>
      </c>
      <c r="R16" s="13">
        <v>0.16</v>
      </c>
      <c r="S16" s="13">
        <v>0.26</v>
      </c>
      <c r="T16" s="14">
        <f t="shared" si="3"/>
        <v>0.21000000000000002</v>
      </c>
      <c r="V16" s="12" t="s">
        <v>4</v>
      </c>
      <c r="W16" s="13">
        <v>0.56000000000000005</v>
      </c>
      <c r="X16" s="13">
        <v>0.72</v>
      </c>
      <c r="Y16" s="14">
        <f t="shared" si="4"/>
        <v>0.64</v>
      </c>
    </row>
    <row r="17" spans="2:25" x14ac:dyDescent="0.3">
      <c r="B17" s="12" t="s">
        <v>5</v>
      </c>
      <c r="C17" s="13">
        <v>6.71</v>
      </c>
      <c r="D17" s="13">
        <v>6.91</v>
      </c>
      <c r="E17" s="14">
        <f t="shared" si="0"/>
        <v>6.8100000000000005</v>
      </c>
      <c r="G17" s="12" t="s">
        <v>5</v>
      </c>
      <c r="H17" s="13">
        <v>-0.62</v>
      </c>
      <c r="I17" s="13">
        <v>-0.48</v>
      </c>
      <c r="J17" s="14">
        <f t="shared" si="1"/>
        <v>-0.55000000000000004</v>
      </c>
      <c r="L17" s="12" t="s">
        <v>5</v>
      </c>
      <c r="M17" s="13">
        <v>-1.095</v>
      </c>
      <c r="N17" s="13">
        <v>-0.85</v>
      </c>
      <c r="O17" s="14">
        <f t="shared" si="2"/>
        <v>-0.97249999999999992</v>
      </c>
      <c r="Q17" s="12" t="s">
        <v>5</v>
      </c>
      <c r="R17" s="13">
        <v>0.19</v>
      </c>
      <c r="S17" s="13">
        <v>0.28999999999999998</v>
      </c>
      <c r="T17" s="14">
        <f t="shared" si="3"/>
        <v>0.24</v>
      </c>
      <c r="V17" s="12" t="s">
        <v>5</v>
      </c>
      <c r="W17" s="13">
        <v>0.68500000000000005</v>
      </c>
      <c r="X17" s="13">
        <v>0.84499999999999997</v>
      </c>
      <c r="Y17" s="14">
        <f t="shared" si="4"/>
        <v>0.76500000000000001</v>
      </c>
    </row>
    <row r="18" spans="2:25" x14ac:dyDescent="0.3">
      <c r="B18" s="12" t="s">
        <v>6</v>
      </c>
      <c r="C18" s="13">
        <v>6.87</v>
      </c>
      <c r="D18" s="13">
        <v>7.07</v>
      </c>
      <c r="E18" s="14">
        <f t="shared" si="0"/>
        <v>6.9700000000000006</v>
      </c>
      <c r="G18" s="12" t="s">
        <v>6</v>
      </c>
      <c r="H18" s="13">
        <v>-0.65</v>
      </c>
      <c r="I18" s="13">
        <v>-0.51</v>
      </c>
      <c r="J18" s="14">
        <f t="shared" si="1"/>
        <v>-0.58000000000000007</v>
      </c>
      <c r="L18" s="12" t="s">
        <v>6</v>
      </c>
      <c r="M18" s="13">
        <v>-1.1499999999999999</v>
      </c>
      <c r="N18" s="13">
        <v>-0.91</v>
      </c>
      <c r="O18" s="14">
        <f t="shared" si="2"/>
        <v>-1.03</v>
      </c>
      <c r="Q18" s="12" t="s">
        <v>6</v>
      </c>
      <c r="R18" s="13">
        <v>0.215</v>
      </c>
      <c r="S18" s="13">
        <v>0.315</v>
      </c>
      <c r="T18" s="14">
        <f t="shared" si="3"/>
        <v>0.26500000000000001</v>
      </c>
      <c r="V18" s="12" t="s">
        <v>6</v>
      </c>
      <c r="W18" s="13">
        <v>0.79</v>
      </c>
      <c r="X18" s="13">
        <v>0.95</v>
      </c>
      <c r="Y18" s="14">
        <f t="shared" si="4"/>
        <v>0.87</v>
      </c>
    </row>
    <row r="19" spans="2:25" x14ac:dyDescent="0.3">
      <c r="B19" s="12" t="s">
        <v>7</v>
      </c>
      <c r="C19" s="13">
        <v>7.15</v>
      </c>
      <c r="D19" s="13">
        <v>7.38</v>
      </c>
      <c r="E19" s="14">
        <f t="shared" si="0"/>
        <v>7.2650000000000006</v>
      </c>
      <c r="G19" s="12" t="s">
        <v>7</v>
      </c>
      <c r="H19" s="13">
        <v>-0.64</v>
      </c>
      <c r="I19" s="13">
        <v>-0.48</v>
      </c>
      <c r="J19" s="14">
        <f t="shared" si="1"/>
        <v>-0.56000000000000005</v>
      </c>
      <c r="L19" s="12" t="s">
        <v>7</v>
      </c>
      <c r="M19" s="13">
        <v>-1.1399999999999999</v>
      </c>
      <c r="N19" s="13">
        <v>-0.87</v>
      </c>
      <c r="O19" s="14">
        <f t="shared" si="2"/>
        <v>-1.0049999999999999</v>
      </c>
      <c r="Q19" s="12" t="s">
        <v>7</v>
      </c>
      <c r="R19" s="13">
        <v>0.22500000000000001</v>
      </c>
      <c r="S19" s="13">
        <v>0.34</v>
      </c>
      <c r="T19" s="14">
        <f t="shared" si="3"/>
        <v>0.28250000000000003</v>
      </c>
      <c r="V19" s="12" t="s">
        <v>7</v>
      </c>
      <c r="W19" s="13">
        <v>0.81</v>
      </c>
      <c r="X19" s="13">
        <v>0.99</v>
      </c>
      <c r="Y19" s="14">
        <f t="shared" si="4"/>
        <v>0.9</v>
      </c>
    </row>
    <row r="20" spans="2:25" ht="15" thickBot="1" x14ac:dyDescent="0.35">
      <c r="B20" s="15" t="s">
        <v>8</v>
      </c>
      <c r="C20" s="16">
        <v>7.31</v>
      </c>
      <c r="D20" s="16">
        <v>7.57</v>
      </c>
      <c r="E20" s="17">
        <f t="shared" si="0"/>
        <v>7.4399999999999995</v>
      </c>
      <c r="G20" s="15" t="s">
        <v>8</v>
      </c>
      <c r="H20" s="16">
        <v>-0.65</v>
      </c>
      <c r="I20" s="16">
        <v>-0.47</v>
      </c>
      <c r="J20" s="17">
        <f t="shared" si="1"/>
        <v>-0.56000000000000005</v>
      </c>
      <c r="L20" s="15" t="s">
        <v>8</v>
      </c>
      <c r="M20" s="16">
        <v>-1.1599999999999999</v>
      </c>
      <c r="N20" s="16">
        <v>-0.84</v>
      </c>
      <c r="O20" s="17">
        <f t="shared" si="2"/>
        <v>-1</v>
      </c>
      <c r="Q20" s="15" t="s">
        <v>8</v>
      </c>
      <c r="R20" s="16">
        <v>0.23</v>
      </c>
      <c r="S20" s="16">
        <v>0.36</v>
      </c>
      <c r="T20" s="17">
        <f t="shared" si="3"/>
        <v>0.29499999999999998</v>
      </c>
      <c r="V20" s="15" t="s">
        <v>8</v>
      </c>
      <c r="W20" s="16">
        <v>1.01</v>
      </c>
      <c r="X20" s="16">
        <v>1.21</v>
      </c>
      <c r="Y20" s="17">
        <f t="shared" si="4"/>
        <v>1.1099999999999999</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C12+R12+(H12/2)</f>
        <v>4.8049999999999997</v>
      </c>
      <c r="D26" s="13">
        <f>D12+S12+(I12/2)</f>
        <v>5.93</v>
      </c>
      <c r="E26" s="14">
        <f>(C26+D26)/2</f>
        <v>5.3674999999999997</v>
      </c>
      <c r="G26" s="12" t="s">
        <v>0</v>
      </c>
      <c r="H26" s="13">
        <f>C12+W12+(M12/2)</f>
        <v>4.7149999999999999</v>
      </c>
      <c r="I26" s="13">
        <f>D12+X12+(N12/2)</f>
        <v>6.165</v>
      </c>
      <c r="J26" s="14">
        <f>(H26+I26)/2</f>
        <v>5.4399999999999995</v>
      </c>
      <c r="L26" s="12" t="s">
        <v>0</v>
      </c>
      <c r="M26" s="13">
        <f>C12+R12-(H12/2)</f>
        <v>5.2850000000000001</v>
      </c>
      <c r="N26" s="13">
        <f>D12+S12-(I12/2)</f>
        <v>5.98</v>
      </c>
      <c r="O26" s="14">
        <f>(M26+N26)/2</f>
        <v>5.6325000000000003</v>
      </c>
      <c r="Q26" s="12" t="s">
        <v>0</v>
      </c>
      <c r="R26" s="13">
        <f>C12+W12-(M12/2)</f>
        <v>5.5250000000000004</v>
      </c>
      <c r="S26" s="13">
        <f>D12+X12-(N12/2)</f>
        <v>6.2549999999999999</v>
      </c>
      <c r="T26" s="14">
        <f>(R26+S26)/2</f>
        <v>5.8900000000000006</v>
      </c>
    </row>
    <row r="27" spans="2:25" x14ac:dyDescent="0.3">
      <c r="B27" s="12" t="s">
        <v>1</v>
      </c>
      <c r="C27" s="13">
        <f t="shared" ref="C27:D34" si="5">C13+R13+(H13/2)</f>
        <v>5.63</v>
      </c>
      <c r="D27" s="13">
        <f t="shared" si="5"/>
        <v>6.1300000000000008</v>
      </c>
      <c r="E27" s="14">
        <f t="shared" ref="E27:E34" si="6">(C27+D27)/2</f>
        <v>5.8800000000000008</v>
      </c>
      <c r="G27" s="12" t="s">
        <v>1</v>
      </c>
      <c r="H27" s="13">
        <f t="shared" ref="H27:I34" si="7">C13+W13+(M13/2)</f>
        <v>5.64</v>
      </c>
      <c r="I27" s="13">
        <f t="shared" si="7"/>
        <v>6.3100000000000005</v>
      </c>
      <c r="J27" s="14">
        <f t="shared" ref="J27:J34" si="8">(H27+I27)/2</f>
        <v>5.9749999999999996</v>
      </c>
      <c r="L27" s="12" t="s">
        <v>1</v>
      </c>
      <c r="M27" s="13">
        <f t="shared" ref="M27:N34" si="9">C13+R13-(H13/2)</f>
        <v>6.06</v>
      </c>
      <c r="N27" s="13">
        <f t="shared" si="9"/>
        <v>6.4</v>
      </c>
      <c r="O27" s="14">
        <f t="shared" ref="O27:O34" si="10">(M27+N27)/2</f>
        <v>6.23</v>
      </c>
      <c r="Q27" s="12" t="s">
        <v>1</v>
      </c>
      <c r="R27" s="13">
        <f t="shared" ref="R27:S34" si="11">C13+W13-(M13/2)</f>
        <v>6.38</v>
      </c>
      <c r="S27" s="13">
        <f t="shared" si="11"/>
        <v>6.7200000000000006</v>
      </c>
      <c r="T27" s="14">
        <f t="shared" ref="T27:T34" si="12">(R27+S27)/2</f>
        <v>6.5500000000000007</v>
      </c>
    </row>
    <row r="28" spans="2:25" x14ac:dyDescent="0.3">
      <c r="B28" s="12" t="s">
        <v>2</v>
      </c>
      <c r="C28" s="13">
        <f t="shared" si="5"/>
        <v>5.7149999999999999</v>
      </c>
      <c r="D28" s="13">
        <f t="shared" si="5"/>
        <v>6.18</v>
      </c>
      <c r="E28" s="14">
        <f t="shared" si="6"/>
        <v>5.9474999999999998</v>
      </c>
      <c r="G28" s="12" t="s">
        <v>2</v>
      </c>
      <c r="H28" s="13">
        <f t="shared" si="7"/>
        <v>5.75</v>
      </c>
      <c r="I28" s="13">
        <f t="shared" si="7"/>
        <v>6.36</v>
      </c>
      <c r="J28" s="14">
        <f t="shared" si="8"/>
        <v>6.0549999999999997</v>
      </c>
      <c r="L28" s="12" t="s">
        <v>2</v>
      </c>
      <c r="M28" s="13">
        <f t="shared" si="9"/>
        <v>6.2050000000000001</v>
      </c>
      <c r="N28" s="13">
        <f t="shared" si="9"/>
        <v>6.49</v>
      </c>
      <c r="O28" s="14">
        <f t="shared" si="10"/>
        <v>6.3475000000000001</v>
      </c>
      <c r="Q28" s="12" t="s">
        <v>2</v>
      </c>
      <c r="R28" s="13">
        <f t="shared" si="11"/>
        <v>6.58</v>
      </c>
      <c r="S28" s="13">
        <f t="shared" si="11"/>
        <v>6.89</v>
      </c>
      <c r="T28" s="14">
        <f t="shared" si="12"/>
        <v>6.7349999999999994</v>
      </c>
    </row>
    <row r="29" spans="2:25" x14ac:dyDescent="0.3">
      <c r="B29" s="12" t="s">
        <v>3</v>
      </c>
      <c r="C29" s="13">
        <f t="shared" si="5"/>
        <v>5.91</v>
      </c>
      <c r="D29" s="13">
        <f t="shared" si="5"/>
        <v>6.2799999999999994</v>
      </c>
      <c r="E29" s="14">
        <f t="shared" si="6"/>
        <v>6.0949999999999998</v>
      </c>
      <c r="G29" s="12" t="s">
        <v>3</v>
      </c>
      <c r="H29" s="13">
        <f t="shared" si="7"/>
        <v>5.9649999999999999</v>
      </c>
      <c r="I29" s="13">
        <f t="shared" si="7"/>
        <v>6.4450000000000003</v>
      </c>
      <c r="J29" s="14">
        <f t="shared" si="8"/>
        <v>6.2050000000000001</v>
      </c>
      <c r="L29" s="12" t="s">
        <v>3</v>
      </c>
      <c r="M29" s="13">
        <f t="shared" si="9"/>
        <v>6.4399999999999995</v>
      </c>
      <c r="N29" s="13">
        <f t="shared" si="9"/>
        <v>6.67</v>
      </c>
      <c r="O29" s="14">
        <f t="shared" si="10"/>
        <v>6.5549999999999997</v>
      </c>
      <c r="Q29" s="12" t="s">
        <v>3</v>
      </c>
      <c r="R29" s="13">
        <f t="shared" si="11"/>
        <v>6.8849999999999998</v>
      </c>
      <c r="S29" s="13">
        <f t="shared" si="11"/>
        <v>7.125</v>
      </c>
      <c r="T29" s="14">
        <f t="shared" si="12"/>
        <v>7.0049999999999999</v>
      </c>
    </row>
    <row r="30" spans="2:25" x14ac:dyDescent="0.3">
      <c r="B30" s="12" t="s">
        <v>4</v>
      </c>
      <c r="C30" s="13">
        <f t="shared" si="5"/>
        <v>6.335</v>
      </c>
      <c r="D30" s="13">
        <f t="shared" si="5"/>
        <v>6.8150000000000004</v>
      </c>
      <c r="E30" s="14">
        <f t="shared" si="6"/>
        <v>6.5750000000000002</v>
      </c>
      <c r="G30" s="12" t="s">
        <v>4</v>
      </c>
      <c r="H30" s="13">
        <f t="shared" si="7"/>
        <v>6.51</v>
      </c>
      <c r="I30" s="13">
        <f t="shared" si="7"/>
        <v>7.1</v>
      </c>
      <c r="J30" s="14">
        <f t="shared" si="8"/>
        <v>6.8049999999999997</v>
      </c>
      <c r="L30" s="12" t="s">
        <v>4</v>
      </c>
      <c r="M30" s="13">
        <f t="shared" si="9"/>
        <v>6.9249999999999998</v>
      </c>
      <c r="N30" s="13">
        <f t="shared" si="9"/>
        <v>7.2649999999999997</v>
      </c>
      <c r="O30" s="14">
        <f t="shared" si="10"/>
        <v>7.0949999999999998</v>
      </c>
      <c r="Q30" s="12" t="s">
        <v>4</v>
      </c>
      <c r="R30" s="13">
        <f t="shared" si="11"/>
        <v>7.5499999999999989</v>
      </c>
      <c r="S30" s="13">
        <f t="shared" si="11"/>
        <v>7.9</v>
      </c>
      <c r="T30" s="14">
        <f t="shared" si="12"/>
        <v>7.7249999999999996</v>
      </c>
    </row>
    <row r="31" spans="2:25" x14ac:dyDescent="0.3">
      <c r="B31" s="12" t="s">
        <v>5</v>
      </c>
      <c r="C31" s="13">
        <f t="shared" si="5"/>
        <v>6.5900000000000007</v>
      </c>
      <c r="D31" s="13">
        <f t="shared" si="5"/>
        <v>6.96</v>
      </c>
      <c r="E31" s="14">
        <f t="shared" si="6"/>
        <v>6.7750000000000004</v>
      </c>
      <c r="G31" s="12" t="s">
        <v>5</v>
      </c>
      <c r="H31" s="13">
        <f t="shared" si="7"/>
        <v>6.8474999999999993</v>
      </c>
      <c r="I31" s="13">
        <f t="shared" si="7"/>
        <v>7.33</v>
      </c>
      <c r="J31" s="14">
        <f t="shared" si="8"/>
        <v>7.0887499999999992</v>
      </c>
      <c r="L31" s="12" t="s">
        <v>5</v>
      </c>
      <c r="M31" s="13">
        <f t="shared" si="9"/>
        <v>7.21</v>
      </c>
      <c r="N31" s="13">
        <f t="shared" si="9"/>
        <v>7.44</v>
      </c>
      <c r="O31" s="14">
        <f t="shared" si="10"/>
        <v>7.3250000000000002</v>
      </c>
      <c r="Q31" s="12" t="s">
        <v>5</v>
      </c>
      <c r="R31" s="13">
        <f t="shared" si="11"/>
        <v>7.9424999999999999</v>
      </c>
      <c r="S31" s="13">
        <f t="shared" si="11"/>
        <v>8.18</v>
      </c>
      <c r="T31" s="14">
        <f t="shared" si="12"/>
        <v>8.0612499999999994</v>
      </c>
    </row>
    <row r="32" spans="2:25" x14ac:dyDescent="0.3">
      <c r="B32" s="12" t="s">
        <v>6</v>
      </c>
      <c r="C32" s="13">
        <f t="shared" si="5"/>
        <v>6.76</v>
      </c>
      <c r="D32" s="13">
        <f t="shared" si="5"/>
        <v>7.1300000000000008</v>
      </c>
      <c r="E32" s="14">
        <f t="shared" si="6"/>
        <v>6.9450000000000003</v>
      </c>
      <c r="G32" s="12" t="s">
        <v>6</v>
      </c>
      <c r="H32" s="13">
        <f t="shared" si="7"/>
        <v>7.085</v>
      </c>
      <c r="I32" s="13">
        <f t="shared" si="7"/>
        <v>7.5649999999999995</v>
      </c>
      <c r="J32" s="14">
        <f t="shared" si="8"/>
        <v>7.3249999999999993</v>
      </c>
      <c r="L32" s="12" t="s">
        <v>6</v>
      </c>
      <c r="M32" s="13">
        <f t="shared" si="9"/>
        <v>7.41</v>
      </c>
      <c r="N32" s="13">
        <f t="shared" si="9"/>
        <v>7.6400000000000006</v>
      </c>
      <c r="O32" s="14">
        <f t="shared" si="10"/>
        <v>7.5250000000000004</v>
      </c>
      <c r="Q32" s="12" t="s">
        <v>6</v>
      </c>
      <c r="R32" s="13">
        <f t="shared" si="11"/>
        <v>8.2349999999999994</v>
      </c>
      <c r="S32" s="13">
        <f t="shared" si="11"/>
        <v>8.4749999999999996</v>
      </c>
      <c r="T32" s="14">
        <f t="shared" si="12"/>
        <v>8.3550000000000004</v>
      </c>
    </row>
    <row r="33" spans="2:20" x14ac:dyDescent="0.3">
      <c r="B33" s="12" t="s">
        <v>7</v>
      </c>
      <c r="C33" s="13">
        <f t="shared" si="5"/>
        <v>7.0549999999999997</v>
      </c>
      <c r="D33" s="13">
        <f t="shared" si="5"/>
        <v>7.4799999999999995</v>
      </c>
      <c r="E33" s="14">
        <f t="shared" si="6"/>
        <v>7.2675000000000001</v>
      </c>
      <c r="G33" s="12" t="s">
        <v>7</v>
      </c>
      <c r="H33" s="13">
        <f t="shared" si="7"/>
        <v>7.3900000000000006</v>
      </c>
      <c r="I33" s="13">
        <f t="shared" si="7"/>
        <v>7.9349999999999996</v>
      </c>
      <c r="J33" s="14">
        <f t="shared" si="8"/>
        <v>7.6624999999999996</v>
      </c>
      <c r="L33" s="12" t="s">
        <v>7</v>
      </c>
      <c r="M33" s="13">
        <f t="shared" si="9"/>
        <v>7.6950000000000003</v>
      </c>
      <c r="N33" s="13">
        <f t="shared" si="9"/>
        <v>7.96</v>
      </c>
      <c r="O33" s="14">
        <f t="shared" si="10"/>
        <v>7.8275000000000006</v>
      </c>
      <c r="Q33" s="12" t="s">
        <v>7</v>
      </c>
      <c r="R33" s="13">
        <f t="shared" si="11"/>
        <v>8.5300000000000011</v>
      </c>
      <c r="S33" s="13">
        <f t="shared" si="11"/>
        <v>8.8049999999999997</v>
      </c>
      <c r="T33" s="14">
        <f t="shared" si="12"/>
        <v>8.6675000000000004</v>
      </c>
    </row>
    <row r="34" spans="2:20" ht="15" thickBot="1" x14ac:dyDescent="0.35">
      <c r="B34" s="15" t="s">
        <v>8</v>
      </c>
      <c r="C34" s="16">
        <f t="shared" si="5"/>
        <v>7.2149999999999999</v>
      </c>
      <c r="D34" s="16">
        <f t="shared" si="5"/>
        <v>7.6950000000000003</v>
      </c>
      <c r="E34" s="17">
        <f t="shared" si="6"/>
        <v>7.4550000000000001</v>
      </c>
      <c r="G34" s="15" t="s">
        <v>8</v>
      </c>
      <c r="H34" s="16">
        <f t="shared" si="7"/>
        <v>7.74</v>
      </c>
      <c r="I34" s="16">
        <f t="shared" si="7"/>
        <v>8.3600000000000012</v>
      </c>
      <c r="J34" s="17">
        <f t="shared" si="8"/>
        <v>8.0500000000000007</v>
      </c>
      <c r="L34" s="15" t="s">
        <v>8</v>
      </c>
      <c r="M34" s="16">
        <f t="shared" si="9"/>
        <v>7.8650000000000002</v>
      </c>
      <c r="N34" s="16">
        <f t="shared" si="9"/>
        <v>8.1650000000000009</v>
      </c>
      <c r="O34" s="17">
        <f t="shared" si="10"/>
        <v>8.0150000000000006</v>
      </c>
      <c r="Q34" s="15" t="s">
        <v>8</v>
      </c>
      <c r="R34" s="16">
        <f t="shared" si="11"/>
        <v>8.9</v>
      </c>
      <c r="S34" s="16">
        <f t="shared" si="11"/>
        <v>9.2000000000000011</v>
      </c>
      <c r="T34" s="17">
        <f t="shared" si="12"/>
        <v>9.0500000000000007</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T26</f>
        <v>5.8900000000000006</v>
      </c>
      <c r="D42" s="13">
        <f>O26</f>
        <v>5.6325000000000003</v>
      </c>
      <c r="E42" s="13">
        <f t="shared" ref="E42:E50" si="13">E12</f>
        <v>5.3949999999999996</v>
      </c>
      <c r="F42" s="13">
        <f>E26</f>
        <v>5.3674999999999997</v>
      </c>
      <c r="G42" s="14">
        <f>J26</f>
        <v>5.4399999999999995</v>
      </c>
    </row>
    <row r="43" spans="2:20" x14ac:dyDescent="0.3">
      <c r="B43" s="12" t="s">
        <v>1</v>
      </c>
      <c r="C43" s="13">
        <f t="shared" ref="C43:C50" si="14">T27</f>
        <v>6.5500000000000007</v>
      </c>
      <c r="D43" s="13">
        <f t="shared" ref="D43:D50" si="15">O27</f>
        <v>6.23</v>
      </c>
      <c r="E43" s="13">
        <f t="shared" si="13"/>
        <v>5.93</v>
      </c>
      <c r="F43" s="13">
        <f t="shared" ref="F43:F50" si="16">E27</f>
        <v>5.8800000000000008</v>
      </c>
      <c r="G43" s="14">
        <f t="shared" ref="G43:G50" si="17">J27</f>
        <v>5.9749999999999996</v>
      </c>
    </row>
    <row r="44" spans="2:20" x14ac:dyDescent="0.3">
      <c r="B44" s="12" t="s">
        <v>2</v>
      </c>
      <c r="C44" s="13">
        <f t="shared" si="14"/>
        <v>6.7349999999999994</v>
      </c>
      <c r="D44" s="13">
        <f t="shared" si="15"/>
        <v>6.3475000000000001</v>
      </c>
      <c r="E44" s="13">
        <f t="shared" si="13"/>
        <v>6.0049999999999999</v>
      </c>
      <c r="F44" s="13">
        <f t="shared" si="16"/>
        <v>5.9474999999999998</v>
      </c>
      <c r="G44" s="14">
        <f t="shared" si="17"/>
        <v>6.0549999999999997</v>
      </c>
    </row>
    <row r="45" spans="2:20" x14ac:dyDescent="0.3">
      <c r="B45" s="12" t="s">
        <v>3</v>
      </c>
      <c r="C45" s="13">
        <f t="shared" si="14"/>
        <v>7.0049999999999999</v>
      </c>
      <c r="D45" s="13">
        <f t="shared" si="15"/>
        <v>6.5549999999999997</v>
      </c>
      <c r="E45" s="13">
        <f t="shared" si="13"/>
        <v>6.16</v>
      </c>
      <c r="F45" s="13">
        <f t="shared" si="16"/>
        <v>6.0949999999999998</v>
      </c>
      <c r="G45" s="14">
        <f t="shared" si="17"/>
        <v>6.2050000000000001</v>
      </c>
    </row>
    <row r="46" spans="2:20" x14ac:dyDescent="0.3">
      <c r="B46" s="12" t="s">
        <v>4</v>
      </c>
      <c r="C46" s="13">
        <f t="shared" si="14"/>
        <v>7.7249999999999996</v>
      </c>
      <c r="D46" s="13">
        <f t="shared" si="15"/>
        <v>7.0949999999999998</v>
      </c>
      <c r="E46" s="13">
        <f t="shared" si="13"/>
        <v>6.625</v>
      </c>
      <c r="F46" s="13">
        <f t="shared" si="16"/>
        <v>6.5750000000000002</v>
      </c>
      <c r="G46" s="14">
        <f t="shared" si="17"/>
        <v>6.8049999999999997</v>
      </c>
    </row>
    <row r="47" spans="2:20" x14ac:dyDescent="0.3">
      <c r="B47" s="12" t="s">
        <v>5</v>
      </c>
      <c r="C47" s="13">
        <f t="shared" si="14"/>
        <v>8.0612499999999994</v>
      </c>
      <c r="D47" s="13">
        <f t="shared" si="15"/>
        <v>7.3250000000000002</v>
      </c>
      <c r="E47" s="13">
        <f t="shared" si="13"/>
        <v>6.8100000000000005</v>
      </c>
      <c r="F47" s="13">
        <f t="shared" si="16"/>
        <v>6.7750000000000004</v>
      </c>
      <c r="G47" s="14">
        <f t="shared" si="17"/>
        <v>7.0887499999999992</v>
      </c>
    </row>
    <row r="48" spans="2:20" x14ac:dyDescent="0.3">
      <c r="B48" s="12" t="s">
        <v>6</v>
      </c>
      <c r="C48" s="13">
        <f t="shared" si="14"/>
        <v>8.3550000000000004</v>
      </c>
      <c r="D48" s="13">
        <f t="shared" si="15"/>
        <v>7.5250000000000004</v>
      </c>
      <c r="E48" s="13">
        <f t="shared" si="13"/>
        <v>6.9700000000000006</v>
      </c>
      <c r="F48" s="13">
        <f t="shared" si="16"/>
        <v>6.9450000000000003</v>
      </c>
      <c r="G48" s="14">
        <f t="shared" si="17"/>
        <v>7.3249999999999993</v>
      </c>
    </row>
    <row r="49" spans="2:18" x14ac:dyDescent="0.3">
      <c r="B49" s="12" t="s">
        <v>7</v>
      </c>
      <c r="C49" s="13">
        <f t="shared" si="14"/>
        <v>8.6675000000000004</v>
      </c>
      <c r="D49" s="13">
        <f t="shared" si="15"/>
        <v>7.8275000000000006</v>
      </c>
      <c r="E49" s="13">
        <f t="shared" si="13"/>
        <v>7.2650000000000006</v>
      </c>
      <c r="F49" s="13">
        <f t="shared" si="16"/>
        <v>7.2675000000000001</v>
      </c>
      <c r="G49" s="14">
        <f t="shared" si="17"/>
        <v>7.6624999999999996</v>
      </c>
    </row>
    <row r="50" spans="2:18" ht="15" thickBot="1" x14ac:dyDescent="0.35">
      <c r="B50" s="15" t="s">
        <v>8</v>
      </c>
      <c r="C50" s="16">
        <f t="shared" si="14"/>
        <v>9.0500000000000007</v>
      </c>
      <c r="D50" s="16">
        <f t="shared" si="15"/>
        <v>8.0150000000000006</v>
      </c>
      <c r="E50" s="16">
        <f t="shared" si="13"/>
        <v>7.4399999999999995</v>
      </c>
      <c r="F50" s="16">
        <f t="shared" si="16"/>
        <v>7.4550000000000001</v>
      </c>
      <c r="G50" s="17">
        <f t="shared" si="17"/>
        <v>8.0500000000000007</v>
      </c>
    </row>
    <row r="55" spans="2:18" x14ac:dyDescent="0.3">
      <c r="B55" s="121" t="s">
        <v>68</v>
      </c>
      <c r="C55" s="122"/>
      <c r="D55" s="122"/>
      <c r="E55" s="123"/>
    </row>
    <row r="56" spans="2:18" x14ac:dyDescent="0.3">
      <c r="B56" s="43" t="s">
        <v>69</v>
      </c>
      <c r="C56" s="1" t="s">
        <v>18</v>
      </c>
      <c r="D56" s="1" t="s">
        <v>19</v>
      </c>
      <c r="E56" s="45" t="s">
        <v>70</v>
      </c>
      <c r="O56" s="121" t="s">
        <v>78</v>
      </c>
      <c r="P56" s="122"/>
      <c r="Q56" s="122"/>
      <c r="R56" s="123"/>
    </row>
    <row r="57" spans="2:18" x14ac:dyDescent="0.3">
      <c r="B57" s="43">
        <v>10</v>
      </c>
      <c r="C57">
        <f>R26</f>
        <v>5.5250000000000004</v>
      </c>
      <c r="D57">
        <f>S26</f>
        <v>6.2549999999999999</v>
      </c>
      <c r="E57" s="40">
        <f>T26</f>
        <v>5.8900000000000006</v>
      </c>
      <c r="O57" s="43" t="s">
        <v>69</v>
      </c>
      <c r="P57" s="1" t="s">
        <v>18</v>
      </c>
      <c r="Q57" s="1" t="s">
        <v>19</v>
      </c>
      <c r="R57" s="45" t="s">
        <v>70</v>
      </c>
    </row>
    <row r="58" spans="2:18" x14ac:dyDescent="0.3">
      <c r="B58" s="43">
        <v>25</v>
      </c>
      <c r="C58">
        <f>M26</f>
        <v>5.2850000000000001</v>
      </c>
      <c r="D58">
        <f>N26</f>
        <v>5.98</v>
      </c>
      <c r="E58" s="40">
        <f>O26</f>
        <v>5.6325000000000003</v>
      </c>
      <c r="O58" s="43">
        <v>10</v>
      </c>
      <c r="P58">
        <f>H26</f>
        <v>4.7149999999999999</v>
      </c>
      <c r="Q58">
        <f>I26</f>
        <v>6.165</v>
      </c>
      <c r="R58" s="40">
        <f>J26</f>
        <v>5.4399999999999995</v>
      </c>
    </row>
    <row r="59" spans="2:18" x14ac:dyDescent="0.3">
      <c r="B59" s="43">
        <v>50</v>
      </c>
      <c r="C59">
        <f>C12</f>
        <v>5.09</v>
      </c>
      <c r="D59">
        <f>D12</f>
        <v>5.7</v>
      </c>
      <c r="E59" s="40">
        <f>E12</f>
        <v>5.3949999999999996</v>
      </c>
      <c r="O59" s="43">
        <v>25</v>
      </c>
      <c r="P59">
        <f>C26</f>
        <v>4.8049999999999997</v>
      </c>
      <c r="Q59">
        <f>D26</f>
        <v>5.93</v>
      </c>
      <c r="R59" s="40">
        <f>E26</f>
        <v>5.3674999999999997</v>
      </c>
    </row>
    <row r="60" spans="2:18" x14ac:dyDescent="0.3">
      <c r="B60" s="43">
        <v>75</v>
      </c>
      <c r="C60">
        <f>P59</f>
        <v>4.8049999999999997</v>
      </c>
      <c r="D60">
        <f>Q59</f>
        <v>5.93</v>
      </c>
      <c r="E60" s="40">
        <f>R59</f>
        <v>5.3674999999999997</v>
      </c>
      <c r="O60" s="43">
        <v>50</v>
      </c>
      <c r="P60">
        <f>C59</f>
        <v>5.09</v>
      </c>
      <c r="Q60">
        <f>D59</f>
        <v>5.7</v>
      </c>
      <c r="R60" s="40">
        <f>E59</f>
        <v>5.3949999999999996</v>
      </c>
    </row>
    <row r="61" spans="2:18" x14ac:dyDescent="0.3">
      <c r="B61" s="44">
        <v>90</v>
      </c>
      <c r="C61" s="41">
        <f>P58</f>
        <v>4.7149999999999999</v>
      </c>
      <c r="D61" s="41">
        <f>Q58</f>
        <v>6.165</v>
      </c>
      <c r="E61" s="42">
        <f>R58</f>
        <v>5.4399999999999995</v>
      </c>
      <c r="O61" s="43">
        <v>75</v>
      </c>
      <c r="P61">
        <f>C58</f>
        <v>5.2850000000000001</v>
      </c>
      <c r="Q61">
        <f>D58</f>
        <v>5.98</v>
      </c>
      <c r="R61" s="40">
        <f>E58</f>
        <v>5.6325000000000003</v>
      </c>
    </row>
    <row r="62" spans="2:18" x14ac:dyDescent="0.3">
      <c r="O62" s="44">
        <v>90</v>
      </c>
      <c r="P62" s="41">
        <f>C57</f>
        <v>5.5250000000000004</v>
      </c>
      <c r="Q62" s="41">
        <f>D57</f>
        <v>6.2549999999999999</v>
      </c>
      <c r="R62" s="42">
        <f>E57</f>
        <v>5.8900000000000006</v>
      </c>
    </row>
    <row r="64" spans="2:18" x14ac:dyDescent="0.3">
      <c r="B64" s="121" t="s">
        <v>71</v>
      </c>
      <c r="C64" s="122"/>
      <c r="D64" s="122"/>
      <c r="E64" s="123"/>
    </row>
    <row r="65" spans="2:18" x14ac:dyDescent="0.3">
      <c r="B65" s="43" t="s">
        <v>69</v>
      </c>
      <c r="C65" s="1" t="s">
        <v>18</v>
      </c>
      <c r="D65" s="1" t="s">
        <v>19</v>
      </c>
      <c r="E65" s="45" t="s">
        <v>70</v>
      </c>
      <c r="O65" s="121" t="s">
        <v>79</v>
      </c>
      <c r="P65" s="122"/>
      <c r="Q65" s="122"/>
      <c r="R65" s="123"/>
    </row>
    <row r="66" spans="2:18" x14ac:dyDescent="0.3">
      <c r="B66" s="43">
        <v>10</v>
      </c>
      <c r="C66">
        <f>R27</f>
        <v>6.38</v>
      </c>
      <c r="D66">
        <f>S27</f>
        <v>6.7200000000000006</v>
      </c>
      <c r="E66" s="40">
        <f>T27</f>
        <v>6.5500000000000007</v>
      </c>
      <c r="O66" s="43" t="s">
        <v>69</v>
      </c>
      <c r="P66" s="1" t="s">
        <v>18</v>
      </c>
      <c r="Q66" s="1" t="s">
        <v>19</v>
      </c>
      <c r="R66" s="45" t="s">
        <v>70</v>
      </c>
    </row>
    <row r="67" spans="2:18" x14ac:dyDescent="0.3">
      <c r="B67" s="43">
        <v>25</v>
      </c>
      <c r="C67">
        <f>M27</f>
        <v>6.06</v>
      </c>
      <c r="D67">
        <f>N27</f>
        <v>6.4</v>
      </c>
      <c r="E67" s="40">
        <f>O27</f>
        <v>6.23</v>
      </c>
      <c r="O67" s="43">
        <v>10</v>
      </c>
      <c r="P67">
        <f>H27</f>
        <v>5.64</v>
      </c>
      <c r="Q67">
        <f>I27</f>
        <v>6.3100000000000005</v>
      </c>
      <c r="R67" s="40">
        <f>J27</f>
        <v>5.9749999999999996</v>
      </c>
    </row>
    <row r="68" spans="2:18" x14ac:dyDescent="0.3">
      <c r="B68" s="43">
        <v>50</v>
      </c>
      <c r="C68">
        <f>C13</f>
        <v>5.79</v>
      </c>
      <c r="D68">
        <f>D13</f>
        <v>6.07</v>
      </c>
      <c r="E68" s="40">
        <f>E13</f>
        <v>5.93</v>
      </c>
      <c r="O68" s="43">
        <v>25</v>
      </c>
      <c r="P68">
        <f>C27</f>
        <v>5.63</v>
      </c>
      <c r="Q68">
        <f>D27</f>
        <v>6.1300000000000008</v>
      </c>
      <c r="R68" s="40">
        <f>E27</f>
        <v>5.8800000000000008</v>
      </c>
    </row>
    <row r="69" spans="2:18" x14ac:dyDescent="0.3">
      <c r="B69" s="43">
        <v>75</v>
      </c>
      <c r="C69">
        <f>P68</f>
        <v>5.63</v>
      </c>
      <c r="D69">
        <f>Q68</f>
        <v>6.1300000000000008</v>
      </c>
      <c r="E69" s="40">
        <f>R68</f>
        <v>5.8800000000000008</v>
      </c>
      <c r="O69" s="43">
        <v>50</v>
      </c>
      <c r="P69">
        <f>C68</f>
        <v>5.79</v>
      </c>
      <c r="Q69">
        <f>D68</f>
        <v>6.07</v>
      </c>
      <c r="R69" s="40">
        <f>E68</f>
        <v>5.93</v>
      </c>
    </row>
    <row r="70" spans="2:18" x14ac:dyDescent="0.3">
      <c r="B70" s="44">
        <v>90</v>
      </c>
      <c r="C70" s="41">
        <f>P67</f>
        <v>5.64</v>
      </c>
      <c r="D70" s="41">
        <f>Q67</f>
        <v>6.3100000000000005</v>
      </c>
      <c r="E70" s="42">
        <f>R67</f>
        <v>5.9749999999999996</v>
      </c>
      <c r="O70" s="43">
        <v>75</v>
      </c>
      <c r="P70">
        <f>C67</f>
        <v>6.06</v>
      </c>
      <c r="Q70">
        <f>D67</f>
        <v>6.4</v>
      </c>
      <c r="R70" s="40">
        <f>E67</f>
        <v>6.23</v>
      </c>
    </row>
    <row r="71" spans="2:18" x14ac:dyDescent="0.3">
      <c r="O71" s="44">
        <v>90</v>
      </c>
      <c r="P71" s="41">
        <f>C66</f>
        <v>6.38</v>
      </c>
      <c r="Q71" s="41">
        <f>D66</f>
        <v>6.7200000000000006</v>
      </c>
      <c r="R71" s="42">
        <f>E66</f>
        <v>6.5500000000000007</v>
      </c>
    </row>
    <row r="73" spans="2:18" x14ac:dyDescent="0.3">
      <c r="B73" s="121" t="s">
        <v>72</v>
      </c>
      <c r="C73" s="122"/>
      <c r="D73" s="122"/>
      <c r="E73" s="123"/>
    </row>
    <row r="74" spans="2:18" x14ac:dyDescent="0.3">
      <c r="B74" s="43" t="s">
        <v>69</v>
      </c>
      <c r="C74" s="1" t="s">
        <v>18</v>
      </c>
      <c r="D74" s="1" t="s">
        <v>19</v>
      </c>
      <c r="E74" s="45" t="s">
        <v>70</v>
      </c>
      <c r="O74" s="121" t="s">
        <v>80</v>
      </c>
      <c r="P74" s="122"/>
      <c r="Q74" s="122"/>
      <c r="R74" s="123"/>
    </row>
    <row r="75" spans="2:18" x14ac:dyDescent="0.3">
      <c r="B75" s="43">
        <v>10</v>
      </c>
      <c r="C75">
        <f>R28</f>
        <v>6.58</v>
      </c>
      <c r="D75">
        <f>S28</f>
        <v>6.89</v>
      </c>
      <c r="E75" s="40">
        <f>T28</f>
        <v>6.7349999999999994</v>
      </c>
      <c r="O75" s="43" t="s">
        <v>69</v>
      </c>
      <c r="P75" s="1" t="s">
        <v>18</v>
      </c>
      <c r="Q75" s="1" t="s">
        <v>19</v>
      </c>
      <c r="R75" s="45" t="s">
        <v>70</v>
      </c>
    </row>
    <row r="76" spans="2:18" x14ac:dyDescent="0.3">
      <c r="B76" s="43">
        <v>25</v>
      </c>
      <c r="C76">
        <f>M28</f>
        <v>6.2050000000000001</v>
      </c>
      <c r="D76">
        <f>N28</f>
        <v>6.49</v>
      </c>
      <c r="E76" s="40">
        <f>O28</f>
        <v>6.3475000000000001</v>
      </c>
      <c r="O76" s="43">
        <v>10</v>
      </c>
      <c r="P76">
        <f>H28</f>
        <v>5.75</v>
      </c>
      <c r="Q76">
        <f>I28</f>
        <v>6.36</v>
      </c>
      <c r="R76" s="40">
        <f>J28</f>
        <v>6.0549999999999997</v>
      </c>
    </row>
    <row r="77" spans="2:18" x14ac:dyDescent="0.3">
      <c r="B77" s="43">
        <v>50</v>
      </c>
      <c r="C77">
        <f>C14</f>
        <v>5.88</v>
      </c>
      <c r="D77">
        <f>D14</f>
        <v>6.13</v>
      </c>
      <c r="E77" s="40">
        <f>E14</f>
        <v>6.0049999999999999</v>
      </c>
      <c r="O77" s="43">
        <v>25</v>
      </c>
      <c r="P77">
        <f>C28</f>
        <v>5.7149999999999999</v>
      </c>
      <c r="Q77">
        <f>D28</f>
        <v>6.18</v>
      </c>
      <c r="R77" s="40">
        <f>E28</f>
        <v>5.9474999999999998</v>
      </c>
    </row>
    <row r="78" spans="2:18" x14ac:dyDescent="0.3">
      <c r="B78" s="43">
        <v>75</v>
      </c>
      <c r="C78">
        <f>P77</f>
        <v>5.7149999999999999</v>
      </c>
      <c r="D78">
        <f>Q77</f>
        <v>6.18</v>
      </c>
      <c r="E78" s="40">
        <f>R77</f>
        <v>5.9474999999999998</v>
      </c>
      <c r="O78" s="43">
        <v>50</v>
      </c>
      <c r="P78">
        <f>C77</f>
        <v>5.88</v>
      </c>
      <c r="Q78">
        <f>D77</f>
        <v>6.13</v>
      </c>
      <c r="R78" s="40">
        <f>E77</f>
        <v>6.0049999999999999</v>
      </c>
    </row>
    <row r="79" spans="2:18" x14ac:dyDescent="0.3">
      <c r="B79" s="44">
        <v>90</v>
      </c>
      <c r="C79" s="41">
        <f>P76</f>
        <v>5.75</v>
      </c>
      <c r="D79" s="41">
        <f>Q76</f>
        <v>6.36</v>
      </c>
      <c r="E79" s="42">
        <f>R76</f>
        <v>6.0549999999999997</v>
      </c>
      <c r="O79" s="43">
        <v>75</v>
      </c>
      <c r="P79">
        <f>C76</f>
        <v>6.2050000000000001</v>
      </c>
      <c r="Q79">
        <f>D76</f>
        <v>6.49</v>
      </c>
      <c r="R79" s="40">
        <f>E76</f>
        <v>6.3475000000000001</v>
      </c>
    </row>
    <row r="80" spans="2:18" x14ac:dyDescent="0.3">
      <c r="O80" s="44">
        <v>90</v>
      </c>
      <c r="P80" s="41">
        <f>C75</f>
        <v>6.58</v>
      </c>
      <c r="Q80" s="41">
        <f>D75</f>
        <v>6.89</v>
      </c>
      <c r="R80" s="42">
        <f>E75</f>
        <v>6.7349999999999994</v>
      </c>
    </row>
    <row r="82" spans="2:18" x14ac:dyDescent="0.3">
      <c r="B82" s="121" t="s">
        <v>73</v>
      </c>
      <c r="C82" s="122"/>
      <c r="D82" s="122"/>
      <c r="E82" s="123"/>
    </row>
    <row r="83" spans="2:18" x14ac:dyDescent="0.3">
      <c r="B83" s="43" t="s">
        <v>69</v>
      </c>
      <c r="C83" s="1" t="s">
        <v>18</v>
      </c>
      <c r="D83" s="1" t="s">
        <v>19</v>
      </c>
      <c r="E83" s="45" t="s">
        <v>70</v>
      </c>
      <c r="O83" s="121" t="s">
        <v>81</v>
      </c>
      <c r="P83" s="122"/>
      <c r="Q83" s="122"/>
      <c r="R83" s="123"/>
    </row>
    <row r="84" spans="2:18" x14ac:dyDescent="0.3">
      <c r="B84" s="43">
        <v>10</v>
      </c>
      <c r="C84">
        <f>R29</f>
        <v>6.8849999999999998</v>
      </c>
      <c r="D84">
        <f>S29</f>
        <v>7.125</v>
      </c>
      <c r="E84" s="40">
        <f>T29</f>
        <v>7.0049999999999999</v>
      </c>
      <c r="O84" s="43" t="s">
        <v>69</v>
      </c>
      <c r="P84" s="1" t="s">
        <v>18</v>
      </c>
      <c r="Q84" s="1" t="s">
        <v>19</v>
      </c>
      <c r="R84" s="45" t="s">
        <v>70</v>
      </c>
    </row>
    <row r="85" spans="2:18" x14ac:dyDescent="0.3">
      <c r="B85" s="43">
        <v>25</v>
      </c>
      <c r="C85">
        <f>M29</f>
        <v>6.4399999999999995</v>
      </c>
      <c r="D85">
        <f>N29</f>
        <v>6.67</v>
      </c>
      <c r="E85" s="40">
        <f>O29</f>
        <v>6.5549999999999997</v>
      </c>
      <c r="O85" s="43">
        <v>10</v>
      </c>
      <c r="P85">
        <f>H29</f>
        <v>5.9649999999999999</v>
      </c>
      <c r="Q85">
        <f>I29</f>
        <v>6.4450000000000003</v>
      </c>
      <c r="R85" s="40">
        <f>J29</f>
        <v>6.2050000000000001</v>
      </c>
    </row>
    <row r="86" spans="2:18" x14ac:dyDescent="0.3">
      <c r="B86" s="43">
        <v>50</v>
      </c>
      <c r="C86">
        <f>C15</f>
        <v>6.06</v>
      </c>
      <c r="D86">
        <f>D15</f>
        <v>6.26</v>
      </c>
      <c r="E86" s="40">
        <f>E15</f>
        <v>6.16</v>
      </c>
      <c r="O86" s="43">
        <v>25</v>
      </c>
      <c r="P86">
        <f>C29</f>
        <v>5.91</v>
      </c>
      <c r="Q86">
        <f>D29</f>
        <v>6.2799999999999994</v>
      </c>
      <c r="R86" s="40">
        <f>E29</f>
        <v>6.0949999999999998</v>
      </c>
    </row>
    <row r="87" spans="2:18" x14ac:dyDescent="0.3">
      <c r="B87" s="43">
        <v>75</v>
      </c>
      <c r="C87">
        <f>P86</f>
        <v>5.91</v>
      </c>
      <c r="D87">
        <f>Q86</f>
        <v>6.2799999999999994</v>
      </c>
      <c r="E87" s="40">
        <f>R86</f>
        <v>6.0949999999999998</v>
      </c>
      <c r="O87" s="43">
        <v>50</v>
      </c>
      <c r="P87">
        <f>C86</f>
        <v>6.06</v>
      </c>
      <c r="Q87">
        <f>D86</f>
        <v>6.26</v>
      </c>
      <c r="R87" s="40">
        <f>E86</f>
        <v>6.16</v>
      </c>
    </row>
    <row r="88" spans="2:18" x14ac:dyDescent="0.3">
      <c r="B88" s="44">
        <v>90</v>
      </c>
      <c r="C88" s="41">
        <f>P85</f>
        <v>5.9649999999999999</v>
      </c>
      <c r="D88" s="41">
        <f>Q85</f>
        <v>6.4450000000000003</v>
      </c>
      <c r="E88" s="42">
        <f>R85</f>
        <v>6.2050000000000001</v>
      </c>
      <c r="O88" s="43">
        <v>75</v>
      </c>
      <c r="P88">
        <f>C85</f>
        <v>6.4399999999999995</v>
      </c>
      <c r="Q88">
        <f>D85</f>
        <v>6.67</v>
      </c>
      <c r="R88" s="40">
        <f>E85</f>
        <v>6.5549999999999997</v>
      </c>
    </row>
    <row r="89" spans="2:18" x14ac:dyDescent="0.3">
      <c r="O89" s="44">
        <v>90</v>
      </c>
      <c r="P89" s="41">
        <f>C84</f>
        <v>6.8849999999999998</v>
      </c>
      <c r="Q89" s="41">
        <f>D84</f>
        <v>7.125</v>
      </c>
      <c r="R89" s="42">
        <f>E84</f>
        <v>7.0049999999999999</v>
      </c>
    </row>
    <row r="91" spans="2:18" x14ac:dyDescent="0.3">
      <c r="B91" s="121" t="s">
        <v>74</v>
      </c>
      <c r="C91" s="122"/>
      <c r="D91" s="122"/>
      <c r="E91" s="123"/>
    </row>
    <row r="92" spans="2:18" x14ac:dyDescent="0.3">
      <c r="B92" s="43" t="s">
        <v>69</v>
      </c>
      <c r="C92" s="1" t="s">
        <v>18</v>
      </c>
      <c r="D92" s="1" t="s">
        <v>19</v>
      </c>
      <c r="E92" s="45" t="s">
        <v>70</v>
      </c>
      <c r="O92" s="121" t="s">
        <v>82</v>
      </c>
      <c r="P92" s="122"/>
      <c r="Q92" s="122"/>
      <c r="R92" s="123"/>
    </row>
    <row r="93" spans="2:18" x14ac:dyDescent="0.3">
      <c r="B93" s="43">
        <v>10</v>
      </c>
      <c r="C93">
        <f>R30</f>
        <v>7.5499999999999989</v>
      </c>
      <c r="D93">
        <f>S30</f>
        <v>7.9</v>
      </c>
      <c r="E93" s="40">
        <f>T30</f>
        <v>7.7249999999999996</v>
      </c>
      <c r="O93" s="43" t="s">
        <v>69</v>
      </c>
      <c r="P93" s="1" t="s">
        <v>18</v>
      </c>
      <c r="Q93" s="1" t="s">
        <v>19</v>
      </c>
      <c r="R93" s="45" t="s">
        <v>70</v>
      </c>
    </row>
    <row r="94" spans="2:18" x14ac:dyDescent="0.3">
      <c r="B94" s="43">
        <v>25</v>
      </c>
      <c r="C94">
        <f>M30</f>
        <v>6.9249999999999998</v>
      </c>
      <c r="D94">
        <f>N30</f>
        <v>7.2649999999999997</v>
      </c>
      <c r="E94" s="40">
        <f>O30</f>
        <v>7.0949999999999998</v>
      </c>
      <c r="O94" s="43">
        <v>10</v>
      </c>
      <c r="P94">
        <f>H30</f>
        <v>6.51</v>
      </c>
      <c r="Q94">
        <f>I30</f>
        <v>7.1</v>
      </c>
      <c r="R94" s="40">
        <f>J30</f>
        <v>6.8049999999999997</v>
      </c>
    </row>
    <row r="95" spans="2:18" x14ac:dyDescent="0.3">
      <c r="B95" s="43">
        <v>50</v>
      </c>
      <c r="C95">
        <f>C16</f>
        <v>6.47</v>
      </c>
      <c r="D95">
        <f>D16</f>
        <v>6.78</v>
      </c>
      <c r="E95" s="40">
        <f>E16</f>
        <v>6.625</v>
      </c>
      <c r="O95" s="43">
        <v>25</v>
      </c>
      <c r="P95">
        <f>C30</f>
        <v>6.335</v>
      </c>
      <c r="Q95">
        <f>D30</f>
        <v>6.8150000000000004</v>
      </c>
      <c r="R95" s="40">
        <f>E30</f>
        <v>6.5750000000000002</v>
      </c>
    </row>
    <row r="96" spans="2:18" x14ac:dyDescent="0.3">
      <c r="B96" s="43">
        <v>75</v>
      </c>
      <c r="C96">
        <f>P95</f>
        <v>6.335</v>
      </c>
      <c r="D96">
        <f>Q95</f>
        <v>6.8150000000000004</v>
      </c>
      <c r="E96" s="40">
        <f>R95</f>
        <v>6.5750000000000002</v>
      </c>
      <c r="O96" s="43">
        <v>50</v>
      </c>
      <c r="P96">
        <f>C95</f>
        <v>6.47</v>
      </c>
      <c r="Q96">
        <f>D95</f>
        <v>6.78</v>
      </c>
      <c r="R96" s="40">
        <f>E95</f>
        <v>6.625</v>
      </c>
    </row>
    <row r="97" spans="2:18" x14ac:dyDescent="0.3">
      <c r="B97" s="44">
        <v>90</v>
      </c>
      <c r="C97" s="41">
        <f>P94</f>
        <v>6.51</v>
      </c>
      <c r="D97" s="41">
        <f>Q94</f>
        <v>7.1</v>
      </c>
      <c r="E97" s="42">
        <f>R94</f>
        <v>6.8049999999999997</v>
      </c>
      <c r="O97" s="43">
        <v>75</v>
      </c>
      <c r="P97">
        <f>C94</f>
        <v>6.9249999999999998</v>
      </c>
      <c r="Q97">
        <f>D94</f>
        <v>7.2649999999999997</v>
      </c>
      <c r="R97" s="40">
        <f>E94</f>
        <v>7.0949999999999998</v>
      </c>
    </row>
    <row r="98" spans="2:18" x14ac:dyDescent="0.3">
      <c r="O98" s="44">
        <v>90</v>
      </c>
      <c r="P98" s="41">
        <f>C93</f>
        <v>7.5499999999999989</v>
      </c>
      <c r="Q98" s="41">
        <f>D93</f>
        <v>7.9</v>
      </c>
      <c r="R98" s="42">
        <f>E93</f>
        <v>7.7249999999999996</v>
      </c>
    </row>
    <row r="100" spans="2:18" x14ac:dyDescent="0.3">
      <c r="B100" s="121" t="s">
        <v>75</v>
      </c>
      <c r="C100" s="122"/>
      <c r="D100" s="122"/>
      <c r="E100" s="123"/>
    </row>
    <row r="101" spans="2:18" x14ac:dyDescent="0.3">
      <c r="B101" s="43" t="s">
        <v>69</v>
      </c>
      <c r="C101" s="1" t="s">
        <v>18</v>
      </c>
      <c r="D101" s="1" t="s">
        <v>19</v>
      </c>
      <c r="E101" s="45" t="s">
        <v>70</v>
      </c>
      <c r="O101" s="121" t="s">
        <v>83</v>
      </c>
      <c r="P101" s="122"/>
      <c r="Q101" s="122"/>
      <c r="R101" s="123"/>
    </row>
    <row r="102" spans="2:18" x14ac:dyDescent="0.3">
      <c r="B102" s="43">
        <v>10</v>
      </c>
      <c r="C102">
        <f>R31</f>
        <v>7.9424999999999999</v>
      </c>
      <c r="D102">
        <f>S31</f>
        <v>8.18</v>
      </c>
      <c r="E102" s="40">
        <f>T31</f>
        <v>8.0612499999999994</v>
      </c>
      <c r="O102" s="43" t="s">
        <v>69</v>
      </c>
      <c r="P102" s="1" t="s">
        <v>18</v>
      </c>
      <c r="Q102" s="1" t="s">
        <v>19</v>
      </c>
      <c r="R102" s="45" t="s">
        <v>70</v>
      </c>
    </row>
    <row r="103" spans="2:18" x14ac:dyDescent="0.3">
      <c r="B103" s="43">
        <v>25</v>
      </c>
      <c r="C103">
        <f>M31</f>
        <v>7.21</v>
      </c>
      <c r="D103">
        <f>N31</f>
        <v>7.44</v>
      </c>
      <c r="E103" s="40">
        <f>O31</f>
        <v>7.3250000000000002</v>
      </c>
      <c r="O103" s="43">
        <v>10</v>
      </c>
      <c r="P103">
        <f>H31</f>
        <v>6.8474999999999993</v>
      </c>
      <c r="Q103">
        <f>I31</f>
        <v>7.33</v>
      </c>
      <c r="R103" s="40">
        <f>J31</f>
        <v>7.0887499999999992</v>
      </c>
    </row>
    <row r="104" spans="2:18" x14ac:dyDescent="0.3">
      <c r="B104" s="43">
        <v>50</v>
      </c>
      <c r="C104">
        <f>C17</f>
        <v>6.71</v>
      </c>
      <c r="D104">
        <f>D17</f>
        <v>6.91</v>
      </c>
      <c r="E104" s="40">
        <f>E17</f>
        <v>6.8100000000000005</v>
      </c>
      <c r="O104" s="43">
        <v>25</v>
      </c>
      <c r="P104">
        <f>C31</f>
        <v>6.5900000000000007</v>
      </c>
      <c r="Q104">
        <f>D31</f>
        <v>6.96</v>
      </c>
      <c r="R104" s="40">
        <f>E31</f>
        <v>6.7750000000000004</v>
      </c>
    </row>
    <row r="105" spans="2:18" x14ac:dyDescent="0.3">
      <c r="B105" s="43">
        <v>75</v>
      </c>
      <c r="C105">
        <f>P104</f>
        <v>6.5900000000000007</v>
      </c>
      <c r="D105">
        <f>Q104</f>
        <v>6.96</v>
      </c>
      <c r="E105" s="40">
        <f>R104</f>
        <v>6.7750000000000004</v>
      </c>
      <c r="O105" s="43">
        <v>50</v>
      </c>
      <c r="P105">
        <f>C104</f>
        <v>6.71</v>
      </c>
      <c r="Q105">
        <f>D104</f>
        <v>6.91</v>
      </c>
      <c r="R105" s="40">
        <f>E104</f>
        <v>6.8100000000000005</v>
      </c>
    </row>
    <row r="106" spans="2:18" x14ac:dyDescent="0.3">
      <c r="B106" s="44">
        <v>90</v>
      </c>
      <c r="C106" s="41">
        <f>P103</f>
        <v>6.8474999999999993</v>
      </c>
      <c r="D106" s="41">
        <f>Q103</f>
        <v>7.33</v>
      </c>
      <c r="E106" s="42">
        <f>R103</f>
        <v>7.0887499999999992</v>
      </c>
      <c r="O106" s="43">
        <v>75</v>
      </c>
      <c r="P106">
        <f>C103</f>
        <v>7.21</v>
      </c>
      <c r="Q106">
        <f>D103</f>
        <v>7.44</v>
      </c>
      <c r="R106" s="40">
        <f>E103</f>
        <v>7.3250000000000002</v>
      </c>
    </row>
    <row r="107" spans="2:18" x14ac:dyDescent="0.3">
      <c r="O107" s="44">
        <v>90</v>
      </c>
      <c r="P107" s="41">
        <f>C102</f>
        <v>7.9424999999999999</v>
      </c>
      <c r="Q107" s="41">
        <f>D102</f>
        <v>8.18</v>
      </c>
      <c r="R107" s="42">
        <f>E102</f>
        <v>8.0612499999999994</v>
      </c>
    </row>
    <row r="109" spans="2:18" x14ac:dyDescent="0.3">
      <c r="B109" s="121" t="s">
        <v>76</v>
      </c>
      <c r="C109" s="122"/>
      <c r="D109" s="122"/>
      <c r="E109" s="123"/>
    </row>
    <row r="110" spans="2:18" x14ac:dyDescent="0.3">
      <c r="B110" s="39" t="s">
        <v>69</v>
      </c>
      <c r="C110" s="1" t="s">
        <v>18</v>
      </c>
      <c r="D110" s="1" t="s">
        <v>19</v>
      </c>
      <c r="E110" s="45" t="s">
        <v>70</v>
      </c>
      <c r="O110" s="121" t="s">
        <v>84</v>
      </c>
      <c r="P110" s="122"/>
      <c r="Q110" s="122"/>
      <c r="R110" s="123"/>
    </row>
    <row r="111" spans="2:18" x14ac:dyDescent="0.3">
      <c r="B111" s="43">
        <v>10</v>
      </c>
      <c r="C111">
        <f>R32</f>
        <v>8.2349999999999994</v>
      </c>
      <c r="D111">
        <f>S32</f>
        <v>8.4749999999999996</v>
      </c>
      <c r="E111" s="40">
        <f>T32</f>
        <v>8.3550000000000004</v>
      </c>
      <c r="O111" s="39" t="s">
        <v>69</v>
      </c>
      <c r="P111" s="1" t="s">
        <v>18</v>
      </c>
      <c r="Q111" s="1" t="s">
        <v>19</v>
      </c>
      <c r="R111" s="45" t="s">
        <v>70</v>
      </c>
    </row>
    <row r="112" spans="2:18" x14ac:dyDescent="0.3">
      <c r="B112" s="43">
        <v>25</v>
      </c>
      <c r="C112">
        <f>M32</f>
        <v>7.41</v>
      </c>
      <c r="D112">
        <f>N32</f>
        <v>7.6400000000000006</v>
      </c>
      <c r="E112" s="40">
        <f>O32</f>
        <v>7.5250000000000004</v>
      </c>
      <c r="O112" s="43">
        <v>10</v>
      </c>
      <c r="P112">
        <f>H32</f>
        <v>7.085</v>
      </c>
      <c r="Q112">
        <f>I32</f>
        <v>7.5649999999999995</v>
      </c>
      <c r="R112" s="40">
        <f>J32</f>
        <v>7.3249999999999993</v>
      </c>
    </row>
    <row r="113" spans="2:18" x14ac:dyDescent="0.3">
      <c r="B113" s="43">
        <v>50</v>
      </c>
      <c r="C113">
        <f>C18</f>
        <v>6.87</v>
      </c>
      <c r="D113">
        <f>D18</f>
        <v>7.07</v>
      </c>
      <c r="E113" s="40">
        <f>E18</f>
        <v>6.9700000000000006</v>
      </c>
      <c r="O113" s="43">
        <v>25</v>
      </c>
      <c r="P113">
        <f>C32</f>
        <v>6.76</v>
      </c>
      <c r="Q113">
        <f>D32</f>
        <v>7.1300000000000008</v>
      </c>
      <c r="R113" s="40">
        <f>E32</f>
        <v>6.9450000000000003</v>
      </c>
    </row>
    <row r="114" spans="2:18" x14ac:dyDescent="0.3">
      <c r="B114" s="43">
        <v>75</v>
      </c>
      <c r="C114">
        <f>P113</f>
        <v>6.76</v>
      </c>
      <c r="D114">
        <f>Q113</f>
        <v>7.1300000000000008</v>
      </c>
      <c r="E114" s="40">
        <f>R113</f>
        <v>6.9450000000000003</v>
      </c>
      <c r="O114" s="43">
        <v>50</v>
      </c>
      <c r="P114">
        <f>C113</f>
        <v>6.87</v>
      </c>
      <c r="Q114">
        <f>D113</f>
        <v>7.07</v>
      </c>
      <c r="R114" s="40">
        <f>E113</f>
        <v>6.9700000000000006</v>
      </c>
    </row>
    <row r="115" spans="2:18" x14ac:dyDescent="0.3">
      <c r="B115" s="44">
        <v>90</v>
      </c>
      <c r="C115" s="41">
        <f>P112</f>
        <v>7.085</v>
      </c>
      <c r="D115" s="41">
        <f>Q112</f>
        <v>7.5649999999999995</v>
      </c>
      <c r="E115" s="42">
        <f>R112</f>
        <v>7.3249999999999993</v>
      </c>
      <c r="O115" s="43">
        <v>75</v>
      </c>
      <c r="P115">
        <f>C112</f>
        <v>7.41</v>
      </c>
      <c r="Q115">
        <f>D112</f>
        <v>7.6400000000000006</v>
      </c>
      <c r="R115" s="40">
        <f>E112</f>
        <v>7.5250000000000004</v>
      </c>
    </row>
    <row r="116" spans="2:18" x14ac:dyDescent="0.3">
      <c r="O116" s="44">
        <v>90</v>
      </c>
      <c r="P116" s="41">
        <f>C111</f>
        <v>8.2349999999999994</v>
      </c>
      <c r="Q116" s="41">
        <f>D111</f>
        <v>8.4749999999999996</v>
      </c>
      <c r="R116" s="42">
        <f>E111</f>
        <v>8.3550000000000004</v>
      </c>
    </row>
    <row r="118" spans="2:18" x14ac:dyDescent="0.3">
      <c r="B118" s="121" t="s">
        <v>77</v>
      </c>
      <c r="C118" s="122"/>
      <c r="D118" s="122"/>
      <c r="E118" s="123"/>
    </row>
    <row r="119" spans="2:18" x14ac:dyDescent="0.3">
      <c r="B119" s="43" t="s">
        <v>69</v>
      </c>
      <c r="C119" s="1" t="s">
        <v>18</v>
      </c>
      <c r="D119" s="1" t="s">
        <v>19</v>
      </c>
      <c r="E119" s="45" t="s">
        <v>70</v>
      </c>
      <c r="O119" s="121" t="s">
        <v>85</v>
      </c>
      <c r="P119" s="122"/>
      <c r="Q119" s="122"/>
      <c r="R119" s="123"/>
    </row>
    <row r="120" spans="2:18" x14ac:dyDescent="0.3">
      <c r="B120" s="43">
        <v>10</v>
      </c>
      <c r="C120">
        <f>R33</f>
        <v>8.5300000000000011</v>
      </c>
      <c r="D120">
        <f>S33</f>
        <v>8.8049999999999997</v>
      </c>
      <c r="E120" s="40">
        <f>T33</f>
        <v>8.6675000000000004</v>
      </c>
      <c r="O120" s="43" t="s">
        <v>69</v>
      </c>
      <c r="P120" s="1" t="s">
        <v>18</v>
      </c>
      <c r="Q120" s="1" t="s">
        <v>19</v>
      </c>
      <c r="R120" s="45" t="s">
        <v>70</v>
      </c>
    </row>
    <row r="121" spans="2:18" x14ac:dyDescent="0.3">
      <c r="B121" s="43">
        <v>25</v>
      </c>
      <c r="C121">
        <f>M33</f>
        <v>7.6950000000000003</v>
      </c>
      <c r="D121">
        <f>N33</f>
        <v>7.96</v>
      </c>
      <c r="E121" s="40">
        <f>O33</f>
        <v>7.8275000000000006</v>
      </c>
      <c r="O121" s="43">
        <v>10</v>
      </c>
      <c r="P121">
        <f>H33</f>
        <v>7.3900000000000006</v>
      </c>
      <c r="Q121">
        <f>I33</f>
        <v>7.9349999999999996</v>
      </c>
      <c r="R121" s="40">
        <f>J33</f>
        <v>7.6624999999999996</v>
      </c>
    </row>
    <row r="122" spans="2:18" x14ac:dyDescent="0.3">
      <c r="B122" s="43">
        <v>50</v>
      </c>
      <c r="C122">
        <f>C19</f>
        <v>7.15</v>
      </c>
      <c r="D122">
        <f>D19</f>
        <v>7.38</v>
      </c>
      <c r="E122" s="40">
        <f>E19</f>
        <v>7.2650000000000006</v>
      </c>
      <c r="O122" s="43">
        <v>25</v>
      </c>
      <c r="P122">
        <f>C33</f>
        <v>7.0549999999999997</v>
      </c>
      <c r="Q122">
        <f>D33</f>
        <v>7.4799999999999995</v>
      </c>
      <c r="R122" s="40">
        <f>E33</f>
        <v>7.2675000000000001</v>
      </c>
    </row>
    <row r="123" spans="2:18" x14ac:dyDescent="0.3">
      <c r="B123" s="43">
        <v>75</v>
      </c>
      <c r="C123">
        <f>P122</f>
        <v>7.0549999999999997</v>
      </c>
      <c r="D123">
        <f>Q122</f>
        <v>7.4799999999999995</v>
      </c>
      <c r="E123" s="40">
        <f>R122</f>
        <v>7.2675000000000001</v>
      </c>
      <c r="O123" s="43">
        <v>50</v>
      </c>
      <c r="P123">
        <f>C122</f>
        <v>7.15</v>
      </c>
      <c r="Q123">
        <f>D122</f>
        <v>7.38</v>
      </c>
      <c r="R123" s="40">
        <f>E122</f>
        <v>7.2650000000000006</v>
      </c>
    </row>
    <row r="124" spans="2:18" x14ac:dyDescent="0.3">
      <c r="B124" s="44">
        <v>90</v>
      </c>
      <c r="C124" s="41">
        <f>P121</f>
        <v>7.3900000000000006</v>
      </c>
      <c r="D124" s="41">
        <f>Q121</f>
        <v>7.9349999999999996</v>
      </c>
      <c r="E124" s="42">
        <f>R121</f>
        <v>7.6624999999999996</v>
      </c>
      <c r="O124" s="43">
        <v>75</v>
      </c>
      <c r="P124">
        <f>C121</f>
        <v>7.6950000000000003</v>
      </c>
      <c r="Q124">
        <f>D121</f>
        <v>7.96</v>
      </c>
      <c r="R124" s="40">
        <f>E121</f>
        <v>7.8275000000000006</v>
      </c>
    </row>
    <row r="125" spans="2:18" x14ac:dyDescent="0.3">
      <c r="O125" s="44">
        <v>90</v>
      </c>
      <c r="P125" s="41">
        <f>C120</f>
        <v>8.5300000000000011</v>
      </c>
      <c r="Q125" s="41">
        <f>D120</f>
        <v>8.8049999999999997</v>
      </c>
      <c r="R125" s="42">
        <f>E120</f>
        <v>8.6675000000000004</v>
      </c>
    </row>
    <row r="127" spans="2:18" x14ac:dyDescent="0.3">
      <c r="B127" s="121" t="s">
        <v>86</v>
      </c>
      <c r="C127" s="122"/>
      <c r="D127" s="122"/>
      <c r="E127" s="123"/>
    </row>
    <row r="128" spans="2:18" x14ac:dyDescent="0.3">
      <c r="B128" s="43" t="s">
        <v>69</v>
      </c>
      <c r="C128" s="1" t="s">
        <v>18</v>
      </c>
      <c r="D128" s="1" t="s">
        <v>19</v>
      </c>
      <c r="E128" s="45" t="s">
        <v>70</v>
      </c>
      <c r="O128" s="121" t="s">
        <v>87</v>
      </c>
      <c r="P128" s="122"/>
      <c r="Q128" s="122"/>
      <c r="R128" s="123"/>
    </row>
    <row r="129" spans="2:18" x14ac:dyDescent="0.3">
      <c r="B129" s="43">
        <v>10</v>
      </c>
      <c r="C129">
        <f>R34</f>
        <v>8.9</v>
      </c>
      <c r="D129">
        <f>S34</f>
        <v>9.2000000000000011</v>
      </c>
      <c r="E129" s="40">
        <f>T34</f>
        <v>9.0500000000000007</v>
      </c>
      <c r="O129" s="43" t="s">
        <v>69</v>
      </c>
      <c r="P129" s="1" t="s">
        <v>18</v>
      </c>
      <c r="Q129" s="1" t="s">
        <v>19</v>
      </c>
      <c r="R129" s="45" t="s">
        <v>70</v>
      </c>
    </row>
    <row r="130" spans="2:18" x14ac:dyDescent="0.3">
      <c r="B130" s="43">
        <v>25</v>
      </c>
      <c r="C130">
        <f>M34</f>
        <v>7.8650000000000002</v>
      </c>
      <c r="D130">
        <f>N34</f>
        <v>8.1650000000000009</v>
      </c>
      <c r="E130" s="40">
        <f>O34</f>
        <v>8.0150000000000006</v>
      </c>
      <c r="O130" s="43">
        <v>10</v>
      </c>
      <c r="P130">
        <f>H34</f>
        <v>7.74</v>
      </c>
      <c r="Q130">
        <f>I34</f>
        <v>8.3600000000000012</v>
      </c>
      <c r="R130" s="40">
        <f>J34</f>
        <v>8.0500000000000007</v>
      </c>
    </row>
    <row r="131" spans="2:18" x14ac:dyDescent="0.3">
      <c r="B131" s="43">
        <v>50</v>
      </c>
      <c r="C131">
        <f>C20</f>
        <v>7.31</v>
      </c>
      <c r="D131">
        <f>D20</f>
        <v>7.57</v>
      </c>
      <c r="E131" s="40">
        <f>E20</f>
        <v>7.4399999999999995</v>
      </c>
      <c r="O131" s="43">
        <v>25</v>
      </c>
      <c r="P131">
        <f>C34</f>
        <v>7.2149999999999999</v>
      </c>
      <c r="Q131">
        <f>D34</f>
        <v>7.6950000000000003</v>
      </c>
      <c r="R131" s="40">
        <f>E34</f>
        <v>7.4550000000000001</v>
      </c>
    </row>
    <row r="132" spans="2:18" x14ac:dyDescent="0.3">
      <c r="B132" s="43">
        <v>75</v>
      </c>
      <c r="C132">
        <f>P131</f>
        <v>7.2149999999999999</v>
      </c>
      <c r="D132">
        <f>Q131</f>
        <v>7.6950000000000003</v>
      </c>
      <c r="E132" s="40">
        <f>R131</f>
        <v>7.4550000000000001</v>
      </c>
      <c r="O132" s="43">
        <v>50</v>
      </c>
      <c r="P132">
        <f>C131</f>
        <v>7.31</v>
      </c>
      <c r="Q132">
        <f>D131</f>
        <v>7.57</v>
      </c>
      <c r="R132" s="40">
        <f>E131</f>
        <v>7.4399999999999995</v>
      </c>
    </row>
    <row r="133" spans="2:18" x14ac:dyDescent="0.3">
      <c r="B133" s="44">
        <v>90</v>
      </c>
      <c r="C133" s="41">
        <f>P130</f>
        <v>7.74</v>
      </c>
      <c r="D133" s="41">
        <f>Q130</f>
        <v>8.3600000000000012</v>
      </c>
      <c r="E133" s="42">
        <f>R130</f>
        <v>8.0500000000000007</v>
      </c>
      <c r="O133" s="43">
        <v>75</v>
      </c>
      <c r="P133">
        <f>C130</f>
        <v>7.8650000000000002</v>
      </c>
      <c r="Q133">
        <f>D130</f>
        <v>8.1650000000000009</v>
      </c>
      <c r="R133" s="40">
        <f>E130</f>
        <v>8.0150000000000006</v>
      </c>
    </row>
    <row r="134" spans="2:18" x14ac:dyDescent="0.3">
      <c r="O134" s="44">
        <v>90</v>
      </c>
      <c r="P134" s="41">
        <f>C129</f>
        <v>8.9</v>
      </c>
      <c r="Q134" s="41">
        <f>D129</f>
        <v>9.2000000000000011</v>
      </c>
      <c r="R134" s="42">
        <f>E129</f>
        <v>9.0500000000000007</v>
      </c>
    </row>
  </sheetData>
  <mergeCells count="39">
    <mergeCell ref="O119:R119"/>
    <mergeCell ref="O128:R128"/>
    <mergeCell ref="B91:E91"/>
    <mergeCell ref="B100:E100"/>
    <mergeCell ref="B109:E109"/>
    <mergeCell ref="B118:E118"/>
    <mergeCell ref="B127:E127"/>
    <mergeCell ref="O74:R74"/>
    <mergeCell ref="O83:R83"/>
    <mergeCell ref="O92:R92"/>
    <mergeCell ref="O101:R101"/>
    <mergeCell ref="O110:R110"/>
    <mergeCell ref="B82:E82"/>
    <mergeCell ref="C23:E23"/>
    <mergeCell ref="H23:J23"/>
    <mergeCell ref="M23:O23"/>
    <mergeCell ref="R23:T23"/>
    <mergeCell ref="C24:E24"/>
    <mergeCell ref="H24:J24"/>
    <mergeCell ref="M24:O24"/>
    <mergeCell ref="R24:T24"/>
    <mergeCell ref="C39:G39"/>
    <mergeCell ref="C40:G40"/>
    <mergeCell ref="B55:E55"/>
    <mergeCell ref="B64:E64"/>
    <mergeCell ref="B73:E73"/>
    <mergeCell ref="O56:R56"/>
    <mergeCell ref="O65:R65"/>
    <mergeCell ref="W10:Y10"/>
    <mergeCell ref="C9:E9"/>
    <mergeCell ref="H9:J9"/>
    <mergeCell ref="M9:O9"/>
    <mergeCell ref="R9:T9"/>
    <mergeCell ref="W9:Y9"/>
    <mergeCell ref="B2:I4"/>
    <mergeCell ref="C10:E10"/>
    <mergeCell ref="H10:J10"/>
    <mergeCell ref="M10:O10"/>
    <mergeCell ref="R10:T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E0BA-7B4B-43E1-8D1E-B8EE83D4A675}">
  <sheetPr codeName="Feuil4"/>
  <dimension ref="B4:AR112"/>
  <sheetViews>
    <sheetView topLeftCell="A38" zoomScale="79" zoomScaleNormal="79" workbookViewId="0">
      <selection activeCell="F72" sqref="F72"/>
    </sheetView>
  </sheetViews>
  <sheetFormatPr baseColWidth="10" defaultRowHeight="14.4" x14ac:dyDescent="0.3"/>
  <cols>
    <col min="11" max="11" width="13.109375" bestFit="1" customWidth="1"/>
    <col min="32" max="32" width="12" bestFit="1" customWidth="1"/>
    <col min="33" max="33" width="11.6640625" customWidth="1"/>
    <col min="36" max="37" width="12.109375" bestFit="1" customWidth="1"/>
  </cols>
  <sheetData>
    <row r="4" spans="2:44" ht="15" thickBot="1" x14ac:dyDescent="0.35"/>
    <row r="5" spans="2:44" x14ac:dyDescent="0.3">
      <c r="M5" s="52">
        <v>43521</v>
      </c>
      <c r="N5" s="47" t="s">
        <v>0</v>
      </c>
      <c r="O5" s="47" t="s">
        <v>1</v>
      </c>
      <c r="P5" s="47" t="s">
        <v>49</v>
      </c>
      <c r="Q5" s="47" t="s">
        <v>51</v>
      </c>
      <c r="R5" s="47" t="s">
        <v>50</v>
      </c>
      <c r="S5" s="47" t="s">
        <v>52</v>
      </c>
      <c r="T5" s="47" t="s">
        <v>54</v>
      </c>
      <c r="U5" s="47" t="s">
        <v>53</v>
      </c>
      <c r="V5" s="48" t="s">
        <v>55</v>
      </c>
      <c r="X5" s="52">
        <v>43521</v>
      </c>
      <c r="Y5" s="47" t="s">
        <v>0</v>
      </c>
      <c r="Z5" s="47" t="s">
        <v>1</v>
      </c>
      <c r="AA5" s="47" t="s">
        <v>49</v>
      </c>
      <c r="AB5" s="47" t="s">
        <v>51</v>
      </c>
      <c r="AC5" s="47" t="s">
        <v>50</v>
      </c>
      <c r="AD5" s="47" t="s">
        <v>52</v>
      </c>
      <c r="AE5" s="47" t="s">
        <v>54</v>
      </c>
      <c r="AF5" s="47" t="s">
        <v>53</v>
      </c>
      <c r="AG5" s="48" t="s">
        <v>55</v>
      </c>
      <c r="AI5" s="52">
        <v>43521</v>
      </c>
      <c r="AJ5" s="47" t="s">
        <v>0</v>
      </c>
      <c r="AK5" s="47" t="s">
        <v>1</v>
      </c>
      <c r="AL5" s="47" t="s">
        <v>49</v>
      </c>
      <c r="AM5" s="47" t="s">
        <v>51</v>
      </c>
      <c r="AN5" s="47" t="s">
        <v>50</v>
      </c>
      <c r="AO5" s="47" t="s">
        <v>52</v>
      </c>
      <c r="AP5" s="47" t="s">
        <v>54</v>
      </c>
      <c r="AQ5" s="47" t="s">
        <v>53</v>
      </c>
      <c r="AR5" s="48" t="s">
        <v>55</v>
      </c>
    </row>
    <row r="6" spans="2:44" ht="15" thickBot="1" x14ac:dyDescent="0.35">
      <c r="K6" s="60"/>
      <c r="M6" s="51"/>
      <c r="N6" s="54">
        <v>7</v>
      </c>
      <c r="O6" s="54">
        <v>30</v>
      </c>
      <c r="P6" s="54">
        <v>60</v>
      </c>
      <c r="Q6" s="54">
        <v>90</v>
      </c>
      <c r="R6" s="54">
        <v>180</v>
      </c>
      <c r="S6" s="54">
        <v>270</v>
      </c>
      <c r="T6" s="54">
        <v>360</v>
      </c>
      <c r="U6" s="54">
        <v>540</v>
      </c>
      <c r="V6" s="55">
        <v>720</v>
      </c>
      <c r="X6" s="51"/>
      <c r="Y6" s="54">
        <v>7</v>
      </c>
      <c r="Z6" s="54">
        <v>30</v>
      </c>
      <c r="AA6" s="54">
        <v>60</v>
      </c>
      <c r="AB6" s="54">
        <v>90</v>
      </c>
      <c r="AC6" s="54">
        <v>180</v>
      </c>
      <c r="AD6" s="54">
        <v>270</v>
      </c>
      <c r="AE6" s="54">
        <v>360</v>
      </c>
      <c r="AF6" s="54">
        <v>540</v>
      </c>
      <c r="AG6" s="55">
        <v>720</v>
      </c>
      <c r="AI6" s="51"/>
      <c r="AJ6" s="54">
        <v>7</v>
      </c>
      <c r="AK6" s="54">
        <v>30</v>
      </c>
      <c r="AL6" s="54">
        <v>60</v>
      </c>
      <c r="AM6" s="54">
        <v>90</v>
      </c>
      <c r="AN6" s="54">
        <v>180</v>
      </c>
      <c r="AO6" s="54">
        <v>270</v>
      </c>
      <c r="AP6" s="54">
        <v>360</v>
      </c>
      <c r="AQ6" s="54">
        <v>540</v>
      </c>
      <c r="AR6" s="55">
        <v>720</v>
      </c>
    </row>
    <row r="7" spans="2:44" x14ac:dyDescent="0.3">
      <c r="M7" s="49" t="s">
        <v>88</v>
      </c>
      <c r="N7" s="46">
        <f>1/52</f>
        <v>1.9230769230769232E-2</v>
      </c>
      <c r="O7" s="47">
        <f t="shared" ref="O7:V7" si="0">O6/365</f>
        <v>8.2191780821917804E-2</v>
      </c>
      <c r="P7" s="47">
        <f t="shared" si="0"/>
        <v>0.16438356164383561</v>
      </c>
      <c r="Q7" s="47">
        <f t="shared" si="0"/>
        <v>0.24657534246575341</v>
      </c>
      <c r="R7" s="47">
        <f t="shared" si="0"/>
        <v>0.49315068493150682</v>
      </c>
      <c r="S7" s="47">
        <f t="shared" si="0"/>
        <v>0.73972602739726023</v>
      </c>
      <c r="T7" s="47">
        <f t="shared" si="0"/>
        <v>0.98630136986301364</v>
      </c>
      <c r="U7" s="47">
        <f t="shared" si="0"/>
        <v>1.4794520547945205</v>
      </c>
      <c r="V7" s="48">
        <f t="shared" si="0"/>
        <v>1.9726027397260273</v>
      </c>
      <c r="X7" s="49" t="s">
        <v>88</v>
      </c>
      <c r="Y7" s="46">
        <f>Y6/365</f>
        <v>1.9178082191780823E-2</v>
      </c>
      <c r="Z7" s="47">
        <f t="shared" ref="Z7" si="1">Z6/365</f>
        <v>8.2191780821917804E-2</v>
      </c>
      <c r="AA7" s="47">
        <f t="shared" ref="AA7" si="2">AA6/365</f>
        <v>0.16438356164383561</v>
      </c>
      <c r="AB7" s="47">
        <f t="shared" ref="AB7" si="3">AB6/365</f>
        <v>0.24657534246575341</v>
      </c>
      <c r="AC7" s="47">
        <f t="shared" ref="AC7" si="4">AC6/365</f>
        <v>0.49315068493150682</v>
      </c>
      <c r="AD7" s="47">
        <f t="shared" ref="AD7" si="5">AD6/365</f>
        <v>0.73972602739726023</v>
      </c>
      <c r="AE7" s="47">
        <f t="shared" ref="AE7" si="6">AE6/365</f>
        <v>0.98630136986301364</v>
      </c>
      <c r="AF7" s="47">
        <f t="shared" ref="AF7" si="7">AF6/365</f>
        <v>1.4794520547945205</v>
      </c>
      <c r="AG7" s="48">
        <f t="shared" ref="AG7" si="8">AG6/365</f>
        <v>1.9726027397260273</v>
      </c>
      <c r="AI7" s="49" t="s">
        <v>88</v>
      </c>
      <c r="AJ7" s="46">
        <f>AJ6/365</f>
        <v>1.9178082191780823E-2</v>
      </c>
      <c r="AK7" s="47">
        <f t="shared" ref="AK7:AR7" si="9">AK6/365</f>
        <v>8.2191780821917804E-2</v>
      </c>
      <c r="AL7" s="47">
        <f t="shared" si="9"/>
        <v>0.16438356164383561</v>
      </c>
      <c r="AM7" s="47">
        <f t="shared" si="9"/>
        <v>0.24657534246575341</v>
      </c>
      <c r="AN7" s="47">
        <f t="shared" si="9"/>
        <v>0.49315068493150682</v>
      </c>
      <c r="AO7" s="47">
        <f t="shared" si="9"/>
        <v>0.73972602739726023</v>
      </c>
      <c r="AP7" s="47">
        <f t="shared" si="9"/>
        <v>0.98630136986301364</v>
      </c>
      <c r="AQ7" s="47">
        <f t="shared" si="9"/>
        <v>1.4794520547945205</v>
      </c>
      <c r="AR7" s="48">
        <f t="shared" si="9"/>
        <v>1.9726027397260273</v>
      </c>
    </row>
    <row r="8" spans="2:44" x14ac:dyDescent="0.3">
      <c r="M8" s="49" t="s">
        <v>89</v>
      </c>
      <c r="N8" s="58">
        <v>-3.7399999999999998E-3</v>
      </c>
      <c r="O8" s="53">
        <v>-3.6600000000000001E-3</v>
      </c>
      <c r="P8" s="63">
        <v>-3.3600000000000001E-3</v>
      </c>
      <c r="Q8" s="53">
        <v>-3.0899999999999999E-3</v>
      </c>
      <c r="R8" s="53">
        <v>-2.3E-3</v>
      </c>
      <c r="S8" s="57">
        <v>-1.9400000000000001E-3</v>
      </c>
      <c r="T8" s="53">
        <v>-1.08E-3</v>
      </c>
      <c r="U8" s="57">
        <f>T8+(T8-S8)</f>
        <v>-2.1999999999999993E-4</v>
      </c>
      <c r="V8" s="59">
        <f>U8+(U8-T8)</f>
        <v>6.4000000000000016E-4</v>
      </c>
      <c r="X8" s="49" t="s">
        <v>89</v>
      </c>
      <c r="Y8" s="58">
        <v>-3.7399999999999998E-3</v>
      </c>
      <c r="Z8" s="53">
        <v>-3.6600000000000001E-3</v>
      </c>
      <c r="AA8" s="63">
        <v>-3.3600000000000001E-3</v>
      </c>
      <c r="AB8" s="53">
        <v>-3.0899999999999999E-3</v>
      </c>
      <c r="AC8" s="53">
        <v>-2.3E-3</v>
      </c>
      <c r="AD8" s="57">
        <v>-1.9400000000000001E-3</v>
      </c>
      <c r="AE8" s="53">
        <v>-1.08E-3</v>
      </c>
      <c r="AF8" s="57">
        <f>AE8+(AE8-AD8)</f>
        <v>-2.1999999999999993E-4</v>
      </c>
      <c r="AG8" s="59">
        <f>AF8+(AF8-AE8)</f>
        <v>6.4000000000000016E-4</v>
      </c>
      <c r="AI8" s="49" t="s">
        <v>89</v>
      </c>
      <c r="AJ8" s="58">
        <v>-3.7399999999999998E-3</v>
      </c>
      <c r="AK8" s="53">
        <v>-3.6600000000000001E-3</v>
      </c>
      <c r="AL8" s="63">
        <v>-3.3600000000000001E-3</v>
      </c>
      <c r="AM8" s="53">
        <v>-3.0899999999999999E-3</v>
      </c>
      <c r="AN8" s="53">
        <v>-2.3E-3</v>
      </c>
      <c r="AO8" s="57">
        <v>-1.9400000000000001E-3</v>
      </c>
      <c r="AP8" s="53">
        <v>-1.08E-3</v>
      </c>
      <c r="AQ8" s="57">
        <f>AP8+(AP8-AO8)</f>
        <v>-2.1999999999999993E-4</v>
      </c>
      <c r="AR8" s="59">
        <f>AQ8+(AQ8-AP8)</f>
        <v>6.4000000000000016E-4</v>
      </c>
    </row>
    <row r="9" spans="2:44" ht="15" thickBot="1" x14ac:dyDescent="0.35">
      <c r="M9" s="50" t="s">
        <v>90</v>
      </c>
      <c r="N9" s="58">
        <v>2.4097500000000001E-2</v>
      </c>
      <c r="O9" s="53">
        <v>2.4791299999999999E-2</v>
      </c>
      <c r="P9" s="53">
        <v>2.5767499999999999E-2</v>
      </c>
      <c r="Q9" s="53">
        <v>2.6386300000000001E-2</v>
      </c>
      <c r="R9" s="53">
        <v>2.6931299999999998E-2</v>
      </c>
      <c r="S9" s="57">
        <f>(R9+T9)/2</f>
        <v>2.7881299999999998E-2</v>
      </c>
      <c r="T9" s="53">
        <v>2.8831300000000001E-2</v>
      </c>
      <c r="U9" s="57">
        <f>T9+(T9-S9)</f>
        <v>2.9781300000000004E-2</v>
      </c>
      <c r="V9" s="59">
        <f>U9+(T9-S9)</f>
        <v>3.0731300000000007E-2</v>
      </c>
      <c r="X9" s="50" t="s">
        <v>90</v>
      </c>
      <c r="Y9" s="58">
        <v>2.4097500000000001E-2</v>
      </c>
      <c r="Z9" s="53">
        <v>2.4791299999999999E-2</v>
      </c>
      <c r="AA9" s="53">
        <v>2.5767499999999999E-2</v>
      </c>
      <c r="AB9" s="53">
        <v>2.6386300000000001E-2</v>
      </c>
      <c r="AC9" s="53">
        <v>2.6931299999999998E-2</v>
      </c>
      <c r="AD9" s="57">
        <f>(AC9+AE9)/2</f>
        <v>2.7881299999999998E-2</v>
      </c>
      <c r="AE9" s="53">
        <v>2.8831300000000001E-2</v>
      </c>
      <c r="AF9" s="57">
        <f>AE9+(AE9-AD9)</f>
        <v>2.9781300000000004E-2</v>
      </c>
      <c r="AG9" s="59">
        <f>AF9+(AE9-AD9)</f>
        <v>3.0731300000000007E-2</v>
      </c>
      <c r="AI9" s="50" t="s">
        <v>90</v>
      </c>
      <c r="AJ9" s="58">
        <v>2.4097500000000001E-2</v>
      </c>
      <c r="AK9" s="53">
        <v>2.4791299999999999E-2</v>
      </c>
      <c r="AL9" s="53">
        <v>2.5767499999999999E-2</v>
      </c>
      <c r="AM9" s="53">
        <v>2.6386300000000001E-2</v>
      </c>
      <c r="AN9" s="53">
        <v>2.6931299999999998E-2</v>
      </c>
      <c r="AO9" s="57">
        <f>(AN9+AP9)/2</f>
        <v>2.7881299999999998E-2</v>
      </c>
      <c r="AP9" s="53">
        <v>2.8831300000000001E-2</v>
      </c>
      <c r="AQ9" s="57">
        <f>AP9+(AP9-AO9)</f>
        <v>2.9781300000000004E-2</v>
      </c>
      <c r="AR9" s="59">
        <f>AQ9+(AP9-AO9)</f>
        <v>3.0731300000000007E-2</v>
      </c>
    </row>
    <row r="10" spans="2:44" x14ac:dyDescent="0.3">
      <c r="B10" s="2"/>
      <c r="C10" s="98" t="s">
        <v>93</v>
      </c>
      <c r="D10" s="98"/>
      <c r="E10" s="98"/>
      <c r="F10" s="98"/>
      <c r="G10" s="98"/>
      <c r="H10" s="98"/>
      <c r="I10" s="98"/>
      <c r="J10" s="98"/>
      <c r="K10" s="99"/>
      <c r="M10" s="46" t="s">
        <v>91</v>
      </c>
      <c r="N10" s="46">
        <v>1.1358999999999999</v>
      </c>
      <c r="O10" s="47">
        <v>1.1358999999999999</v>
      </c>
      <c r="P10" s="47">
        <v>1.1358999999999999</v>
      </c>
      <c r="Q10" s="47">
        <v>1.1358999999999999</v>
      </c>
      <c r="R10" s="47">
        <v>1.1358999999999999</v>
      </c>
      <c r="S10" s="47">
        <v>1.1358999999999999</v>
      </c>
      <c r="T10" s="47">
        <v>1.1358999999999999</v>
      </c>
      <c r="U10" s="47">
        <v>1.1358999999999999</v>
      </c>
      <c r="V10" s="48">
        <v>1.1358999999999999</v>
      </c>
      <c r="X10" s="46" t="s">
        <v>91</v>
      </c>
      <c r="Y10" s="46">
        <v>1.1358999999999999</v>
      </c>
      <c r="Z10" s="47">
        <v>1.1358999999999999</v>
      </c>
      <c r="AA10" s="47">
        <v>1.1358999999999999</v>
      </c>
      <c r="AB10" s="47">
        <v>1.1358999999999999</v>
      </c>
      <c r="AC10" s="47">
        <v>1.1358999999999999</v>
      </c>
      <c r="AD10" s="47">
        <v>1.1358999999999999</v>
      </c>
      <c r="AE10" s="47">
        <v>1.1358999999999999</v>
      </c>
      <c r="AF10" s="47">
        <v>1.1358999999999999</v>
      </c>
      <c r="AG10" s="48">
        <v>1.1358999999999999</v>
      </c>
      <c r="AI10" s="46" t="s">
        <v>91</v>
      </c>
      <c r="AJ10" s="46">
        <v>1.1358999999999999</v>
      </c>
      <c r="AK10" s="47">
        <v>1.1358999999999999</v>
      </c>
      <c r="AL10" s="47">
        <v>1.1358999999999999</v>
      </c>
      <c r="AM10" s="47">
        <v>1.1358999999999999</v>
      </c>
      <c r="AN10" s="47">
        <v>1.1358999999999999</v>
      </c>
      <c r="AO10" s="47">
        <v>1.1358999999999999</v>
      </c>
      <c r="AP10" s="47">
        <v>1.1358999999999999</v>
      </c>
      <c r="AQ10" s="47">
        <v>1.1358999999999999</v>
      </c>
      <c r="AR10" s="48">
        <v>1.1358999999999999</v>
      </c>
    </row>
    <row r="11" spans="2:44" ht="15" thickBot="1" x14ac:dyDescent="0.35">
      <c r="B11" s="30" t="s">
        <v>149</v>
      </c>
      <c r="C11" s="28" t="s">
        <v>47</v>
      </c>
      <c r="D11" s="28" t="s">
        <v>48</v>
      </c>
      <c r="E11" s="28" t="s">
        <v>49</v>
      </c>
      <c r="F11" s="28" t="s">
        <v>51</v>
      </c>
      <c r="G11" s="28" t="s">
        <v>50</v>
      </c>
      <c r="H11" s="28" t="s">
        <v>52</v>
      </c>
      <c r="I11" s="28" t="s">
        <v>54</v>
      </c>
      <c r="J11" s="28" t="s">
        <v>53</v>
      </c>
      <c r="K11" s="29" t="s">
        <v>55</v>
      </c>
      <c r="M11" s="56" t="s">
        <v>69</v>
      </c>
      <c r="N11" s="124" t="s">
        <v>98</v>
      </c>
      <c r="O11" s="125"/>
      <c r="P11" s="125"/>
      <c r="Q11" s="125"/>
      <c r="R11" s="125"/>
      <c r="S11" s="125"/>
      <c r="T11" s="125"/>
      <c r="U11" s="125"/>
      <c r="V11" s="126"/>
      <c r="X11" s="50" t="s">
        <v>69</v>
      </c>
      <c r="Y11" s="124" t="s">
        <v>94</v>
      </c>
      <c r="Z11" s="125"/>
      <c r="AA11" s="125"/>
      <c r="AB11" s="125"/>
      <c r="AC11" s="125"/>
      <c r="AD11" s="125"/>
      <c r="AE11" s="125"/>
      <c r="AF11" s="125"/>
      <c r="AG11" s="126"/>
      <c r="AI11" s="50" t="s">
        <v>69</v>
      </c>
      <c r="AJ11" s="124" t="s">
        <v>99</v>
      </c>
      <c r="AK11" s="125"/>
      <c r="AL11" s="125"/>
      <c r="AM11" s="125"/>
      <c r="AN11" s="125"/>
      <c r="AO11" s="125"/>
      <c r="AP11" s="125"/>
      <c r="AQ11" s="125"/>
      <c r="AR11" s="126"/>
    </row>
    <row r="12" spans="2:44" x14ac:dyDescent="0.3">
      <c r="B12" s="30">
        <v>0</v>
      </c>
      <c r="C12">
        <f>fevr_19!N89</f>
        <v>5.5254166666666658</v>
      </c>
      <c r="D12">
        <f>fevr_19!O89</f>
        <v>6.0904166666666644</v>
      </c>
      <c r="E12">
        <f>fevr_19!P89</f>
        <v>6.1858333333333322</v>
      </c>
      <c r="F12">
        <f>fevr_19!Q89</f>
        <v>6.3404166666666688</v>
      </c>
      <c r="G12">
        <f>fevr_19!R89</f>
        <v>7.0666666666666664</v>
      </c>
      <c r="H12">
        <f>fevr_19!S89</f>
        <v>7.4373958333333299</v>
      </c>
      <c r="I12">
        <f>fevr_19!T89</f>
        <v>7.7429166666666625</v>
      </c>
      <c r="J12">
        <f>fevr_19!U89</f>
        <v>8.0897916666666632</v>
      </c>
      <c r="K12" s="4">
        <f>fevr_19!V89</f>
        <v>8.6908333333333303</v>
      </c>
      <c r="M12" s="30">
        <v>0</v>
      </c>
      <c r="V12" s="4"/>
      <c r="X12" s="30">
        <v>0</v>
      </c>
      <c r="AG12" s="4"/>
      <c r="AI12" s="30">
        <v>0</v>
      </c>
      <c r="AR12" s="4"/>
    </row>
    <row r="13" spans="2:44" x14ac:dyDescent="0.3">
      <c r="B13" s="30">
        <v>1</v>
      </c>
      <c r="C13">
        <f>fevr_19!N90</f>
        <v>5.5155399999999988</v>
      </c>
      <c r="D13">
        <f>fevr_19!O90</f>
        <v>6.0769999999999982</v>
      </c>
      <c r="E13">
        <f>fevr_19!P90</f>
        <v>6.1706199999999987</v>
      </c>
      <c r="F13">
        <f>fevr_19!Q90</f>
        <v>6.3246400000000023</v>
      </c>
      <c r="G13">
        <f>fevr_19!R90</f>
        <v>7.0366</v>
      </c>
      <c r="H13">
        <f>fevr_19!S90</f>
        <v>7.3975099999999969</v>
      </c>
      <c r="I13">
        <f>fevr_19!T90</f>
        <v>7.6951999999999963</v>
      </c>
      <c r="J13">
        <f>fevr_19!U90</f>
        <v>8.0411599999999961</v>
      </c>
      <c r="K13" s="4">
        <f>fevr_19!V90</f>
        <v>8.6179599999999965</v>
      </c>
      <c r="M13" s="30">
        <v>1</v>
      </c>
      <c r="N13">
        <f>NORMSINV((M13/100)/EXP(-$N$9*$N$7))</f>
        <v>-2.3261739941661972</v>
      </c>
      <c r="O13">
        <f>NORMSINV(M13/100/EXP(-$O$9*$O$7))</f>
        <v>-2.3255832431548171</v>
      </c>
      <c r="P13">
        <f>NORMSINV(M13/100/EXP(-$P$9*$P$7))</f>
        <v>-2.324758172710307</v>
      </c>
      <c r="Q13">
        <f>NORMSINV(M13/100/EXP(-$Q$9*$Q$7))</f>
        <v>-2.3239057048236971</v>
      </c>
      <c r="R13">
        <f>NORMSINV(M13/100/EXP(-$R$9*$R$7))</f>
        <v>-2.3213604998938813</v>
      </c>
      <c r="S13">
        <f>NORMSINV(M13/100/EXP(-$S$9*$S$7))</f>
        <v>-2.3185992914861786</v>
      </c>
      <c r="T13">
        <f>NORMSINV(M13/100/EXP(-$T$9*$T$7))</f>
        <v>-2.3156590770984296</v>
      </c>
      <c r="U13">
        <f>NORMSINV(M13/100/EXP(-$U$9*$U$7))</f>
        <v>-2.3097698158452684</v>
      </c>
      <c r="V13" s="4">
        <f>NORMSINV(M13/100/EXP(-$V$9*$V$7))</f>
        <v>-2.3035144422246154</v>
      </c>
      <c r="X13" s="30">
        <v>1</v>
      </c>
      <c r="Y13" s="61">
        <f>($Y$10*EXP(($Y$8-$Y$9-((C13/200)^2))*$Y$7))/EXP(N13*(C13/100)*SQRT($Y$7))</f>
        <v>1.1556287853628635</v>
      </c>
      <c r="Z13" s="61">
        <f>($Z$10*EXP(($Z$8-$Z$9-((D13/200)^2))*$Z$7))/EXP(O13*(D13/100)*SQRT($Z$7))</f>
        <v>1.1800157182371829</v>
      </c>
      <c r="AA13" s="61">
        <f>($AA$10*EXP(($AA$8-$AA$9-((E13/200)^2))*$AA$7))/EXP(P13*(E13/100)*SQRT($AA$7))</f>
        <v>1.197986524372511</v>
      </c>
      <c r="AB13" s="61">
        <f>($AB$10*EXP(($AB$8-AB9-((F13/200)^2))*$AB$7))/EXP(Q13*(F13/100)*SQRT($AB$7))</f>
        <v>1.212755235404233</v>
      </c>
      <c r="AC13" s="61">
        <f>($AC$10*EXP(($AC$8-$AC$9-((G13/200)^2))*$AC$7))/EXP(R13*(G13/100)*SQRT($AC$7))</f>
        <v>1.2549651749203823</v>
      </c>
      <c r="AD13" s="61">
        <f>($AD$10*EXP(($AD$8-$AD$9-((H13/200)^2))*$AD$7))/EXP(S13*(H13/100)*SQRT($AD$7))</f>
        <v>1.2864317086748625</v>
      </c>
      <c r="AE13" s="61">
        <f>($AE$10*EXP(($AE$8-$AE$9-((I13/200)^2))*$AE$7))/EXP(T13*(I13/100)*SQRT($AE$7))</f>
        <v>1.3144699265116031</v>
      </c>
      <c r="AF13" s="61">
        <f>($AF$10*EXP(($AF$8-$AF$9-((J13/200)^2))*$AF$7))/EXP(U13*(J13/100)*SQRT($AF$7))</f>
        <v>1.3587423194258004</v>
      </c>
      <c r="AG13" s="62">
        <f>($AG$10*EXP(($AG$8-$AG$9-((K13/200)^2))*$AG$7))/EXP(V13*(K13/100)*SQRT($AG$7))</f>
        <v>1.4094773104722165</v>
      </c>
      <c r="AI13" s="30">
        <v>1</v>
      </c>
      <c r="AJ13" s="65">
        <f>$AJ$10*EXP(-$AJ$9*$AJ$7)*NORMSDIST(N13)-(Y13*EXP(-$AJ$8*$AJ$7)*NORMSDIST(N13-((K13/100)*SQRT($AJ$7))))</f>
        <v>1.592340765407714E-4</v>
      </c>
      <c r="AK13" s="64">
        <f>($AK$10*EXP(-$AK$9*$AK$7)*NORMSDIST(O13))-(Z13*EXP(-$AK$8*$AK$7)*NORMSDIST(O13-((D13/100)*SQRT($AK$7))))</f>
        <v>6.9283137751981541E-5</v>
      </c>
      <c r="AL13" s="64">
        <f>($AL$10*EXP(-$AL$9*$AL$7)*NORMSDIST(P13))-(AA13*EXP(-$AL$8*$AL$7)*NORMSDIST(P13-((E13/100)*SQRT($AL$7))))</f>
        <v>1.0088236662258478E-4</v>
      </c>
      <c r="AM13" s="64">
        <f>($AM$10*EXP(-$AM$9*$AM$7)*NORMSDIST(Q13))-(AB13*EXP(-$AM$8*$AM$7)*NORMSDIST(Q13-((F13/100)*SQRT($AM$7))))</f>
        <v>1.2810583352303694E-4</v>
      </c>
      <c r="AN13" s="64">
        <f>($AN$10*EXP(-$AN$9*$AN$7)*NORMSDIST(R13))-(AC13*EXP(-$AN$8*$AN$7)*NORMSDIST(R13-((G13/100)*SQRT($AN$7))))</f>
        <v>2.0801446162702249E-4</v>
      </c>
      <c r="AO13" s="64">
        <f>($AO$10*EXP(-$AO$9*$AO$7)*NORMSDIST(S13))-(AD13*EXP(-$AO$8*$AO$7)*NORMSDIST(S13-((H13/100)*SQRT($AO$7))))</f>
        <v>2.7435044964903288E-4</v>
      </c>
      <c r="AP13" s="64">
        <f>($AP$10*EXP(-$AP$9*$AP$7)*NORMSDIST(T13))-(AE13*EXP(-$AP$8*$AP$7)*NORMSDIST(T13-((I13/100)*SQRT($AP$7))))</f>
        <v>3.3654842670882007E-4</v>
      </c>
      <c r="AQ13" s="64">
        <f>($AQ$10*EXP(-$AQ$9*$AQ$7)*NORMSDIST(U13))-(AF13*EXP(-$AQ$8*$AQ$7)*NORMSDIST(U13-((J13/100)*SQRT($AQ$7))))</f>
        <v>4.4556883061219917E-4</v>
      </c>
      <c r="AR13" s="66">
        <f>($AR$10*EXP(-$AR$9*$AR$7)*NORMSDIST(V13))-(AG13*EXP(-$AR$8*$AR$7)*NORMSDIST(V13-((K13/100)*SQRT($AR$7))))</f>
        <v>5.7093007954687677E-4</v>
      </c>
    </row>
    <row r="14" spans="2:44" x14ac:dyDescent="0.3">
      <c r="B14" s="30">
        <v>2</v>
      </c>
      <c r="C14">
        <f>fevr_19!N91</f>
        <v>5.5059599999999991</v>
      </c>
      <c r="D14">
        <f>fevr_19!O91</f>
        <v>6.0639999999999983</v>
      </c>
      <c r="E14">
        <f>fevr_19!P91</f>
        <v>6.1558799999999989</v>
      </c>
      <c r="F14">
        <f>fevr_19!Q91</f>
        <v>6.3093600000000016</v>
      </c>
      <c r="G14">
        <f>fevr_19!R91</f>
        <v>7.0073999999999996</v>
      </c>
      <c r="H14">
        <f>fevr_19!S91</f>
        <v>7.3587399999999965</v>
      </c>
      <c r="I14">
        <f>fevr_19!T91</f>
        <v>7.648799999999996</v>
      </c>
      <c r="J14">
        <f>fevr_19!U91</f>
        <v>7.9938399999999969</v>
      </c>
      <c r="K14" s="4">
        <f>fevr_19!V91</f>
        <v>8.5470399999999973</v>
      </c>
      <c r="M14" s="30">
        <v>2</v>
      </c>
      <c r="N14">
        <f t="shared" ref="N14:N77" si="10">NORMSINV((M14/100)/EXP(-$N$9*$N$7))</f>
        <v>-2.0535574824659206</v>
      </c>
      <c r="O14">
        <f t="shared" ref="O14:O77" si="11">NORMSINV(M14/100/EXP(-$O$9*$O$7))</f>
        <v>-2.0529070954739677</v>
      </c>
      <c r="P14">
        <f t="shared" ref="P14:P77" si="12">NORMSINV(M14/100/EXP(-$P$9*$P$7))</f>
        <v>-2.051998692580332</v>
      </c>
      <c r="Q14">
        <f t="shared" ref="Q14:Q77" si="13">NORMSINV(M14/100/EXP(-$Q$9*$Q$7))</f>
        <v>-2.051060073568308</v>
      </c>
      <c r="R14">
        <f t="shared" ref="R14:R77" si="14">NORMSINV(M14/100/EXP(-$R$9*$R$7))</f>
        <v>-2.0482573360426142</v>
      </c>
      <c r="S14">
        <f t="shared" ref="S14:S77" si="15">NORMSINV(M14/100/EXP(-$S$9*$S$7))</f>
        <v>-2.0452162092366235</v>
      </c>
      <c r="T14">
        <f t="shared" ref="T14:T77" si="16">NORMSINV(M14/100/EXP(-$T$9*$T$7))</f>
        <v>-2.0419773217346302</v>
      </c>
      <c r="U14">
        <f t="shared" ref="U14:U77" si="17">NORMSINV(M14/100/EXP(-$U$9*$U$7))</f>
        <v>-2.0354879235924601</v>
      </c>
      <c r="V14" s="4">
        <f t="shared" ref="V14:V77" si="18">NORMSINV(M14/100/EXP(-$V$9*$V$7))</f>
        <v>-2.0285923239477746</v>
      </c>
      <c r="X14" s="30">
        <v>2</v>
      </c>
      <c r="Y14" s="61">
        <f t="shared" ref="Y14:Y77" si="19">($Y$10*EXP(($Y$8-$Y$9-((C14/200)^2))*$Y$7))/EXP(N14*(C14/100)*SQRT($Y$7))</f>
        <v>1.1531935660988601</v>
      </c>
      <c r="Z14" s="61">
        <f t="shared" ref="Z14:Z77" si="20">($Z$10*EXP(($Z$8-$Z$9-((D14/200)^2))*$Z$7))/EXP(O14*(D14/100)*SQRT($Z$7))</f>
        <v>1.1743337301110683</v>
      </c>
      <c r="AA14" s="61">
        <f t="shared" ref="AA14:AA77" si="21">($AA$10*EXP(($AA$8-$AA$9-((E14/200)^2))*$AA$7))/EXP(P14*(E14/100)*SQRT($AA$7))</f>
        <v>1.189694301058037</v>
      </c>
      <c r="AB14" s="61">
        <f t="shared" ref="AB14:AB77" si="22">($AB$10*EXP(($AB$8-AB10-((F14/200)^2))*$AB$7))/EXP(Q14*(F14/100)*SQRT($AB$7))</f>
        <v>0.91447305115044464</v>
      </c>
      <c r="AC14" s="61">
        <f t="shared" ref="AC14:AC77" si="23">($AC$10*EXP(($AC$8-$AC$9-((G14/200)^2))*$AC$7))/EXP(R14*(G14/100)*SQRT($AC$7))</f>
        <v>1.2376292674111879</v>
      </c>
      <c r="AD14" s="61">
        <f t="shared" ref="AD14:AD77" si="24">($AD$10*EXP(($AD$8-$AD$9-((H14/200)^2))*$AD$7))/EXP(S14*(H14/100)*SQRT($AD$7))</f>
        <v>1.2634008132318701</v>
      </c>
      <c r="AE14" s="61">
        <f t="shared" ref="AE14:AE77" si="25">($AE$10*EXP(($AE$8-$AE$9-((I14/200)^2))*$AE$7))/EXP(T14*(I14/100)*SQRT($AE$7))</f>
        <v>1.2860743825095133</v>
      </c>
      <c r="AF14" s="61">
        <f t="shared" ref="AF14:AF77" si="26">($AF$10*EXP(($AF$8-$AF$9-((J14/200)^2))*$AF$7))/EXP(U14*(J14/100)*SQRT($AF$7))</f>
        <v>1.3212646853363914</v>
      </c>
      <c r="AG14" s="62">
        <f t="shared" ref="AG14:AG77" si="27">($AG$10*EXP(($AG$8-$AG$9-((K14/200)^2))*$AG$7))/EXP(V14*(K14/100)*SQRT($AG$7))</f>
        <v>1.3606766795762775</v>
      </c>
      <c r="AI14" s="30">
        <v>2</v>
      </c>
      <c r="AJ14" s="65">
        <f t="shared" ref="AJ14:AJ77" si="28">$AJ$10*EXP(-$AJ$9*$AJ$7)*NORMSDIST(N14)-(Y14*EXP(-$AJ$8*$AJ$7)*NORMSDIST(N14-((K14/100)*SQRT($AJ$7))))</f>
        <v>2.9502205155729211E-4</v>
      </c>
      <c r="AK14" s="64">
        <f t="shared" ref="AK14:AK77" si="29">($AK$10*EXP(-$AK$9*$AK$7)*NORMSDIST(O14))-(Z14*EXP(-$AK$8*$AK$7)*NORMSDIST(O14-((D14/100)*SQRT($AK$7))))</f>
        <v>1.4932257654455897E-4</v>
      </c>
      <c r="AL14" s="64">
        <f t="shared" ref="AL14:AL77" si="30">($AL$10*EXP(-$AL$9*$AL$7)*NORMSDIST(P14))-(AA14*EXP(-$AL$8*$AL$7)*NORMSDIST(P14-((E14/100)*SQRT($AL$7))))</f>
        <v>2.1707812804454621E-4</v>
      </c>
      <c r="AM14" s="64">
        <f t="shared" ref="AM14:AM77" si="31">($AM$10*EXP(-$AM$9*$AM$7)*NORMSDIST(Q14))-(AB14*EXP(-$AM$8*$AM$7)*NORMSDIST(Q14-((F14/100)*SQRT($AM$7))))</f>
        <v>5.6469409282080343E-3</v>
      </c>
      <c r="AN14" s="64">
        <f t="shared" ref="AN14:AN77" si="32">($AN$10*EXP(-$AN$9*$AN$7)*NORMSDIST(R14))-(AC14*EXP(-$AN$8*$AN$7)*NORMSDIST(R14-((G14/100)*SQRT($AN$7))))</f>
        <v>4.4494663465913589E-4</v>
      </c>
      <c r="AO14" s="64">
        <f t="shared" ref="AO14:AO77" si="33">($AO$10*EXP(-$AO$9*$AO$7)*NORMSDIST(S14))-(AD14*EXP(-$AO$8*$AO$7)*NORMSDIST(S14-((H14/100)*SQRT($AO$7))))</f>
        <v>5.8484547645747467E-4</v>
      </c>
      <c r="AP14" s="64">
        <f t="shared" ref="AP14:AP77" si="34">($AP$10*EXP(-$AP$9*$AP$7)*NORMSDIST(T14))-(AE14*EXP(-$AP$8*$AP$7)*NORMSDIST(T14-((I14/100)*SQRT($AP$7))))</f>
        <v>7.1544751615208735E-4</v>
      </c>
      <c r="AQ14" s="64">
        <f t="shared" ref="AQ14:AQ77" si="35">($AQ$10*EXP(-$AQ$9*$AQ$7)*NORMSDIST(U14))-(AF14*EXP(-$AQ$8*$AQ$7)*NORMSDIST(U14-((J14/100)*SQRT($AQ$7))))</f>
        <v>9.4455217236012051E-4</v>
      </c>
      <c r="AR14" s="66">
        <f t="shared" ref="AR14:AR77" si="36">($AR$10*EXP(-$AR$9*$AR$7)*NORMSDIST(V14))-(AG14*EXP(-$AR$8*$AR$7)*NORMSDIST(V14-((K14/100)*SQRT($AR$7))))</f>
        <v>1.2033893452109423E-3</v>
      </c>
    </row>
    <row r="15" spans="2:44" x14ac:dyDescent="0.3">
      <c r="B15" s="30">
        <v>3</v>
      </c>
      <c r="C15">
        <f>fevr_19!N92</f>
        <v>5.4966766666666658</v>
      </c>
      <c r="D15">
        <f>fevr_19!O92</f>
        <v>6.0514166666666647</v>
      </c>
      <c r="E15">
        <f>fevr_19!P92</f>
        <v>6.141613333333332</v>
      </c>
      <c r="F15">
        <f>fevr_19!Q92</f>
        <v>6.2945766666666687</v>
      </c>
      <c r="G15">
        <f>fevr_19!R92</f>
        <v>6.9790666666666663</v>
      </c>
      <c r="H15">
        <f>fevr_19!S92</f>
        <v>7.3210858333333304</v>
      </c>
      <c r="I15">
        <f>fevr_19!T92</f>
        <v>7.6037166666666636</v>
      </c>
      <c r="J15">
        <f>fevr_19!U92</f>
        <v>7.947831666666664</v>
      </c>
      <c r="K15" s="4">
        <f>fevr_19!V92</f>
        <v>8.4780733333333309</v>
      </c>
      <c r="M15" s="30">
        <v>3</v>
      </c>
      <c r="N15">
        <f t="shared" si="10"/>
        <v>-1.8805892790038612</v>
      </c>
      <c r="O15">
        <f t="shared" si="11"/>
        <v>-1.879895046759112</v>
      </c>
      <c r="P15">
        <f t="shared" si="12"/>
        <v>-1.8789253697465096</v>
      </c>
      <c r="Q15">
        <f t="shared" si="13"/>
        <v>-1.87792339562454</v>
      </c>
      <c r="R15">
        <f t="shared" si="14"/>
        <v>-1.8749312187947373</v>
      </c>
      <c r="S15">
        <f t="shared" si="15"/>
        <v>-1.8716840988735755</v>
      </c>
      <c r="T15">
        <f t="shared" si="16"/>
        <v>-1.868225316563249</v>
      </c>
      <c r="U15">
        <f t="shared" si="17"/>
        <v>-1.8612937614354088</v>
      </c>
      <c r="V15" s="4">
        <f t="shared" si="18"/>
        <v>-1.8539260071541344</v>
      </c>
      <c r="X15" s="30">
        <v>3</v>
      </c>
      <c r="Y15" s="61">
        <f t="shared" si="19"/>
        <v>1.1516458693093781</v>
      </c>
      <c r="Z15" s="61">
        <f t="shared" si="20"/>
        <v>1.1707278373973407</v>
      </c>
      <c r="AA15" s="61">
        <f t="shared" si="21"/>
        <v>1.1844384297266601</v>
      </c>
      <c r="AB15" s="61">
        <f t="shared" si="22"/>
        <v>1.2033587140905204</v>
      </c>
      <c r="AC15" s="61">
        <f t="shared" si="23"/>
        <v>1.226666406385813</v>
      </c>
      <c r="AD15" s="61">
        <f t="shared" si="24"/>
        <v>1.2488564222730123</v>
      </c>
      <c r="AE15" s="61">
        <f t="shared" si="25"/>
        <v>1.268171815203136</v>
      </c>
      <c r="AF15" s="61">
        <f t="shared" si="26"/>
        <v>1.2977575078688257</v>
      </c>
      <c r="AG15" s="62">
        <f t="shared" si="27"/>
        <v>1.33013023571277</v>
      </c>
      <c r="AI15" s="30">
        <v>3</v>
      </c>
      <c r="AJ15" s="65">
        <f t="shared" si="28"/>
        <v>4.195014153841603E-4</v>
      </c>
      <c r="AK15" s="64">
        <f t="shared" si="29"/>
        <v>2.3527285340152471E-4</v>
      </c>
      <c r="AL15" s="64">
        <f t="shared" si="30"/>
        <v>3.4165075831824043E-4</v>
      </c>
      <c r="AM15" s="64">
        <f t="shared" si="31"/>
        <v>2.1343569339338231E-4</v>
      </c>
      <c r="AN15" s="64">
        <f t="shared" si="32"/>
        <v>6.9719185068758266E-4</v>
      </c>
      <c r="AO15" s="64">
        <f t="shared" si="33"/>
        <v>9.140408217629542E-4</v>
      </c>
      <c r="AP15" s="64">
        <f t="shared" si="34"/>
        <v>1.1158394972083305E-3</v>
      </c>
      <c r="AQ15" s="64">
        <f t="shared" si="35"/>
        <v>1.4705669023520607E-3</v>
      </c>
      <c r="AR15" s="66">
        <f t="shared" si="36"/>
        <v>1.8649867740468187E-3</v>
      </c>
    </row>
    <row r="16" spans="2:44" x14ac:dyDescent="0.3">
      <c r="B16" s="30">
        <v>4</v>
      </c>
      <c r="C16">
        <f>fevr_19!N93</f>
        <v>5.4876899999999988</v>
      </c>
      <c r="D16">
        <f>fevr_19!O93</f>
        <v>6.0392499999999982</v>
      </c>
      <c r="E16">
        <f>fevr_19!P93</f>
        <v>6.1278199999999989</v>
      </c>
      <c r="F16">
        <f>fevr_19!Q93</f>
        <v>6.2802900000000017</v>
      </c>
      <c r="G16">
        <f>fevr_19!R93</f>
        <v>6.9516</v>
      </c>
      <c r="H16">
        <f>fevr_19!S93</f>
        <v>7.2845474999999968</v>
      </c>
      <c r="I16">
        <f>fevr_19!T93</f>
        <v>7.5599499999999971</v>
      </c>
      <c r="J16">
        <f>fevr_19!U93</f>
        <v>7.9031349999999971</v>
      </c>
      <c r="K16" s="4">
        <f>fevr_19!V93</f>
        <v>8.4110599999999973</v>
      </c>
      <c r="M16" s="30">
        <v>4</v>
      </c>
      <c r="N16">
        <f t="shared" si="10"/>
        <v>-1.7504709554179656</v>
      </c>
      <c r="O16">
        <f t="shared" si="11"/>
        <v>-1.7497400617569203</v>
      </c>
      <c r="P16">
        <f t="shared" si="12"/>
        <v>-1.7487191454336364</v>
      </c>
      <c r="Q16">
        <f t="shared" si="13"/>
        <v>-1.7476641860912001</v>
      </c>
      <c r="R16">
        <f t="shared" si="14"/>
        <v>-1.7445135424388076</v>
      </c>
      <c r="S16">
        <f t="shared" si="15"/>
        <v>-1.7410940492466933</v>
      </c>
      <c r="T16">
        <f t="shared" si="16"/>
        <v>-1.73745119280142</v>
      </c>
      <c r="U16">
        <f t="shared" si="17"/>
        <v>-1.7301492946005275</v>
      </c>
      <c r="V16" s="4">
        <f t="shared" si="18"/>
        <v>-1.7223857567722176</v>
      </c>
      <c r="X16" s="30">
        <v>4</v>
      </c>
      <c r="Y16" s="61">
        <f t="shared" si="19"/>
        <v>1.1504807546068518</v>
      </c>
      <c r="Z16" s="61">
        <f t="shared" si="20"/>
        <v>1.1680163311302605</v>
      </c>
      <c r="AA16" s="61">
        <f t="shared" si="21"/>
        <v>1.1804897992251331</v>
      </c>
      <c r="AB16" s="61">
        <f t="shared" si="22"/>
        <v>1.1983219978606894</v>
      </c>
      <c r="AC16" s="61">
        <f t="shared" si="23"/>
        <v>1.2184464841376363</v>
      </c>
      <c r="AD16" s="61">
        <f t="shared" si="24"/>
        <v>1.2379640867631974</v>
      </c>
      <c r="AE16" s="61">
        <f t="shared" si="25"/>
        <v>1.2547823891634704</v>
      </c>
      <c r="AF16" s="61">
        <f t="shared" si="26"/>
        <v>1.2802372660656256</v>
      </c>
      <c r="AG16" s="62">
        <f t="shared" si="27"/>
        <v>1.3074106030802486</v>
      </c>
      <c r="AI16" s="30">
        <v>4</v>
      </c>
      <c r="AJ16" s="65">
        <f t="shared" si="28"/>
        <v>5.3579038976930143E-4</v>
      </c>
      <c r="AK16" s="64">
        <f t="shared" si="29"/>
        <v>3.2580242109679636E-4</v>
      </c>
      <c r="AL16" s="64">
        <f t="shared" si="30"/>
        <v>4.7269459387457718E-4</v>
      </c>
      <c r="AM16" s="64">
        <f t="shared" si="31"/>
        <v>3.0614227247943715E-4</v>
      </c>
      <c r="AN16" s="64">
        <f t="shared" si="32"/>
        <v>9.610098847115181E-4</v>
      </c>
      <c r="AO16" s="64">
        <f t="shared" si="33"/>
        <v>1.2571412445339936E-3</v>
      </c>
      <c r="AP16" s="64">
        <f t="shared" si="34"/>
        <v>1.5319957435871098E-3</v>
      </c>
      <c r="AQ16" s="64">
        <f t="shared" si="35"/>
        <v>2.0163822571825016E-3</v>
      </c>
      <c r="AR16" s="66">
        <f t="shared" si="36"/>
        <v>2.5468797454984149E-3</v>
      </c>
    </row>
    <row r="17" spans="2:44" x14ac:dyDescent="0.3">
      <c r="B17" s="30">
        <v>5</v>
      </c>
      <c r="C17">
        <f>fevr_19!N94</f>
        <v>5.4789999999999992</v>
      </c>
      <c r="D17">
        <f>fevr_19!O94</f>
        <v>6.027499999999999</v>
      </c>
      <c r="E17">
        <f>fevr_19!P94</f>
        <v>6.1144999999999987</v>
      </c>
      <c r="F17">
        <f>fevr_19!Q94</f>
        <v>6.2665000000000015</v>
      </c>
      <c r="G17">
        <f>fevr_19!R94</f>
        <v>6.9249999999999998</v>
      </c>
      <c r="H17">
        <f>fevr_19!S94</f>
        <v>7.2491249999999976</v>
      </c>
      <c r="I17">
        <f>fevr_19!T94</f>
        <v>7.5174999999999965</v>
      </c>
      <c r="J17">
        <f>fevr_19!U94</f>
        <v>7.8597499999999973</v>
      </c>
      <c r="K17" s="4">
        <f>fevr_19!V94</f>
        <v>8.3459999999999965</v>
      </c>
      <c r="M17" s="30">
        <v>5</v>
      </c>
      <c r="N17">
        <f t="shared" si="10"/>
        <v>-1.6446289542710506</v>
      </c>
      <c r="O17">
        <f t="shared" si="11"/>
        <v>-1.6438655777189266</v>
      </c>
      <c r="P17">
        <f t="shared" si="12"/>
        <v>-1.6427992584789943</v>
      </c>
      <c r="Q17">
        <f t="shared" si="13"/>
        <v>-1.6416973446848693</v>
      </c>
      <c r="R17">
        <f t="shared" si="14"/>
        <v>-1.6384062436002702</v>
      </c>
      <c r="S17">
        <f t="shared" si="15"/>
        <v>-1.6348339204977951</v>
      </c>
      <c r="T17">
        <f t="shared" si="16"/>
        <v>-1.6310278063725754</v>
      </c>
      <c r="U17">
        <f t="shared" si="17"/>
        <v>-1.6233972784090296</v>
      </c>
      <c r="V17" s="4">
        <f t="shared" si="18"/>
        <v>-1.6152822874271915</v>
      </c>
      <c r="X17" s="30">
        <v>5</v>
      </c>
      <c r="Y17" s="61">
        <f t="shared" si="19"/>
        <v>1.1495330272600874</v>
      </c>
      <c r="Z17" s="61">
        <f t="shared" si="20"/>
        <v>1.1658129703306046</v>
      </c>
      <c r="AA17" s="61">
        <f t="shared" si="21"/>
        <v>1.1772836941622238</v>
      </c>
      <c r="AB17" s="61">
        <f t="shared" si="22"/>
        <v>0.88556511690240258</v>
      </c>
      <c r="AC17" s="61">
        <f t="shared" si="23"/>
        <v>1.2117859850989199</v>
      </c>
      <c r="AD17" s="61">
        <f t="shared" si="24"/>
        <v>1.2291491239138999</v>
      </c>
      <c r="AE17" s="61">
        <f t="shared" si="25"/>
        <v>1.2439602908805436</v>
      </c>
      <c r="AF17" s="61">
        <f t="shared" si="26"/>
        <v>1.2661137755497498</v>
      </c>
      <c r="AG17" s="62">
        <f t="shared" si="27"/>
        <v>1.2891381390450176</v>
      </c>
      <c r="AI17" s="30">
        <v>5</v>
      </c>
      <c r="AJ17" s="65">
        <f t="shared" si="28"/>
        <v>6.4556792974417715E-4</v>
      </c>
      <c r="AK17" s="64">
        <f t="shared" si="29"/>
        <v>4.2022501130477979E-4</v>
      </c>
      <c r="AL17" s="64">
        <f t="shared" si="30"/>
        <v>6.0922824223225841E-4</v>
      </c>
      <c r="AM17" s="64">
        <f t="shared" si="31"/>
        <v>1.4980499376595249E-2</v>
      </c>
      <c r="AN17" s="64">
        <f t="shared" si="32"/>
        <v>1.2344792632175347E-3</v>
      </c>
      <c r="AO17" s="64">
        <f t="shared" si="33"/>
        <v>1.6116885315140342E-3</v>
      </c>
      <c r="AP17" s="64">
        <f t="shared" si="34"/>
        <v>1.9609867537512884E-3</v>
      </c>
      <c r="AQ17" s="64">
        <f t="shared" si="35"/>
        <v>2.5783075670238742E-3</v>
      </c>
      <c r="AR17" s="66">
        <f t="shared" si="36"/>
        <v>3.2445961150352337E-3</v>
      </c>
    </row>
    <row r="18" spans="2:44" x14ac:dyDescent="0.3">
      <c r="B18" s="30">
        <v>6</v>
      </c>
      <c r="C18">
        <f>fevr_19!N95</f>
        <v>5.470606666666666</v>
      </c>
      <c r="D18">
        <f>fevr_19!O95</f>
        <v>6.016166666666666</v>
      </c>
      <c r="E18">
        <f>fevr_19!P95</f>
        <v>6.1016533333333323</v>
      </c>
      <c r="F18">
        <f>fevr_19!Q95</f>
        <v>6.2532066666666681</v>
      </c>
      <c r="G18">
        <f>fevr_19!R95</f>
        <v>6.8992666666666667</v>
      </c>
      <c r="H18">
        <f>fevr_19!S95</f>
        <v>7.2148183333333309</v>
      </c>
      <c r="I18">
        <f>fevr_19!T95</f>
        <v>7.4763666666666637</v>
      </c>
      <c r="J18">
        <f>fevr_19!U95</f>
        <v>7.8176766666666637</v>
      </c>
      <c r="K18" s="4">
        <f>fevr_19!V95</f>
        <v>8.2828933333333303</v>
      </c>
      <c r="M18" s="30">
        <v>6</v>
      </c>
      <c r="N18">
        <f t="shared" si="10"/>
        <v>-1.554540170209683</v>
      </c>
      <c r="O18">
        <f t="shared" si="11"/>
        <v>-1.5537470461701997</v>
      </c>
      <c r="P18">
        <f t="shared" si="12"/>
        <v>-1.5526391443239136</v>
      </c>
      <c r="Q18">
        <f t="shared" si="13"/>
        <v>-1.5514942231396076</v>
      </c>
      <c r="R18">
        <f t="shared" si="14"/>
        <v>-1.548074448611702</v>
      </c>
      <c r="S18">
        <f t="shared" si="15"/>
        <v>-1.5443620782784946</v>
      </c>
      <c r="T18">
        <f t="shared" si="16"/>
        <v>-1.540406315998142</v>
      </c>
      <c r="U18">
        <f t="shared" si="17"/>
        <v>-1.5324744113238769</v>
      </c>
      <c r="V18" s="4">
        <f t="shared" si="18"/>
        <v>-1.5240369021292501</v>
      </c>
      <c r="X18" s="30">
        <v>6</v>
      </c>
      <c r="Y18" s="61">
        <f t="shared" si="19"/>
        <v>1.148726818482678</v>
      </c>
      <c r="Z18" s="61">
        <f t="shared" si="20"/>
        <v>1.1639404557679405</v>
      </c>
      <c r="AA18" s="61">
        <f t="shared" si="21"/>
        <v>1.1745610060838327</v>
      </c>
      <c r="AB18" s="61">
        <f t="shared" si="22"/>
        <v>0.95038462469381713</v>
      </c>
      <c r="AC18" s="61">
        <f t="shared" si="23"/>
        <v>1.2061422388385454</v>
      </c>
      <c r="AD18" s="61">
        <f t="shared" si="24"/>
        <v>1.2216897420416608</v>
      </c>
      <c r="AE18" s="61">
        <f t="shared" si="25"/>
        <v>1.2348140182843899</v>
      </c>
      <c r="AF18" s="61">
        <f t="shared" si="26"/>
        <v>1.2542027242589355</v>
      </c>
      <c r="AG18" s="62">
        <f t="shared" si="27"/>
        <v>1.2737676230137038</v>
      </c>
      <c r="AI18" s="30">
        <v>6</v>
      </c>
      <c r="AJ18" s="65">
        <f t="shared" si="28"/>
        <v>7.4994318843363272E-4</v>
      </c>
      <c r="AK18" s="64">
        <f t="shared" si="29"/>
        <v>5.1811927478100095E-4</v>
      </c>
      <c r="AL18" s="64">
        <f t="shared" si="30"/>
        <v>7.5064996488130586E-4</v>
      </c>
      <c r="AM18" s="64">
        <f t="shared" si="31"/>
        <v>1.4166615449774052E-2</v>
      </c>
      <c r="AN18" s="64">
        <f t="shared" si="32"/>
        <v>1.5164280934108626E-3</v>
      </c>
      <c r="AO18" s="64">
        <f t="shared" si="33"/>
        <v>1.9761894687167769E-3</v>
      </c>
      <c r="AP18" s="64">
        <f t="shared" si="34"/>
        <v>2.4010402572684775E-3</v>
      </c>
      <c r="AQ18" s="64">
        <f t="shared" si="35"/>
        <v>3.1541145267713205E-3</v>
      </c>
      <c r="AR18" s="66">
        <f t="shared" si="36"/>
        <v>3.9554753552751565E-3</v>
      </c>
    </row>
    <row r="19" spans="2:44" x14ac:dyDescent="0.3">
      <c r="B19" s="30">
        <v>7</v>
      </c>
      <c r="C19">
        <f>fevr_19!N96</f>
        <v>5.4625099999999991</v>
      </c>
      <c r="D19">
        <f>fevr_19!O96</f>
        <v>6.0052499999999993</v>
      </c>
      <c r="E19">
        <f>fevr_19!P96</f>
        <v>6.0892799999999987</v>
      </c>
      <c r="F19">
        <f>fevr_19!Q96</f>
        <v>6.2404100000000007</v>
      </c>
      <c r="G19">
        <f>fevr_19!R96</f>
        <v>6.8744000000000005</v>
      </c>
      <c r="H19">
        <f>fevr_19!S96</f>
        <v>7.1816274999999976</v>
      </c>
      <c r="I19">
        <f>fevr_19!T96</f>
        <v>7.4365499999999969</v>
      </c>
      <c r="J19">
        <f>fevr_19!U96</f>
        <v>7.776914999999998</v>
      </c>
      <c r="K19" s="4">
        <f>fevr_19!V96</f>
        <v>8.2217399999999969</v>
      </c>
      <c r="M19" s="30">
        <v>7</v>
      </c>
      <c r="N19">
        <f t="shared" si="10"/>
        <v>-1.475549416652941</v>
      </c>
      <c r="O19">
        <f t="shared" si="11"/>
        <v>-1.4747284630624604</v>
      </c>
      <c r="P19">
        <f t="shared" si="12"/>
        <v>-1.4735816568632873</v>
      </c>
      <c r="Q19">
        <f t="shared" si="13"/>
        <v>-1.4723964949489947</v>
      </c>
      <c r="R19">
        <f t="shared" si="14"/>
        <v>-1.4688563041038656</v>
      </c>
      <c r="S19">
        <f t="shared" si="15"/>
        <v>-1.4650128387129346</v>
      </c>
      <c r="T19">
        <f t="shared" si="16"/>
        <v>-1.4609169540000044</v>
      </c>
      <c r="U19">
        <f t="shared" si="17"/>
        <v>-1.4527027303194766</v>
      </c>
      <c r="V19" s="4">
        <f t="shared" si="18"/>
        <v>-1.4439629102978246</v>
      </c>
      <c r="X19" s="30">
        <v>7</v>
      </c>
      <c r="Y19" s="61">
        <f t="shared" si="19"/>
        <v>1.1480206447431915</v>
      </c>
      <c r="Z19" s="61">
        <f t="shared" si="20"/>
        <v>1.1623018708488353</v>
      </c>
      <c r="AA19" s="61">
        <f t="shared" si="21"/>
        <v>1.1721801398276415</v>
      </c>
      <c r="AB19" s="61">
        <f t="shared" si="22"/>
        <v>0.88278884532065705</v>
      </c>
      <c r="AC19" s="61">
        <f t="shared" si="23"/>
        <v>1.2012187267737207</v>
      </c>
      <c r="AD19" s="61">
        <f t="shared" si="24"/>
        <v>1.2151915570154801</v>
      </c>
      <c r="AE19" s="61">
        <f t="shared" si="25"/>
        <v>1.2268565479403757</v>
      </c>
      <c r="AF19" s="61">
        <f t="shared" si="26"/>
        <v>1.2438581825497284</v>
      </c>
      <c r="AG19" s="62">
        <f t="shared" si="27"/>
        <v>1.2604558961563843</v>
      </c>
      <c r="AI19" s="30">
        <v>7</v>
      </c>
      <c r="AJ19" s="65">
        <f t="shared" si="28"/>
        <v>8.4973229084131519E-4</v>
      </c>
      <c r="AK19" s="64">
        <f t="shared" si="29"/>
        <v>6.1920259660551424E-4</v>
      </c>
      <c r="AL19" s="64">
        <f t="shared" si="30"/>
        <v>8.9655696066659463E-4</v>
      </c>
      <c r="AM19" s="64">
        <f t="shared" si="31"/>
        <v>2.0877634750505795E-2</v>
      </c>
      <c r="AN19" s="64">
        <f t="shared" si="32"/>
        <v>1.8060786958441488E-3</v>
      </c>
      <c r="AO19" s="64">
        <f t="shared" si="33"/>
        <v>2.3496593628870716E-3</v>
      </c>
      <c r="AP19" s="64">
        <f t="shared" si="34"/>
        <v>2.850994593284889E-3</v>
      </c>
      <c r="AQ19" s="64">
        <f t="shared" si="35"/>
        <v>3.7423457467471027E-3</v>
      </c>
      <c r="AR19" s="66">
        <f t="shared" si="36"/>
        <v>4.6778153664466526E-3</v>
      </c>
    </row>
    <row r="20" spans="2:44" x14ac:dyDescent="0.3">
      <c r="B20" s="30">
        <v>8</v>
      </c>
      <c r="C20">
        <f>fevr_19!N97</f>
        <v>5.4547099999999986</v>
      </c>
      <c r="D20">
        <f>fevr_19!O97</f>
        <v>5.9947499999999998</v>
      </c>
      <c r="E20">
        <f>fevr_19!P97</f>
        <v>6.0773799999999989</v>
      </c>
      <c r="F20">
        <f>fevr_19!Q97</f>
        <v>6.2281100000000009</v>
      </c>
      <c r="G20">
        <f>fevr_19!R97</f>
        <v>6.8504000000000005</v>
      </c>
      <c r="H20">
        <f>fevr_19!S97</f>
        <v>7.1495524999999978</v>
      </c>
      <c r="I20">
        <f>fevr_19!T97</f>
        <v>7.3980499999999978</v>
      </c>
      <c r="J20">
        <f>fevr_19!U97</f>
        <v>7.7374649999999976</v>
      </c>
      <c r="K20" s="4">
        <f>fevr_19!V97</f>
        <v>8.1625399999999964</v>
      </c>
      <c r="M20" s="30">
        <v>8</v>
      </c>
      <c r="N20">
        <f t="shared" si="10"/>
        <v>-1.4048221750037606</v>
      </c>
      <c r="O20">
        <f t="shared" si="11"/>
        <v>-1.4039747959806623</v>
      </c>
      <c r="P20">
        <f t="shared" si="12"/>
        <v>-1.4027910458192496</v>
      </c>
      <c r="Q20">
        <f t="shared" si="13"/>
        <v>-1.4015676678399018</v>
      </c>
      <c r="R20">
        <f t="shared" si="14"/>
        <v>-1.3979131006478556</v>
      </c>
      <c r="S20">
        <f t="shared" si="15"/>
        <v>-1.3939450840136767</v>
      </c>
      <c r="T20">
        <f t="shared" si="16"/>
        <v>-1.3897160346067914</v>
      </c>
      <c r="U20">
        <f t="shared" si="17"/>
        <v>-1.3812333950291966</v>
      </c>
      <c r="V20" s="4">
        <f t="shared" si="18"/>
        <v>-1.3722059804398459</v>
      </c>
      <c r="X20" s="30">
        <v>8</v>
      </c>
      <c r="Y20" s="61">
        <f t="shared" si="19"/>
        <v>1.1473892141985604</v>
      </c>
      <c r="Z20" s="61">
        <f t="shared" si="20"/>
        <v>1.1608381348360459</v>
      </c>
      <c r="AA20" s="61">
        <f t="shared" si="21"/>
        <v>1.1700547939565575</v>
      </c>
      <c r="AB20" s="61">
        <f t="shared" si="22"/>
        <v>0.88187338807945492</v>
      </c>
      <c r="AC20" s="61">
        <f t="shared" si="23"/>
        <v>1.1968346778507921</v>
      </c>
      <c r="AD20" s="61">
        <f t="shared" si="24"/>
        <v>1.2094140901853241</v>
      </c>
      <c r="AE20" s="61">
        <f t="shared" si="25"/>
        <v>1.2197909173724588</v>
      </c>
      <c r="AF20" s="61">
        <f t="shared" si="26"/>
        <v>1.2346868449704862</v>
      </c>
      <c r="AG20" s="62">
        <f t="shared" si="27"/>
        <v>1.2486891598600416</v>
      </c>
      <c r="AI20" s="30">
        <v>8</v>
      </c>
      <c r="AJ20" s="65">
        <f t="shared" si="28"/>
        <v>9.4557713134675592E-4</v>
      </c>
      <c r="AK20" s="64">
        <f t="shared" si="29"/>
        <v>7.2327560786857037E-4</v>
      </c>
      <c r="AL20" s="64">
        <f t="shared" si="30"/>
        <v>1.0466658799987566E-3</v>
      </c>
      <c r="AM20" s="64">
        <f t="shared" si="31"/>
        <v>2.3797461051853E-2</v>
      </c>
      <c r="AN20" s="64">
        <f t="shared" si="32"/>
        <v>2.1028910462599221E-3</v>
      </c>
      <c r="AO20" s="64">
        <f t="shared" si="33"/>
        <v>2.7314207496121207E-3</v>
      </c>
      <c r="AP20" s="64">
        <f t="shared" si="34"/>
        <v>3.3100575204056543E-3</v>
      </c>
      <c r="AQ20" s="64">
        <f t="shared" si="35"/>
        <v>4.3420097752747688E-3</v>
      </c>
      <c r="AR20" s="66">
        <f t="shared" si="36"/>
        <v>5.4104955097696722E-3</v>
      </c>
    </row>
    <row r="21" spans="2:44" x14ac:dyDescent="0.3">
      <c r="B21" s="30">
        <v>9</v>
      </c>
      <c r="C21">
        <f>fevr_19!N98</f>
        <v>5.4472066666666654</v>
      </c>
      <c r="D21">
        <f>fevr_19!O98</f>
        <v>5.9846666666666666</v>
      </c>
      <c r="E21">
        <f>fevr_19!P98</f>
        <v>6.0659533333333329</v>
      </c>
      <c r="F21">
        <f>fevr_19!Q98</f>
        <v>6.2163066666666671</v>
      </c>
      <c r="G21">
        <f>fevr_19!R98</f>
        <v>6.8272666666666666</v>
      </c>
      <c r="H21">
        <f>fevr_19!S98</f>
        <v>7.1185933333333313</v>
      </c>
      <c r="I21">
        <f>fevr_19!T98</f>
        <v>7.3608666666666647</v>
      </c>
      <c r="J21">
        <f>fevr_19!U98</f>
        <v>7.6993266666666642</v>
      </c>
      <c r="K21" s="4">
        <f>fevr_19!V98</f>
        <v>8.1052933333333304</v>
      </c>
      <c r="M21" s="30">
        <v>9</v>
      </c>
      <c r="N21">
        <f t="shared" si="10"/>
        <v>-1.3404981857718343</v>
      </c>
      <c r="O21">
        <f t="shared" si="11"/>
        <v>-1.3396254381684964</v>
      </c>
      <c r="P21">
        <f t="shared" si="12"/>
        <v>-1.3384062192433199</v>
      </c>
      <c r="Q21">
        <f t="shared" si="13"/>
        <v>-1.3371461483343117</v>
      </c>
      <c r="R21">
        <f t="shared" si="14"/>
        <v>-1.333381745982557</v>
      </c>
      <c r="S21">
        <f t="shared" si="15"/>
        <v>-1.3292940936042197</v>
      </c>
      <c r="T21">
        <f t="shared" si="16"/>
        <v>-1.3249371006744481</v>
      </c>
      <c r="U21">
        <f t="shared" si="17"/>
        <v>-1.3161964615285742</v>
      </c>
      <c r="V21" s="4">
        <f t="shared" si="18"/>
        <v>-1.3068924526122485</v>
      </c>
      <c r="X21" s="30">
        <v>9</v>
      </c>
      <c r="Y21" s="61">
        <f t="shared" si="19"/>
        <v>1.1468159035418364</v>
      </c>
      <c r="Z21" s="61">
        <f t="shared" si="20"/>
        <v>1.1595104171270523</v>
      </c>
      <c r="AA21" s="61">
        <f t="shared" si="21"/>
        <v>1.1681282529746806</v>
      </c>
      <c r="AB21" s="61">
        <f t="shared" si="22"/>
        <v>0.95060329472330152</v>
      </c>
      <c r="AC21" s="61">
        <f t="shared" si="23"/>
        <v>1.1928712312718495</v>
      </c>
      <c r="AD21" s="61">
        <f t="shared" si="24"/>
        <v>1.2041991689400275</v>
      </c>
      <c r="AE21" s="61">
        <f t="shared" si="25"/>
        <v>1.2134217807466765</v>
      </c>
      <c r="AF21" s="61">
        <f t="shared" si="26"/>
        <v>1.226430313263676</v>
      </c>
      <c r="AG21" s="62">
        <f t="shared" si="27"/>
        <v>1.2381295116456386</v>
      </c>
      <c r="AI21" s="30">
        <v>9</v>
      </c>
      <c r="AJ21" s="65">
        <f t="shared" si="28"/>
        <v>1.0380057338705839E-3</v>
      </c>
      <c r="AK21" s="64">
        <f t="shared" si="29"/>
        <v>8.301935689144363E-4</v>
      </c>
      <c r="AL21" s="64">
        <f t="shared" si="30"/>
        <v>1.2007718227853154E-3</v>
      </c>
      <c r="AM21" s="64">
        <f t="shared" si="31"/>
        <v>2.0746118708668201E-2</v>
      </c>
      <c r="AN21" s="64">
        <f t="shared" si="32"/>
        <v>2.4064818870178778E-3</v>
      </c>
      <c r="AO21" s="64">
        <f t="shared" si="33"/>
        <v>3.1209992983377149E-3</v>
      </c>
      <c r="AP21" s="64">
        <f t="shared" si="34"/>
        <v>3.7776814171813777E-3</v>
      </c>
      <c r="AQ21" s="64">
        <f t="shared" si="35"/>
        <v>4.9524233550435615E-3</v>
      </c>
      <c r="AR21" s="66">
        <f t="shared" si="36"/>
        <v>6.1527813258800829E-3</v>
      </c>
    </row>
    <row r="22" spans="2:44" x14ac:dyDescent="0.3">
      <c r="B22" s="30">
        <v>10</v>
      </c>
      <c r="C22">
        <f>fevr_19!N99</f>
        <v>5.4399999999999986</v>
      </c>
      <c r="D22">
        <f>fevr_19!O99</f>
        <v>5.9749999999999996</v>
      </c>
      <c r="E22">
        <f>fevr_19!P99</f>
        <v>6.0549999999999988</v>
      </c>
      <c r="F22">
        <f>fevr_19!Q99</f>
        <v>6.205000000000001</v>
      </c>
      <c r="G22">
        <f>fevr_19!R99</f>
        <v>6.8050000000000006</v>
      </c>
      <c r="H22">
        <f>fevr_19!S99</f>
        <v>7.0887499999999974</v>
      </c>
      <c r="I22">
        <f>fevr_19!T99</f>
        <v>7.3249999999999975</v>
      </c>
      <c r="J22">
        <f>fevr_19!U99</f>
        <v>7.6624999999999979</v>
      </c>
      <c r="K22" s="4">
        <f>fevr_19!V99</f>
        <v>8.0499999999999972</v>
      </c>
      <c r="M22" s="30">
        <v>10</v>
      </c>
      <c r="N22">
        <f t="shared" si="10"/>
        <v>-1.2812874932733882</v>
      </c>
      <c r="O22">
        <f t="shared" si="11"/>
        <v>-1.2803901861831439</v>
      </c>
      <c r="P22">
        <f t="shared" si="12"/>
        <v>-1.2791366275094065</v>
      </c>
      <c r="Q22">
        <f t="shared" si="13"/>
        <v>-1.2778410289416045</v>
      </c>
      <c r="R22">
        <f t="shared" si="14"/>
        <v>-1.2739702630158389</v>
      </c>
      <c r="S22">
        <f t="shared" si="15"/>
        <v>-1.2697667280913272</v>
      </c>
      <c r="T22">
        <f t="shared" si="16"/>
        <v>-1.2652857729340532</v>
      </c>
      <c r="U22">
        <f t="shared" si="17"/>
        <v>-1.2562950600819183</v>
      </c>
      <c r="V22" s="4">
        <f t="shared" si="18"/>
        <v>-1.2467228013940614</v>
      </c>
      <c r="X22" s="30">
        <v>10</v>
      </c>
      <c r="Y22" s="61">
        <f t="shared" si="19"/>
        <v>1.1462891666219226</v>
      </c>
      <c r="Z22" s="61">
        <f t="shared" si="20"/>
        <v>1.1582917450259296</v>
      </c>
      <c r="AA22" s="61">
        <f t="shared" si="21"/>
        <v>1.166361122546214</v>
      </c>
      <c r="AB22" s="61">
        <f t="shared" si="22"/>
        <v>0.9337534527974074</v>
      </c>
      <c r="AC22" s="61">
        <f t="shared" si="23"/>
        <v>1.1892457656759849</v>
      </c>
      <c r="AD22" s="61">
        <f t="shared" si="24"/>
        <v>1.1994367962067778</v>
      </c>
      <c r="AE22" s="61">
        <f t="shared" si="25"/>
        <v>1.2076132621785907</v>
      </c>
      <c r="AF22" s="61">
        <f t="shared" si="26"/>
        <v>1.2189090615712614</v>
      </c>
      <c r="AG22" s="62">
        <f t="shared" si="27"/>
        <v>1.2285419099652906</v>
      </c>
      <c r="AI22" s="30">
        <v>10</v>
      </c>
      <c r="AJ22" s="65">
        <f t="shared" si="28"/>
        <v>1.1274665316517024E-3</v>
      </c>
      <c r="AK22" s="64">
        <f t="shared" si="29"/>
        <v>9.3984997773068069E-4</v>
      </c>
      <c r="AL22" s="64">
        <f t="shared" si="30"/>
        <v>1.3587248473548447E-3</v>
      </c>
      <c r="AM22" s="64">
        <f t="shared" si="31"/>
        <v>2.4511178987178917E-2</v>
      </c>
      <c r="AN22" s="64">
        <f t="shared" si="32"/>
        <v>2.7165783116945008E-3</v>
      </c>
      <c r="AO22" s="64">
        <f t="shared" si="33"/>
        <v>3.5180640294836391E-3</v>
      </c>
      <c r="AP22" s="64">
        <f t="shared" si="34"/>
        <v>4.2534915707213988E-3</v>
      </c>
      <c r="AQ22" s="64">
        <f t="shared" si="35"/>
        <v>5.5731208185478692E-3</v>
      </c>
      <c r="AR22" s="66">
        <f t="shared" si="36"/>
        <v>6.9042122189376387E-3</v>
      </c>
    </row>
    <row r="23" spans="2:44" x14ac:dyDescent="0.3">
      <c r="B23" s="30">
        <v>11</v>
      </c>
      <c r="C23">
        <f>fevr_19!N100</f>
        <v>5.4330899999999982</v>
      </c>
      <c r="D23">
        <f>fevr_19!O100</f>
        <v>5.9657499999999999</v>
      </c>
      <c r="E23">
        <f>fevr_19!P100</f>
        <v>6.0445199999999994</v>
      </c>
      <c r="F23">
        <f>fevr_19!Q100</f>
        <v>6.1941900000000008</v>
      </c>
      <c r="G23">
        <f>fevr_19!R100</f>
        <v>6.7836000000000007</v>
      </c>
      <c r="H23">
        <f>fevr_19!S100</f>
        <v>7.0600224999999979</v>
      </c>
      <c r="I23">
        <f>fevr_19!T100</f>
        <v>7.2904499999999981</v>
      </c>
      <c r="J23">
        <f>fevr_19!U100</f>
        <v>7.6269849999999986</v>
      </c>
      <c r="K23" s="4">
        <f>fevr_19!V100</f>
        <v>7.9966599999999968</v>
      </c>
      <c r="M23" s="30">
        <v>11</v>
      </c>
      <c r="N23">
        <f t="shared" si="10"/>
        <v>-1.2262570074033559</v>
      </c>
      <c r="O23">
        <f t="shared" si="11"/>
        <v>-1.225335765492005</v>
      </c>
      <c r="P23">
        <f t="shared" si="12"/>
        <v>-1.2240487383731888</v>
      </c>
      <c r="Q23">
        <f t="shared" si="13"/>
        <v>-1.2227185109864864</v>
      </c>
      <c r="R23">
        <f t="shared" si="14"/>
        <v>-1.2187440566089169</v>
      </c>
      <c r="S23">
        <f t="shared" si="15"/>
        <v>-1.2144275265991809</v>
      </c>
      <c r="T23">
        <f t="shared" si="16"/>
        <v>-1.2098256667031708</v>
      </c>
      <c r="U23">
        <f t="shared" si="17"/>
        <v>-1.2005909494842395</v>
      </c>
      <c r="V23" s="4">
        <f t="shared" si="18"/>
        <v>-1.1907568044823515</v>
      </c>
      <c r="X23" s="30">
        <v>11</v>
      </c>
      <c r="Y23" s="61">
        <f t="shared" si="19"/>
        <v>1.1458006362724349</v>
      </c>
      <c r="Z23" s="61">
        <f t="shared" si="20"/>
        <v>1.1571625693156262</v>
      </c>
      <c r="AA23" s="61">
        <f t="shared" si="21"/>
        <v>1.1647248502906407</v>
      </c>
      <c r="AB23" s="61">
        <f t="shared" si="22"/>
        <v>0.94777454950856121</v>
      </c>
      <c r="AC23" s="61">
        <f t="shared" si="23"/>
        <v>1.1858983429065368</v>
      </c>
      <c r="AD23" s="61">
        <f t="shared" si="24"/>
        <v>1.1950471301456782</v>
      </c>
      <c r="AE23" s="61">
        <f t="shared" si="25"/>
        <v>1.2022667081540417</v>
      </c>
      <c r="AF23" s="61">
        <f t="shared" si="26"/>
        <v>1.2119928858485167</v>
      </c>
      <c r="AG23" s="62">
        <f t="shared" si="27"/>
        <v>1.2197556601448749</v>
      </c>
      <c r="AI23" s="30">
        <v>11</v>
      </c>
      <c r="AJ23" s="65">
        <f t="shared" si="28"/>
        <v>1.2143494533185528E-3</v>
      </c>
      <c r="AK23" s="64">
        <f t="shared" si="29"/>
        <v>1.0521664508107431E-3</v>
      </c>
      <c r="AL23" s="64">
        <f t="shared" si="30"/>
        <v>1.5204154654921559E-3</v>
      </c>
      <c r="AM23" s="64">
        <f t="shared" si="31"/>
        <v>2.5341497215881997E-2</v>
      </c>
      <c r="AN23" s="64">
        <f t="shared" si="32"/>
        <v>3.0329890621414168E-3</v>
      </c>
      <c r="AO23" s="64">
        <f t="shared" si="33"/>
        <v>3.9223903157469264E-3</v>
      </c>
      <c r="AP23" s="64">
        <f t="shared" si="34"/>
        <v>4.7372417752147289E-3</v>
      </c>
      <c r="AQ23" s="64">
        <f t="shared" si="35"/>
        <v>6.2037980127870596E-3</v>
      </c>
      <c r="AR23" s="66">
        <f t="shared" si="36"/>
        <v>7.6645318696572651E-3</v>
      </c>
    </row>
    <row r="24" spans="2:44" x14ac:dyDescent="0.3">
      <c r="B24" s="30">
        <v>12</v>
      </c>
      <c r="C24">
        <f>fevr_19!N101</f>
        <v>5.4264766666666651</v>
      </c>
      <c r="D24">
        <f>fevr_19!O101</f>
        <v>5.9569166666666664</v>
      </c>
      <c r="E24">
        <f>fevr_19!P101</f>
        <v>6.034513333333333</v>
      </c>
      <c r="F24">
        <f>fevr_19!Q101</f>
        <v>6.1838766666666674</v>
      </c>
      <c r="G24">
        <f>fevr_19!R101</f>
        <v>6.763066666666667</v>
      </c>
      <c r="H24">
        <f>fevr_19!S101</f>
        <v>7.0324108333333317</v>
      </c>
      <c r="I24">
        <f>fevr_19!T101</f>
        <v>7.2572166666666647</v>
      </c>
      <c r="J24">
        <f>fevr_19!U101</f>
        <v>7.5927816666666654</v>
      </c>
      <c r="K24" s="4">
        <f>fevr_19!V101</f>
        <v>7.9452733333333301</v>
      </c>
      <c r="M24" s="30">
        <v>12</v>
      </c>
      <c r="N24">
        <f t="shared" si="10"/>
        <v>-1.1747087812461889</v>
      </c>
      <c r="O24">
        <f t="shared" si="11"/>
        <v>-1.1737640870670147</v>
      </c>
      <c r="P24">
        <f t="shared" si="12"/>
        <v>-1.1724442642059951</v>
      </c>
      <c r="Q24">
        <f t="shared" si="13"/>
        <v>-1.171080101497904</v>
      </c>
      <c r="R24">
        <f t="shared" si="14"/>
        <v>-1.1670040198067995</v>
      </c>
      <c r="S24">
        <f t="shared" si="15"/>
        <v>-1.1625767145494461</v>
      </c>
      <c r="T24">
        <f t="shared" si="16"/>
        <v>-1.1578562947208837</v>
      </c>
      <c r="U24">
        <f t="shared" si="17"/>
        <v>-1.1483822093424483</v>
      </c>
      <c r="V24" s="4">
        <f t="shared" si="18"/>
        <v>-1.1382910108202771</v>
      </c>
      <c r="X24" s="30">
        <v>12</v>
      </c>
      <c r="Y24" s="61">
        <f t="shared" si="19"/>
        <v>1.1453440414072806</v>
      </c>
      <c r="Z24" s="61">
        <f t="shared" si="20"/>
        <v>1.1561082349495455</v>
      </c>
      <c r="AA24" s="61">
        <f t="shared" si="21"/>
        <v>1.1631980308621224</v>
      </c>
      <c r="AB24" s="61">
        <f t="shared" si="22"/>
        <v>0.94642800252258663</v>
      </c>
      <c r="AC24" s="61">
        <f t="shared" si="23"/>
        <v>1.1827839791217833</v>
      </c>
      <c r="AD24" s="61">
        <f t="shared" si="24"/>
        <v>1.1909702112396696</v>
      </c>
      <c r="AE24" s="61">
        <f t="shared" si="25"/>
        <v>1.1973080068268822</v>
      </c>
      <c r="AF24" s="61">
        <f t="shared" si="26"/>
        <v>1.2055840747005895</v>
      </c>
      <c r="AG24" s="62">
        <f t="shared" si="27"/>
        <v>1.211642478815701</v>
      </c>
      <c r="AI24" s="30">
        <v>12</v>
      </c>
      <c r="AJ24" s="65">
        <f t="shared" si="28"/>
        <v>1.2989997007358534E-3</v>
      </c>
      <c r="AK24" s="64">
        <f t="shared" si="29"/>
        <v>1.1670861153749434E-3</v>
      </c>
      <c r="AL24" s="64">
        <f t="shared" si="30"/>
        <v>1.6857651688657327E-3</v>
      </c>
      <c r="AM24" s="64">
        <f t="shared" si="31"/>
        <v>2.7648147854775346E-2</v>
      </c>
      <c r="AN24" s="64">
        <f t="shared" si="32"/>
        <v>3.3555857554522228E-3</v>
      </c>
      <c r="AO24" s="64">
        <f t="shared" si="33"/>
        <v>4.3338356659993471E-3</v>
      </c>
      <c r="AP24" s="64">
        <f t="shared" si="34"/>
        <v>5.2287852596906437E-3</v>
      </c>
      <c r="AQ24" s="64">
        <f t="shared" si="35"/>
        <v>6.8442756005358263E-3</v>
      </c>
      <c r="AR24" s="66">
        <f t="shared" si="36"/>
        <v>8.4336426603081605E-3</v>
      </c>
    </row>
    <row r="25" spans="2:44" x14ac:dyDescent="0.3">
      <c r="B25" s="30">
        <v>13</v>
      </c>
      <c r="C25">
        <f>fevr_19!N102</f>
        <v>5.4201599999999983</v>
      </c>
      <c r="D25">
        <f>fevr_19!O102</f>
        <v>5.9485000000000001</v>
      </c>
      <c r="E25">
        <f>fevr_19!P102</f>
        <v>6.0249799999999993</v>
      </c>
      <c r="F25">
        <f>fevr_19!Q102</f>
        <v>6.1740600000000008</v>
      </c>
      <c r="G25">
        <f>fevr_19!R102</f>
        <v>6.7434000000000003</v>
      </c>
      <c r="H25">
        <f>fevr_19!S102</f>
        <v>7.0059149999999981</v>
      </c>
      <c r="I25">
        <f>fevr_19!T102</f>
        <v>7.2252999999999989</v>
      </c>
      <c r="J25">
        <f>fevr_19!U102</f>
        <v>7.5598899999999984</v>
      </c>
      <c r="K25" s="4">
        <f>fevr_19!V102</f>
        <v>7.8958399999999971</v>
      </c>
      <c r="M25" s="30">
        <v>13</v>
      </c>
      <c r="N25">
        <f t="shared" si="10"/>
        <v>-1.126106329038568</v>
      </c>
      <c r="O25">
        <f t="shared" si="11"/>
        <v>-1.1251385524105995</v>
      </c>
      <c r="P25">
        <f t="shared" si="12"/>
        <v>-1.1237864489477094</v>
      </c>
      <c r="Q25">
        <f t="shared" si="13"/>
        <v>-1.1223888814826828</v>
      </c>
      <c r="R25">
        <f t="shared" si="14"/>
        <v>-1.1182127463045382</v>
      </c>
      <c r="S25">
        <f t="shared" si="15"/>
        <v>-1.1136763555213831</v>
      </c>
      <c r="T25">
        <f t="shared" si="16"/>
        <v>-1.1088391544010483</v>
      </c>
      <c r="U25">
        <f t="shared" si="17"/>
        <v>-1.099129197697851</v>
      </c>
      <c r="V25" s="4">
        <f t="shared" si="18"/>
        <v>-1.0887845602032813</v>
      </c>
      <c r="X25" s="30">
        <v>13</v>
      </c>
      <c r="Y25" s="61">
        <f t="shared" si="19"/>
        <v>1.1449145512441181</v>
      </c>
      <c r="Z25" s="61">
        <f t="shared" si="20"/>
        <v>1.1551174496283105</v>
      </c>
      <c r="AA25" s="61">
        <f t="shared" si="21"/>
        <v>1.1617641691269693</v>
      </c>
      <c r="AB25" s="61">
        <f t="shared" si="22"/>
        <v>0.92908356006295911</v>
      </c>
      <c r="AC25" s="61">
        <f t="shared" si="23"/>
        <v>1.1798679665434491</v>
      </c>
      <c r="AD25" s="61">
        <f t="shared" si="24"/>
        <v>1.18715974445628</v>
      </c>
      <c r="AE25" s="61">
        <f t="shared" si="25"/>
        <v>1.1926799136687187</v>
      </c>
      <c r="AF25" s="61">
        <f t="shared" si="26"/>
        <v>1.1996072320815836</v>
      </c>
      <c r="AG25" s="62">
        <f t="shared" si="27"/>
        <v>1.2041032262192941</v>
      </c>
      <c r="AI25" s="30">
        <v>13</v>
      </c>
      <c r="AJ25" s="65">
        <f t="shared" si="28"/>
        <v>1.3817271890410321E-3</v>
      </c>
      <c r="AK25" s="64">
        <f t="shared" si="29"/>
        <v>1.2845691024818418E-3</v>
      </c>
      <c r="AL25" s="64">
        <f t="shared" si="30"/>
        <v>1.8547199663893899E-3</v>
      </c>
      <c r="AM25" s="64">
        <f t="shared" si="31"/>
        <v>3.1958563803850148E-2</v>
      </c>
      <c r="AN25" s="64">
        <f t="shared" si="32"/>
        <v>3.6842900610318807E-3</v>
      </c>
      <c r="AO25" s="64">
        <f t="shared" si="33"/>
        <v>4.7523231744060757E-3</v>
      </c>
      <c r="AP25" s="64">
        <f t="shared" si="34"/>
        <v>5.7280548127771058E-3</v>
      </c>
      <c r="AQ25" s="64">
        <f t="shared" si="35"/>
        <v>7.4944739839020169E-3</v>
      </c>
      <c r="AR25" s="66">
        <f t="shared" si="36"/>
        <v>9.2115745231080015E-3</v>
      </c>
    </row>
    <row r="26" spans="2:44" x14ac:dyDescent="0.3">
      <c r="B26" s="30">
        <v>14</v>
      </c>
      <c r="C26">
        <f>fevr_19!N103</f>
        <v>5.4141399999999988</v>
      </c>
      <c r="D26">
        <f>fevr_19!O103</f>
        <v>5.9405000000000001</v>
      </c>
      <c r="E26">
        <f>fevr_19!P103</f>
        <v>6.0159199999999995</v>
      </c>
      <c r="F26">
        <f>fevr_19!Q103</f>
        <v>6.1647400000000001</v>
      </c>
      <c r="G26">
        <f>fevr_19!R103</f>
        <v>6.7246000000000006</v>
      </c>
      <c r="H26">
        <f>fevr_19!S103</f>
        <v>6.9805349999999979</v>
      </c>
      <c r="I26">
        <f>fevr_19!T103</f>
        <v>7.1946999999999983</v>
      </c>
      <c r="J26">
        <f>fevr_19!U103</f>
        <v>7.5283099999999985</v>
      </c>
      <c r="K26" s="4">
        <f>fevr_19!V103</f>
        <v>7.8483599999999969</v>
      </c>
      <c r="M26" s="30">
        <v>14</v>
      </c>
      <c r="N26">
        <f t="shared" si="10"/>
        <v>-1.0800278336624811</v>
      </c>
      <c r="O26">
        <f t="shared" si="11"/>
        <v>-1.0790372527051575</v>
      </c>
      <c r="P26">
        <f t="shared" si="12"/>
        <v>-1.0776532555998402</v>
      </c>
      <c r="Q26">
        <f t="shared" si="13"/>
        <v>-1.0762226813710098</v>
      </c>
      <c r="R26">
        <f t="shared" si="14"/>
        <v>-1.0719476698974708</v>
      </c>
      <c r="S26">
        <f t="shared" si="15"/>
        <v>-1.0673034516097877</v>
      </c>
      <c r="T26">
        <f t="shared" si="16"/>
        <v>-1.062350786515126</v>
      </c>
      <c r="U26">
        <f t="shared" si="17"/>
        <v>-1.0524075260824339</v>
      </c>
      <c r="V26" s="4">
        <f t="shared" si="18"/>
        <v>-1.0418120692878368</v>
      </c>
      <c r="X26" s="30">
        <v>14</v>
      </c>
      <c r="Y26" s="61">
        <f t="shared" si="19"/>
        <v>1.1445083586643086</v>
      </c>
      <c r="Z26" s="61">
        <f t="shared" si="20"/>
        <v>1.1541813109562802</v>
      </c>
      <c r="AA26" s="61">
        <f t="shared" si="21"/>
        <v>1.160410259394749</v>
      </c>
      <c r="AB26" s="61">
        <f t="shared" si="22"/>
        <v>0.93158642740015241</v>
      </c>
      <c r="AC26" s="61">
        <f t="shared" si="23"/>
        <v>1.1771229021136955</v>
      </c>
      <c r="AD26" s="61">
        <f t="shared" si="24"/>
        <v>1.183579150043613</v>
      </c>
      <c r="AE26" s="61">
        <f t="shared" si="25"/>
        <v>1.1883371774969331</v>
      </c>
      <c r="AF26" s="61">
        <f t="shared" si="26"/>
        <v>1.1940028181616229</v>
      </c>
      <c r="AG26" s="62">
        <f t="shared" si="27"/>
        <v>1.1970594835479893</v>
      </c>
      <c r="AI26" s="30">
        <v>14</v>
      </c>
      <c r="AJ26" s="65">
        <f t="shared" si="28"/>
        <v>1.4628132675211236E-3</v>
      </c>
      <c r="AK26" s="64">
        <f t="shared" si="29"/>
        <v>1.4045893651569719E-3</v>
      </c>
      <c r="AL26" s="64">
        <f t="shared" si="30"/>
        <v>2.0272458209497912E-3</v>
      </c>
      <c r="AM26" s="64">
        <f t="shared" si="31"/>
        <v>3.3927904694123823E-2</v>
      </c>
      <c r="AN26" s="64">
        <f t="shared" si="32"/>
        <v>4.0190646361975002E-3</v>
      </c>
      <c r="AO26" s="64">
        <f t="shared" si="33"/>
        <v>5.1778298152132252E-3</v>
      </c>
      <c r="AP26" s="64">
        <f t="shared" si="34"/>
        <v>6.2350487244908492E-3</v>
      </c>
      <c r="AQ26" s="64">
        <f t="shared" si="35"/>
        <v>8.1543955770341514E-3</v>
      </c>
      <c r="AR26" s="66">
        <f t="shared" si="36"/>
        <v>9.9984629224149912E-3</v>
      </c>
    </row>
    <row r="27" spans="2:44" x14ac:dyDescent="0.3">
      <c r="B27" s="30">
        <v>15</v>
      </c>
      <c r="C27">
        <f>fevr_19!N104</f>
        <v>5.4084166666666649</v>
      </c>
      <c r="D27">
        <f>fevr_19!O104</f>
        <v>5.9329166666666673</v>
      </c>
      <c r="E27">
        <f>fevr_19!P104</f>
        <v>6.0073333333333325</v>
      </c>
      <c r="F27">
        <f>fevr_19!Q104</f>
        <v>6.1559166666666671</v>
      </c>
      <c r="G27">
        <f>fevr_19!R104</f>
        <v>6.706666666666667</v>
      </c>
      <c r="H27">
        <f>fevr_19!S104</f>
        <v>6.9562708333333312</v>
      </c>
      <c r="I27">
        <f>fevr_19!T104</f>
        <v>7.1654166666666654</v>
      </c>
      <c r="J27">
        <f>fevr_19!U104</f>
        <v>7.4980416666666656</v>
      </c>
      <c r="K27" s="4">
        <f>fevr_19!V104</f>
        <v>7.8028333333333304</v>
      </c>
      <c r="M27" s="30">
        <v>15</v>
      </c>
      <c r="N27">
        <f t="shared" si="10"/>
        <v>-1.0361352347838699</v>
      </c>
      <c r="O27">
        <f t="shared" si="11"/>
        <v>-1.035122051358782</v>
      </c>
      <c r="P27">
        <f t="shared" si="12"/>
        <v>-1.0337064409575432</v>
      </c>
      <c r="Q27">
        <f t="shared" si="13"/>
        <v>-1.0322431476723626</v>
      </c>
      <c r="R27">
        <f t="shared" si="14"/>
        <v>-1.0278701070067491</v>
      </c>
      <c r="S27">
        <f t="shared" si="15"/>
        <v>-1.0231189597421593</v>
      </c>
      <c r="T27">
        <f t="shared" si="16"/>
        <v>-1.0180517635673187</v>
      </c>
      <c r="U27">
        <f t="shared" si="17"/>
        <v>-1.007876991817791</v>
      </c>
      <c r="V27" s="4">
        <f t="shared" si="18"/>
        <v>-0.99703250416829503</v>
      </c>
      <c r="X27" s="30">
        <v>15</v>
      </c>
      <c r="Y27" s="61">
        <f t="shared" si="19"/>
        <v>1.1441224048441991</v>
      </c>
      <c r="Z27" s="61">
        <f t="shared" si="20"/>
        <v>1.153292663529272</v>
      </c>
      <c r="AA27" s="61">
        <f t="shared" si="21"/>
        <v>1.1591258465910479</v>
      </c>
      <c r="AB27" s="61">
        <f t="shared" si="22"/>
        <v>0.92708092650796392</v>
      </c>
      <c r="AC27" s="61">
        <f t="shared" si="23"/>
        <v>1.1745267240274555</v>
      </c>
      <c r="AD27" s="61">
        <f t="shared" si="24"/>
        <v>1.1801989537765925</v>
      </c>
      <c r="AE27" s="61">
        <f t="shared" si="25"/>
        <v>1.1842433197021962</v>
      </c>
      <c r="AF27" s="61">
        <f t="shared" si="26"/>
        <v>1.1887228837823354</v>
      </c>
      <c r="AG27" s="62">
        <f t="shared" si="27"/>
        <v>1.1904479888859927</v>
      </c>
      <c r="AI27" s="30">
        <v>15</v>
      </c>
      <c r="AJ27" s="65">
        <f t="shared" si="28"/>
        <v>1.5425156587854649E-3</v>
      </c>
      <c r="AK27" s="64">
        <f t="shared" si="29"/>
        <v>1.5271323688971217E-3</v>
      </c>
      <c r="AL27" s="64">
        <f t="shared" si="30"/>
        <v>2.2033253369343753E-3</v>
      </c>
      <c r="AM27" s="64">
        <f t="shared" si="31"/>
        <v>3.6845018002907459E-2</v>
      </c>
      <c r="AN27" s="64">
        <f t="shared" si="32"/>
        <v>4.3599065403794879E-3</v>
      </c>
      <c r="AO27" s="64">
        <f t="shared" si="33"/>
        <v>5.610377935616806E-3</v>
      </c>
      <c r="AP27" s="64">
        <f t="shared" si="34"/>
        <v>6.7498205692655411E-3</v>
      </c>
      <c r="AQ27" s="64">
        <f t="shared" si="35"/>
        <v>8.8241119305935145E-3</v>
      </c>
      <c r="AR27" s="66">
        <f t="shared" si="36"/>
        <v>1.0794532876002239E-2</v>
      </c>
    </row>
    <row r="28" spans="2:44" x14ac:dyDescent="0.3">
      <c r="B28" s="30">
        <v>16</v>
      </c>
      <c r="C28">
        <f>fevr_19!N105</f>
        <v>5.4029899999999982</v>
      </c>
      <c r="D28">
        <f>fevr_19!O105</f>
        <v>5.9257500000000007</v>
      </c>
      <c r="E28">
        <f>fevr_19!P105</f>
        <v>5.9992199999999993</v>
      </c>
      <c r="F28">
        <f>fevr_19!Q105</f>
        <v>6.1475900000000001</v>
      </c>
      <c r="G28">
        <f>fevr_19!R105</f>
        <v>6.6896000000000004</v>
      </c>
      <c r="H28">
        <f>fevr_19!S105</f>
        <v>6.9331224999999979</v>
      </c>
      <c r="I28">
        <f>fevr_19!T105</f>
        <v>7.1374499999999994</v>
      </c>
      <c r="J28">
        <f>fevr_19!U105</f>
        <v>7.4690849999999989</v>
      </c>
      <c r="K28" s="4">
        <f>fevr_19!V105</f>
        <v>7.7592599999999967</v>
      </c>
      <c r="M28" s="30">
        <v>16</v>
      </c>
      <c r="N28">
        <f t="shared" si="10"/>
        <v>-0.99415312150898605</v>
      </c>
      <c r="O28">
        <f t="shared" si="11"/>
        <v>-0.99311747278840423</v>
      </c>
      <c r="P28">
        <f t="shared" si="12"/>
        <v>-0.99167043898143903</v>
      </c>
      <c r="Q28">
        <f t="shared" si="13"/>
        <v>-0.99017462075415497</v>
      </c>
      <c r="R28">
        <f t="shared" si="14"/>
        <v>-0.9857041177452478</v>
      </c>
      <c r="S28">
        <f t="shared" si="15"/>
        <v>-0.9808466345909499</v>
      </c>
      <c r="T28">
        <f t="shared" si="16"/>
        <v>-0.97566551335024154</v>
      </c>
      <c r="U28">
        <f t="shared" si="17"/>
        <v>-0.96526036271775972</v>
      </c>
      <c r="V28" s="4">
        <f t="shared" si="18"/>
        <v>-0.95416792368977854</v>
      </c>
      <c r="X28" s="30">
        <v>16</v>
      </c>
      <c r="Y28" s="61">
        <f t="shared" si="19"/>
        <v>1.1437541911325029</v>
      </c>
      <c r="Z28" s="61">
        <f t="shared" si="20"/>
        <v>1.1524456597530401</v>
      </c>
      <c r="AA28" s="61">
        <f t="shared" si="21"/>
        <v>1.1579023849896299</v>
      </c>
      <c r="AB28" s="61">
        <f t="shared" si="22"/>
        <v>0.9261596469377803</v>
      </c>
      <c r="AC28" s="61">
        <f t="shared" si="23"/>
        <v>1.1720613704714125</v>
      </c>
      <c r="AD28" s="61">
        <f t="shared" si="24"/>
        <v>1.1769950040707895</v>
      </c>
      <c r="AE28" s="61">
        <f t="shared" si="25"/>
        <v>1.1803684339343903</v>
      </c>
      <c r="AF28" s="61">
        <f t="shared" si="26"/>
        <v>1.1837281581216963</v>
      </c>
      <c r="AG28" s="62">
        <f t="shared" si="27"/>
        <v>1.1842168368320058</v>
      </c>
      <c r="AI28" s="30">
        <v>16</v>
      </c>
      <c r="AJ28" s="65">
        <f t="shared" si="28"/>
        <v>1.6210721868673561E-3</v>
      </c>
      <c r="AK28" s="64">
        <f t="shared" si="29"/>
        <v>1.6521933775256181E-3</v>
      </c>
      <c r="AL28" s="64">
        <f t="shared" si="30"/>
        <v>2.3829553015639882E-3</v>
      </c>
      <c r="AM28" s="64">
        <f t="shared" si="31"/>
        <v>3.9286627488671316E-2</v>
      </c>
      <c r="AN28" s="64">
        <f t="shared" si="32"/>
        <v>4.7068423437224283E-3</v>
      </c>
      <c r="AO28" s="64">
        <f t="shared" si="33"/>
        <v>6.0500289366971216E-3</v>
      </c>
      <c r="AP28" s="64">
        <f t="shared" si="34"/>
        <v>7.2724716185739724E-3</v>
      </c>
      <c r="AQ28" s="64">
        <f t="shared" si="35"/>
        <v>9.5037541768110689E-3</v>
      </c>
      <c r="AR28" s="66">
        <f t="shared" si="36"/>
        <v>1.1600087116032137E-2</v>
      </c>
    </row>
    <row r="29" spans="2:44" x14ac:dyDescent="0.3">
      <c r="B29" s="30">
        <v>17</v>
      </c>
      <c r="C29">
        <f>fevr_19!N106</f>
        <v>5.3978599999999988</v>
      </c>
      <c r="D29">
        <f>fevr_19!O106</f>
        <v>5.9190000000000005</v>
      </c>
      <c r="E29">
        <f>fevr_19!P106</f>
        <v>5.991579999999999</v>
      </c>
      <c r="F29">
        <f>fevr_19!Q106</f>
        <v>6.1397599999999999</v>
      </c>
      <c r="G29">
        <f>fevr_19!R106</f>
        <v>6.6734000000000009</v>
      </c>
      <c r="H29">
        <f>fevr_19!S106</f>
        <v>6.911089999999998</v>
      </c>
      <c r="I29">
        <f>fevr_19!T106</f>
        <v>7.1107999999999993</v>
      </c>
      <c r="J29">
        <f>fevr_19!U106</f>
        <v>7.4414399999999992</v>
      </c>
      <c r="K29" s="4">
        <f>fevr_19!V106</f>
        <v>7.7176399999999967</v>
      </c>
      <c r="M29" s="30">
        <v>17</v>
      </c>
      <c r="N29">
        <f t="shared" si="10"/>
        <v>-0.95385390858628272</v>
      </c>
      <c r="O29">
        <f t="shared" si="11"/>
        <v>-0.95279587586310333</v>
      </c>
      <c r="P29">
        <f t="shared" si="12"/>
        <v>-0.95131753038679412</v>
      </c>
      <c r="Q29">
        <f t="shared" si="13"/>
        <v>-0.94978930044705911</v>
      </c>
      <c r="R29">
        <f t="shared" si="14"/>
        <v>-0.94522165961793203</v>
      </c>
      <c r="S29">
        <f t="shared" si="15"/>
        <v>-0.9402581693408123</v>
      </c>
      <c r="T29">
        <f t="shared" si="16"/>
        <v>-0.93496344592001845</v>
      </c>
      <c r="U29">
        <f t="shared" si="17"/>
        <v>-0.92432847637281013</v>
      </c>
      <c r="V29" s="4">
        <f t="shared" si="18"/>
        <v>-0.91298854922318307</v>
      </c>
      <c r="X29" s="30">
        <v>17</v>
      </c>
      <c r="Y29" s="61">
        <f t="shared" si="19"/>
        <v>1.1434016468606549</v>
      </c>
      <c r="Z29" s="61">
        <f t="shared" si="20"/>
        <v>1.1516354512575508</v>
      </c>
      <c r="AA29" s="61">
        <f t="shared" si="21"/>
        <v>1.1567327876660012</v>
      </c>
      <c r="AB29" s="61">
        <f t="shared" si="22"/>
        <v>0.928949307658126</v>
      </c>
      <c r="AC29" s="61">
        <f t="shared" si="23"/>
        <v>1.1697118371423663</v>
      </c>
      <c r="AD29" s="61">
        <f t="shared" si="24"/>
        <v>1.1739472190393987</v>
      </c>
      <c r="AE29" s="61">
        <f t="shared" si="25"/>
        <v>1.1766876397638848</v>
      </c>
      <c r="AF29" s="61">
        <f t="shared" si="26"/>
        <v>1.1789860031000587</v>
      </c>
      <c r="AG29" s="62">
        <f t="shared" si="27"/>
        <v>1.1783228079806622</v>
      </c>
      <c r="AI29" s="30">
        <v>17</v>
      </c>
      <c r="AJ29" s="65">
        <f t="shared" si="28"/>
        <v>1.6987036562912394E-3</v>
      </c>
      <c r="AK29" s="64">
        <f t="shared" si="29"/>
        <v>1.7797761579620708E-3</v>
      </c>
      <c r="AL29" s="64">
        <f t="shared" si="30"/>
        <v>2.5661448271593612E-3</v>
      </c>
      <c r="AM29" s="64">
        <f t="shared" si="31"/>
        <v>4.1127564845389569E-2</v>
      </c>
      <c r="AN29" s="64">
        <f t="shared" si="32"/>
        <v>5.059924430111995E-3</v>
      </c>
      <c r="AO29" s="64">
        <f t="shared" si="33"/>
        <v>6.4968784981291883E-3</v>
      </c>
      <c r="AP29" s="64">
        <f t="shared" si="34"/>
        <v>7.8031451099526694E-3</v>
      </c>
      <c r="AQ29" s="64">
        <f t="shared" si="35"/>
        <v>1.0193505818248544E-2</v>
      </c>
      <c r="AR29" s="66">
        <f t="shared" si="36"/>
        <v>1.2415497176708007E-2</v>
      </c>
    </row>
    <row r="30" spans="2:44" x14ac:dyDescent="0.3">
      <c r="B30" s="30">
        <v>18</v>
      </c>
      <c r="C30">
        <f>fevr_19!N107</f>
        <v>5.3930266666666649</v>
      </c>
      <c r="D30">
        <f>fevr_19!O107</f>
        <v>5.9126666666666674</v>
      </c>
      <c r="E30">
        <f>fevr_19!P107</f>
        <v>5.9844133333333325</v>
      </c>
      <c r="F30">
        <f>fevr_19!Q107</f>
        <v>6.1324266666666665</v>
      </c>
      <c r="G30">
        <f>fevr_19!R107</f>
        <v>6.6580666666666675</v>
      </c>
      <c r="H30">
        <f>fevr_19!S107</f>
        <v>6.8901733333333315</v>
      </c>
      <c r="I30">
        <f>fevr_19!T107</f>
        <v>7.0854666666666661</v>
      </c>
      <c r="J30">
        <f>fevr_19!U107</f>
        <v>7.4151066666666656</v>
      </c>
      <c r="K30" s="4">
        <f>fevr_19!V107</f>
        <v>7.6779733333333304</v>
      </c>
      <c r="M30" s="30">
        <v>18</v>
      </c>
      <c r="N30">
        <f t="shared" si="10"/>
        <v>-0.91504717012133385</v>
      </c>
      <c r="O30">
        <f t="shared" si="11"/>
        <v>-0.9139667856054472</v>
      </c>
      <c r="P30">
        <f t="shared" si="12"/>
        <v>-0.91245717153145123</v>
      </c>
      <c r="Q30">
        <f t="shared" si="13"/>
        <v>-0.9108965720247314</v>
      </c>
      <c r="R30">
        <f t="shared" si="14"/>
        <v>-0.90623190480990845</v>
      </c>
      <c r="S30">
        <f t="shared" si="15"/>
        <v>-0.90116250353262217</v>
      </c>
      <c r="T30">
        <f t="shared" si="16"/>
        <v>-0.89575425136686415</v>
      </c>
      <c r="U30">
        <f t="shared" si="17"/>
        <v>-0.88488951768894297</v>
      </c>
      <c r="V30" s="4">
        <f t="shared" si="18"/>
        <v>-0.87330202063261908</v>
      </c>
      <c r="X30" s="30">
        <v>18</v>
      </c>
      <c r="Y30" s="61">
        <f t="shared" si="19"/>
        <v>1.1430630341742058</v>
      </c>
      <c r="Z30" s="61">
        <f t="shared" si="20"/>
        <v>1.1508579667420913</v>
      </c>
      <c r="AA30" s="61">
        <f t="shared" si="21"/>
        <v>1.155611102162287</v>
      </c>
      <c r="AB30" s="61">
        <f t="shared" si="22"/>
        <v>0.92724577148580556</v>
      </c>
      <c r="AC30" s="61">
        <f t="shared" si="23"/>
        <v>1.1674654986565538</v>
      </c>
      <c r="AD30" s="61">
        <f t="shared" si="24"/>
        <v>1.1710386842440805</v>
      </c>
      <c r="AE30" s="61">
        <f t="shared" si="25"/>
        <v>1.1731799690991886</v>
      </c>
      <c r="AF30" s="61">
        <f t="shared" si="26"/>
        <v>1.1744689410382836</v>
      </c>
      <c r="AG30" s="62">
        <f t="shared" si="27"/>
        <v>1.1727294458497233</v>
      </c>
      <c r="AI30" s="30">
        <v>18</v>
      </c>
      <c r="AJ30" s="65">
        <f t="shared" si="28"/>
        <v>1.7756161200075948E-3</v>
      </c>
      <c r="AK30" s="64">
        <f t="shared" si="29"/>
        <v>1.9098919877061082E-3</v>
      </c>
      <c r="AL30" s="64">
        <f t="shared" si="30"/>
        <v>2.7529139277758241E-3</v>
      </c>
      <c r="AM30" s="64">
        <f t="shared" si="31"/>
        <v>4.3681897386687735E-2</v>
      </c>
      <c r="AN30" s="64">
        <f t="shared" si="32"/>
        <v>5.4192281649791119E-3</v>
      </c>
      <c r="AO30" s="64">
        <f t="shared" si="33"/>
        <v>6.9510529216410266E-3</v>
      </c>
      <c r="AP30" s="64">
        <f t="shared" si="34"/>
        <v>8.3420218621962638E-3</v>
      </c>
      <c r="AQ30" s="64">
        <f t="shared" si="35"/>
        <v>1.0893597215785811E-2</v>
      </c>
      <c r="AR30" s="66">
        <f t="shared" si="36"/>
        <v>1.3241196607546163E-2</v>
      </c>
    </row>
    <row r="31" spans="2:44" x14ac:dyDescent="0.3">
      <c r="B31" s="30">
        <v>19</v>
      </c>
      <c r="C31">
        <f>fevr_19!N108</f>
        <v>5.3884899999999982</v>
      </c>
      <c r="D31">
        <f>fevr_19!O108</f>
        <v>5.9067500000000015</v>
      </c>
      <c r="E31">
        <f>fevr_19!P108</f>
        <v>5.9777199999999997</v>
      </c>
      <c r="F31">
        <f>fevr_19!Q108</f>
        <v>6.1255899999999999</v>
      </c>
      <c r="G31">
        <f>fevr_19!R108</f>
        <v>6.6436000000000011</v>
      </c>
      <c r="H31">
        <f>fevr_19!S108</f>
        <v>6.8703724999999984</v>
      </c>
      <c r="I31">
        <f>fevr_19!T108</f>
        <v>7.0614499999999989</v>
      </c>
      <c r="J31">
        <f>fevr_19!U108</f>
        <v>7.3900849999999991</v>
      </c>
      <c r="K31" s="4">
        <f>fevr_19!V108</f>
        <v>7.6402599999999969</v>
      </c>
      <c r="M31" s="30">
        <v>19</v>
      </c>
      <c r="N31">
        <f t="shared" si="10"/>
        <v>-0.8775718009903265</v>
      </c>
      <c r="O31">
        <f t="shared" si="11"/>
        <v>-0.87646905310269618</v>
      </c>
      <c r="P31">
        <f t="shared" si="12"/>
        <v>-0.87492815222785736</v>
      </c>
      <c r="Q31">
        <f t="shared" si="13"/>
        <v>-0.87333516184569981</v>
      </c>
      <c r="R31">
        <f t="shared" si="14"/>
        <v>-0.86857338934156392</v>
      </c>
      <c r="S31">
        <f t="shared" si="15"/>
        <v>-0.86339796516848</v>
      </c>
      <c r="T31">
        <f t="shared" si="16"/>
        <v>-0.85787603439791071</v>
      </c>
      <c r="U31">
        <f t="shared" si="17"/>
        <v>-0.84678113835580449</v>
      </c>
      <c r="V31" s="4">
        <f t="shared" si="18"/>
        <v>-0.83494549961638287</v>
      </c>
      <c r="X31" s="30">
        <v>19</v>
      </c>
      <c r="Y31" s="61">
        <f t="shared" si="19"/>
        <v>1.1427368780530107</v>
      </c>
      <c r="Z31" s="61">
        <f t="shared" si="20"/>
        <v>1.1501097486225844</v>
      </c>
      <c r="AA31" s="61">
        <f t="shared" si="21"/>
        <v>1.1545322720115418</v>
      </c>
      <c r="AB31" s="61">
        <f t="shared" si="22"/>
        <v>0.92718829921677504</v>
      </c>
      <c r="AC31" s="61">
        <f t="shared" si="23"/>
        <v>1.1653116094840537</v>
      </c>
      <c r="AD31" s="61">
        <f t="shared" si="24"/>
        <v>1.1682549890325791</v>
      </c>
      <c r="AE31" s="61">
        <f t="shared" si="25"/>
        <v>1.169827547015585</v>
      </c>
      <c r="AF31" s="61">
        <f t="shared" si="26"/>
        <v>1.1701535721177225</v>
      </c>
      <c r="AG31" s="62">
        <f t="shared" si="27"/>
        <v>1.1674056421944345</v>
      </c>
      <c r="AI31" s="30">
        <v>19</v>
      </c>
      <c r="AJ31" s="65">
        <f t="shared" si="28"/>
        <v>1.852002697314975E-3</v>
      </c>
      <c r="AK31" s="64">
        <f t="shared" si="29"/>
        <v>2.0425588862777178E-3</v>
      </c>
      <c r="AL31" s="64">
        <f t="shared" si="30"/>
        <v>2.9432924172949626E-3</v>
      </c>
      <c r="AM31" s="64">
        <f t="shared" si="31"/>
        <v>4.5957479031988963E-2</v>
      </c>
      <c r="AN31" s="64">
        <f t="shared" si="32"/>
        <v>5.7848497042327363E-3</v>
      </c>
      <c r="AO31" s="64">
        <f t="shared" si="33"/>
        <v>7.4127063047147168E-3</v>
      </c>
      <c r="AP31" s="64">
        <f t="shared" si="34"/>
        <v>8.8893168902674236E-3</v>
      </c>
      <c r="AQ31" s="64">
        <f t="shared" si="35"/>
        <v>1.1604301338332429E-2</v>
      </c>
      <c r="AR31" s="66">
        <f t="shared" si="36"/>
        <v>1.4077675767973169E-2</v>
      </c>
    </row>
    <row r="32" spans="2:44" x14ac:dyDescent="0.3">
      <c r="B32" s="30">
        <v>20</v>
      </c>
      <c r="C32">
        <f>fevr_19!N109</f>
        <v>5.384249999999998</v>
      </c>
      <c r="D32">
        <f>fevr_19!O109</f>
        <v>5.901250000000001</v>
      </c>
      <c r="E32">
        <f>fevr_19!P109</f>
        <v>5.9714999999999998</v>
      </c>
      <c r="F32">
        <f>fevr_19!Q109</f>
        <v>6.1192500000000001</v>
      </c>
      <c r="G32">
        <f>fevr_19!R109</f>
        <v>6.6300000000000008</v>
      </c>
      <c r="H32">
        <f>fevr_19!S109</f>
        <v>6.8516874999999988</v>
      </c>
      <c r="I32">
        <f>fevr_19!T109</f>
        <v>7.0387499999999994</v>
      </c>
      <c r="J32">
        <f>fevr_19!U109</f>
        <v>7.3663749999999997</v>
      </c>
      <c r="K32" s="4">
        <f>fevr_19!V109</f>
        <v>7.6044999999999963</v>
      </c>
      <c r="M32" s="30">
        <v>20</v>
      </c>
      <c r="N32">
        <f t="shared" si="10"/>
        <v>-0.84129014834155535</v>
      </c>
      <c r="O32">
        <f t="shared" si="11"/>
        <v>-0.84016498586489796</v>
      </c>
      <c r="P32">
        <f t="shared" si="12"/>
        <v>-0.83859272450335054</v>
      </c>
      <c r="Q32">
        <f t="shared" si="13"/>
        <v>-0.83696726446169845</v>
      </c>
      <c r="R32">
        <f t="shared" si="14"/>
        <v>-0.83210813523787119</v>
      </c>
      <c r="S32">
        <f t="shared" si="15"/>
        <v>-0.82682638751119397</v>
      </c>
      <c r="T32">
        <f t="shared" si="16"/>
        <v>-0.82119042540508758</v>
      </c>
      <c r="U32">
        <f t="shared" si="17"/>
        <v>-0.80986455639012644</v>
      </c>
      <c r="V32" s="4">
        <f t="shared" si="18"/>
        <v>-0.79777975694213576</v>
      </c>
      <c r="X32" s="30">
        <v>20</v>
      </c>
      <c r="Y32" s="61">
        <f t="shared" si="19"/>
        <v>1.1424219138874414</v>
      </c>
      <c r="Z32" s="61">
        <f t="shared" si="20"/>
        <v>1.149387830660118</v>
      </c>
      <c r="AA32" s="61">
        <f t="shared" si="21"/>
        <v>1.1534919580961369</v>
      </c>
      <c r="AB32" s="61">
        <f t="shared" si="22"/>
        <v>0.92634964315059432</v>
      </c>
      <c r="AC32" s="61">
        <f t="shared" si="23"/>
        <v>1.1632409299992041</v>
      </c>
      <c r="AD32" s="61">
        <f t="shared" si="24"/>
        <v>1.1655837291643403</v>
      </c>
      <c r="AE32" s="61">
        <f t="shared" si="25"/>
        <v>1.1666149777798174</v>
      </c>
      <c r="AF32" s="61">
        <f t="shared" si="26"/>
        <v>1.1660197633955733</v>
      </c>
      <c r="AG32" s="62">
        <f t="shared" si="27"/>
        <v>1.1623245765973604</v>
      </c>
      <c r="AI32" s="30">
        <v>20</v>
      </c>
      <c r="AJ32" s="65">
        <f t="shared" si="28"/>
        <v>1.9280450537872973E-3</v>
      </c>
      <c r="AK32" s="64">
        <f t="shared" si="29"/>
        <v>2.1778010159023142E-3</v>
      </c>
      <c r="AL32" s="64">
        <f t="shared" si="30"/>
        <v>3.1373190505359361E-3</v>
      </c>
      <c r="AM32" s="64">
        <f t="shared" si="31"/>
        <v>4.8374824239472924E-2</v>
      </c>
      <c r="AN32" s="64">
        <f t="shared" si="32"/>
        <v>6.1569042888032222E-3</v>
      </c>
      <c r="AO32" s="64">
        <f t="shared" si="33"/>
        <v>7.8820183438194635E-3</v>
      </c>
      <c r="AP32" s="64">
        <f t="shared" si="34"/>
        <v>9.4452767788256731E-3</v>
      </c>
      <c r="AQ32" s="64">
        <f t="shared" si="35"/>
        <v>1.2325930469912483E-2</v>
      </c>
      <c r="AR32" s="66">
        <f t="shared" si="36"/>
        <v>1.4925477824283967E-2</v>
      </c>
    </row>
    <row r="33" spans="2:44" x14ac:dyDescent="0.3">
      <c r="B33" s="30">
        <v>21</v>
      </c>
      <c r="C33">
        <f>fevr_19!N110</f>
        <v>5.380306666666665</v>
      </c>
      <c r="D33">
        <f>fevr_19!O110</f>
        <v>5.8961666666666677</v>
      </c>
      <c r="E33">
        <f>fevr_19!P110</f>
        <v>5.9657533333333328</v>
      </c>
      <c r="F33">
        <f>fevr_19!Q110</f>
        <v>6.1134066666666662</v>
      </c>
      <c r="G33">
        <f>fevr_19!R110</f>
        <v>6.6172666666666675</v>
      </c>
      <c r="H33">
        <f>fevr_19!S110</f>
        <v>6.8341183333333317</v>
      </c>
      <c r="I33">
        <f>fevr_19!T110</f>
        <v>7.0173666666666659</v>
      </c>
      <c r="J33">
        <f>fevr_19!U110</f>
        <v>7.3439766666666664</v>
      </c>
      <c r="K33" s="4">
        <f>fevr_19!V110</f>
        <v>7.5706933333333302</v>
      </c>
      <c r="M33" s="30">
        <v>21</v>
      </c>
      <c r="N33">
        <f t="shared" si="10"/>
        <v>-0.8060835450936682</v>
      </c>
      <c r="O33">
        <f t="shared" si="11"/>
        <v>-0.80493588043673892</v>
      </c>
      <c r="P33">
        <f t="shared" si="12"/>
        <v>-0.80333213397319669</v>
      </c>
      <c r="Q33">
        <f t="shared" si="13"/>
        <v>-0.80167407270972102</v>
      </c>
      <c r="R33">
        <f t="shared" si="14"/>
        <v>-0.79671717678945297</v>
      </c>
      <c r="S33">
        <f t="shared" si="15"/>
        <v>-0.79132863117822727</v>
      </c>
      <c r="T33">
        <f t="shared" si="16"/>
        <v>-0.78557809810882318</v>
      </c>
      <c r="U33">
        <f t="shared" si="17"/>
        <v>-0.77402006482362873</v>
      </c>
      <c r="V33" s="4">
        <f t="shared" si="18"/>
        <v>-0.7616846715574247</v>
      </c>
      <c r="X33" s="30">
        <v>21</v>
      </c>
      <c r="Y33" s="61">
        <f t="shared" si="19"/>
        <v>1.1421170475531557</v>
      </c>
      <c r="Z33" s="61">
        <f t="shared" si="20"/>
        <v>1.1486896447635067</v>
      </c>
      <c r="AA33" s="61">
        <f t="shared" si="21"/>
        <v>1.1524864025987565</v>
      </c>
      <c r="AB33" s="61">
        <f t="shared" si="22"/>
        <v>0.92469934101480333</v>
      </c>
      <c r="AC33" s="61">
        <f t="shared" si="23"/>
        <v>1.1612454416027591</v>
      </c>
      <c r="AD33" s="61">
        <f t="shared" si="24"/>
        <v>1.1630141278283199</v>
      </c>
      <c r="AE33" s="61">
        <f t="shared" si="25"/>
        <v>1.1635288769709264</v>
      </c>
      <c r="AF33" s="61">
        <f t="shared" si="26"/>
        <v>1.1620500310785111</v>
      </c>
      <c r="AG33" s="62">
        <f t="shared" si="27"/>
        <v>1.157462908270751</v>
      </c>
      <c r="AI33" s="30">
        <v>21</v>
      </c>
      <c r="AJ33" s="65">
        <f t="shared" si="28"/>
        <v>2.0039146229016702E-3</v>
      </c>
      <c r="AK33" s="64">
        <f t="shared" si="29"/>
        <v>2.3156482126236722E-3</v>
      </c>
      <c r="AL33" s="64">
        <f t="shared" si="30"/>
        <v>3.3350408517194563E-3</v>
      </c>
      <c r="AM33" s="64">
        <f t="shared" si="31"/>
        <v>5.0963540944600372E-2</v>
      </c>
      <c r="AN33" s="64">
        <f t="shared" si="32"/>
        <v>6.5355249143545513E-3</v>
      </c>
      <c r="AO33" s="64">
        <f t="shared" si="33"/>
        <v>8.3591926245700499E-3</v>
      </c>
      <c r="AP33" s="64">
        <f t="shared" si="34"/>
        <v>1.0010177643032941E-2</v>
      </c>
      <c r="AQ33" s="64">
        <f t="shared" si="35"/>
        <v>1.30588336578982E-2</v>
      </c>
      <c r="AR33" s="66">
        <f t="shared" si="36"/>
        <v>1.5785195679532821E-2</v>
      </c>
    </row>
    <row r="34" spans="2:44" x14ac:dyDescent="0.3">
      <c r="B34" s="30">
        <v>22</v>
      </c>
      <c r="C34">
        <f>fevr_19!N111</f>
        <v>5.3766599999999984</v>
      </c>
      <c r="D34">
        <f>fevr_19!O111</f>
        <v>5.8915000000000015</v>
      </c>
      <c r="E34">
        <f>fevr_19!P111</f>
        <v>5.9604799999999996</v>
      </c>
      <c r="F34">
        <f>fevr_19!Q111</f>
        <v>6.10806</v>
      </c>
      <c r="G34">
        <f>fevr_19!R111</f>
        <v>6.6054000000000004</v>
      </c>
      <c r="H34">
        <f>fevr_19!S111</f>
        <v>6.8176649999999981</v>
      </c>
      <c r="I34">
        <f>fevr_19!T111</f>
        <v>6.9972999999999992</v>
      </c>
      <c r="J34">
        <f>fevr_19!U111</f>
        <v>7.3228899999999992</v>
      </c>
      <c r="K34" s="4">
        <f>fevr_19!V111</f>
        <v>7.5388399999999969</v>
      </c>
      <c r="M34" s="30">
        <v>22</v>
      </c>
      <c r="N34">
        <f t="shared" si="10"/>
        <v>-0.77184886011216358</v>
      </c>
      <c r="O34">
        <f t="shared" si="11"/>
        <v>-0.77067857187485234</v>
      </c>
      <c r="P34">
        <f t="shared" si="12"/>
        <v>-0.7690431683405401</v>
      </c>
      <c r="Q34">
        <f t="shared" si="13"/>
        <v>-0.76735232520114893</v>
      </c>
      <c r="R34">
        <f t="shared" si="14"/>
        <v>-0.7622971050175632</v>
      </c>
      <c r="S34">
        <f t="shared" si="15"/>
        <v>-0.75680112531511157</v>
      </c>
      <c r="T34">
        <f t="shared" si="16"/>
        <v>-0.75093530721380186</v>
      </c>
      <c r="U34">
        <f t="shared" si="17"/>
        <v>-0.73914356227154043</v>
      </c>
      <c r="V34" s="4">
        <f t="shared" si="18"/>
        <v>-0.7265557535659688</v>
      </c>
      <c r="X34" s="30">
        <v>22</v>
      </c>
      <c r="Y34" s="61">
        <f t="shared" si="19"/>
        <v>1.1418213245530848</v>
      </c>
      <c r="Z34" s="61">
        <f t="shared" si="20"/>
        <v>1.1480129489556812</v>
      </c>
      <c r="AA34" s="61">
        <f t="shared" si="21"/>
        <v>1.1515123238498937</v>
      </c>
      <c r="AB34" s="61">
        <f t="shared" si="22"/>
        <v>0.92410603758909071</v>
      </c>
      <c r="AC34" s="61">
        <f t="shared" si="23"/>
        <v>1.1593181264644397</v>
      </c>
      <c r="AD34" s="61">
        <f t="shared" si="24"/>
        <v>1.1605367425612179</v>
      </c>
      <c r="AE34" s="61">
        <f t="shared" si="25"/>
        <v>1.1605575096058098</v>
      </c>
      <c r="AF34" s="61">
        <f t="shared" si="26"/>
        <v>1.1582290629626297</v>
      </c>
      <c r="AG34" s="62">
        <f t="shared" si="27"/>
        <v>1.1528001508501811</v>
      </c>
      <c r="AI34" s="30">
        <v>22</v>
      </c>
      <c r="AJ34" s="65">
        <f t="shared" si="28"/>
        <v>2.0797736272397949E-3</v>
      </c>
      <c r="AK34" s="64">
        <f t="shared" si="29"/>
        <v>2.4561356197859985E-3</v>
      </c>
      <c r="AL34" s="64">
        <f t="shared" si="30"/>
        <v>3.5365125900541639E-3</v>
      </c>
      <c r="AM34" s="64">
        <f t="shared" si="31"/>
        <v>5.3350528190882679E-2</v>
      </c>
      <c r="AN34" s="64">
        <f t="shared" si="32"/>
        <v>6.9208612962733673E-3</v>
      </c>
      <c r="AO34" s="64">
        <f t="shared" si="33"/>
        <v>8.8444552956229161E-3</v>
      </c>
      <c r="AP34" s="64">
        <f t="shared" si="34"/>
        <v>1.0584323552630059E-2</v>
      </c>
      <c r="AQ34" s="64">
        <f t="shared" si="35"/>
        <v>1.3803394745983799E-2</v>
      </c>
      <c r="AR34" s="66">
        <f t="shared" si="36"/>
        <v>1.6657469641348399E-2</v>
      </c>
    </row>
    <row r="35" spans="2:44" x14ac:dyDescent="0.3">
      <c r="B35" s="30">
        <v>23</v>
      </c>
      <c r="C35">
        <f>fevr_19!N112</f>
        <v>5.3733099999999983</v>
      </c>
      <c r="D35">
        <f>fevr_19!O112</f>
        <v>5.8872500000000016</v>
      </c>
      <c r="E35">
        <f>fevr_19!P112</f>
        <v>5.9556799999999992</v>
      </c>
      <c r="F35">
        <f>fevr_19!Q112</f>
        <v>6.1032099999999998</v>
      </c>
      <c r="G35">
        <f>fevr_19!R112</f>
        <v>6.5944000000000011</v>
      </c>
      <c r="H35">
        <f>fevr_19!S112</f>
        <v>6.8023274999999988</v>
      </c>
      <c r="I35">
        <f>fevr_19!T112</f>
        <v>6.9785500000000003</v>
      </c>
      <c r="J35">
        <f>fevr_19!U112</f>
        <v>7.3031149999999991</v>
      </c>
      <c r="K35" s="4">
        <f>fevr_19!V112</f>
        <v>7.5089399999999964</v>
      </c>
      <c r="M35" s="30">
        <v>23</v>
      </c>
      <c r="N35">
        <f t="shared" si="10"/>
        <v>-0.7384957981527821</v>
      </c>
      <c r="O35">
        <f t="shared" si="11"/>
        <v>-0.73730273313035366</v>
      </c>
      <c r="P35">
        <f t="shared" si="12"/>
        <v>-0.73563545599482572</v>
      </c>
      <c r="Q35">
        <f t="shared" si="13"/>
        <v>-0.73391160410900846</v>
      </c>
      <c r="R35">
        <f t="shared" si="14"/>
        <v>-0.72875736303324434</v>
      </c>
      <c r="S35">
        <f t="shared" si="15"/>
        <v>-0.72315316030968668</v>
      </c>
      <c r="T35">
        <f t="shared" si="16"/>
        <v>-0.71717117829401267</v>
      </c>
      <c r="U35">
        <f t="shared" si="17"/>
        <v>-0.70514383710892248</v>
      </c>
      <c r="V35" s="4">
        <f t="shared" si="18"/>
        <v>-0.69230142227478697</v>
      </c>
      <c r="X35" s="30">
        <v>23</v>
      </c>
      <c r="Y35" s="61">
        <f t="shared" si="19"/>
        <v>1.1415339058490108</v>
      </c>
      <c r="Z35" s="61">
        <f t="shared" si="20"/>
        <v>1.1473557709538196</v>
      </c>
      <c r="AA35" s="61">
        <f t="shared" si="21"/>
        <v>1.1505668339684501</v>
      </c>
      <c r="AB35" s="61">
        <f t="shared" si="22"/>
        <v>0.92316632180962466</v>
      </c>
      <c r="AC35" s="61">
        <f t="shared" si="23"/>
        <v>1.1574527949448064</v>
      </c>
      <c r="AD35" s="61">
        <f t="shared" si="24"/>
        <v>1.158143235553432</v>
      </c>
      <c r="AE35" s="61">
        <f t="shared" si="25"/>
        <v>1.1576905064914809</v>
      </c>
      <c r="AF35" s="61">
        <f t="shared" si="26"/>
        <v>1.1545433442686943</v>
      </c>
      <c r="AG35" s="62">
        <f t="shared" si="27"/>
        <v>1.1483181822264903</v>
      </c>
      <c r="AI35" s="30">
        <v>23</v>
      </c>
      <c r="AJ35" s="65">
        <f t="shared" si="28"/>
        <v>2.1557759420667288E-3</v>
      </c>
      <c r="AK35" s="64">
        <f t="shared" si="29"/>
        <v>2.5993034032891216E-3</v>
      </c>
      <c r="AL35" s="64">
        <f t="shared" si="30"/>
        <v>3.7417963729022286E-3</v>
      </c>
      <c r="AM35" s="64">
        <f t="shared" si="31"/>
        <v>5.5817241297171111E-2</v>
      </c>
      <c r="AN35" s="64">
        <f t="shared" si="32"/>
        <v>7.3130790712508942E-3</v>
      </c>
      <c r="AO35" s="64">
        <f t="shared" si="33"/>
        <v>9.3380540504834908E-3</v>
      </c>
      <c r="AP35" s="64">
        <f t="shared" si="34"/>
        <v>1.1168045328149412E-2</v>
      </c>
      <c r="AQ35" s="64">
        <f t="shared" si="35"/>
        <v>1.4560030877012409E-2</v>
      </c>
      <c r="AR35" s="66">
        <f t="shared" si="36"/>
        <v>1.7542985684392359E-2</v>
      </c>
    </row>
    <row r="36" spans="2:44" x14ac:dyDescent="0.3">
      <c r="B36" s="30">
        <v>24</v>
      </c>
      <c r="C36">
        <f>fevr_19!N113</f>
        <v>5.3702566666666645</v>
      </c>
      <c r="D36">
        <f>fevr_19!O113</f>
        <v>5.8834166666666681</v>
      </c>
      <c r="E36">
        <f>fevr_19!P113</f>
        <v>5.9513533333333326</v>
      </c>
      <c r="F36">
        <f>fevr_19!Q113</f>
        <v>6.0988566666666664</v>
      </c>
      <c r="G36">
        <f>fevr_19!R113</f>
        <v>6.5842666666666672</v>
      </c>
      <c r="H36">
        <f>fevr_19!S113</f>
        <v>6.788105833333332</v>
      </c>
      <c r="I36">
        <f>fevr_19!T113</f>
        <v>6.9611166666666664</v>
      </c>
      <c r="J36">
        <f>fevr_19!U113</f>
        <v>7.2846516666666661</v>
      </c>
      <c r="K36" s="4">
        <f>fevr_19!V113</f>
        <v>7.4809933333333296</v>
      </c>
      <c r="M36" s="30">
        <v>24</v>
      </c>
      <c r="N36">
        <f t="shared" si="10"/>
        <v>-0.70594476115880345</v>
      </c>
      <c r="O36">
        <f t="shared" si="11"/>
        <v>-0.70472873588880103</v>
      </c>
      <c r="P36">
        <f t="shared" si="12"/>
        <v>-0.70302932621219627</v>
      </c>
      <c r="Q36">
        <f t="shared" si="13"/>
        <v>-0.70127219470655866</v>
      </c>
      <c r="R36">
        <f t="shared" si="14"/>
        <v>-0.69601810359360528</v>
      </c>
      <c r="S36">
        <f t="shared" si="15"/>
        <v>-0.69030474318676849</v>
      </c>
      <c r="T36">
        <f t="shared" si="16"/>
        <v>-0.68420556087252082</v>
      </c>
      <c r="U36">
        <f t="shared" si="17"/>
        <v>-0.67194041587046704</v>
      </c>
      <c r="V36" s="4">
        <f t="shared" si="18"/>
        <v>-0.65884084955495947</v>
      </c>
      <c r="X36" s="30">
        <v>24</v>
      </c>
      <c r="Y36" s="61">
        <f t="shared" si="19"/>
        <v>1.1412540487038221</v>
      </c>
      <c r="Z36" s="61">
        <f t="shared" si="20"/>
        <v>1.1467163634443696</v>
      </c>
      <c r="AA36" s="61">
        <f t="shared" si="21"/>
        <v>1.1496473735740318</v>
      </c>
      <c r="AB36" s="61">
        <f t="shared" si="22"/>
        <v>0.9224306481449458</v>
      </c>
      <c r="AC36" s="61">
        <f t="shared" si="23"/>
        <v>1.1556439487345835</v>
      </c>
      <c r="AD36" s="61">
        <f t="shared" si="24"/>
        <v>1.1558261914459891</v>
      </c>
      <c r="AE36" s="61">
        <f t="shared" si="25"/>
        <v>1.1549186391892885</v>
      </c>
      <c r="AF36" s="61">
        <f t="shared" si="26"/>
        <v>1.1509808609176522</v>
      </c>
      <c r="AG36" s="62">
        <f t="shared" si="27"/>
        <v>1.1440008555595065</v>
      </c>
      <c r="AI36" s="30">
        <v>24</v>
      </c>
      <c r="AJ36" s="65">
        <f t="shared" si="28"/>
        <v>2.2320678334666888E-3</v>
      </c>
      <c r="AK36" s="64">
        <f t="shared" si="29"/>
        <v>2.7451965332926931E-3</v>
      </c>
      <c r="AL36" s="64">
        <f t="shared" si="30"/>
        <v>3.950961334553249E-3</v>
      </c>
      <c r="AM36" s="64">
        <f t="shared" si="31"/>
        <v>5.8246315182855807E-2</v>
      </c>
      <c r="AN36" s="64">
        <f t="shared" si="32"/>
        <v>7.7123591917760415E-3</v>
      </c>
      <c r="AO36" s="64">
        <f t="shared" si="33"/>
        <v>9.8402573607774824E-3</v>
      </c>
      <c r="AP36" s="64">
        <f t="shared" si="34"/>
        <v>1.1761699641429424E-2</v>
      </c>
      <c r="AQ36" s="64">
        <f t="shared" si="35"/>
        <v>1.5329191380208662E-2</v>
      </c>
      <c r="AR36" s="66">
        <f t="shared" si="36"/>
        <v>1.8442474200888903E-2</v>
      </c>
    </row>
    <row r="37" spans="2:44" x14ac:dyDescent="0.3">
      <c r="B37" s="30">
        <v>25</v>
      </c>
      <c r="C37">
        <f>fevr_19!N114</f>
        <v>5.3674999999999979</v>
      </c>
      <c r="D37">
        <f>fevr_19!O114</f>
        <v>5.8800000000000017</v>
      </c>
      <c r="E37">
        <f>fevr_19!P114</f>
        <v>5.9474999999999998</v>
      </c>
      <c r="F37">
        <f>fevr_19!Q114</f>
        <v>6.0949999999999998</v>
      </c>
      <c r="G37">
        <f>fevr_19!R114</f>
        <v>6.5750000000000011</v>
      </c>
      <c r="H37">
        <f>fevr_19!S114</f>
        <v>6.7749999999999986</v>
      </c>
      <c r="I37">
        <f>fevr_19!T114</f>
        <v>6.9450000000000003</v>
      </c>
      <c r="J37">
        <f>fevr_19!U114</f>
        <v>7.2675000000000001</v>
      </c>
      <c r="K37" s="4">
        <f>fevr_19!V114</f>
        <v>7.4549999999999965</v>
      </c>
      <c r="M37" s="30">
        <v>25</v>
      </c>
      <c r="N37">
        <f t="shared" si="10"/>
        <v>-0.67412513562878129</v>
      </c>
      <c r="O37">
        <f t="shared" si="11"/>
        <v>-0.67288593755885695</v>
      </c>
      <c r="P37">
        <f t="shared" si="12"/>
        <v>-0.67115409561384465</v>
      </c>
      <c r="Q37">
        <f t="shared" si="13"/>
        <v>-0.66936337127664436</v>
      </c>
      <c r="R37">
        <f t="shared" si="14"/>
        <v>-0.6640084733654843</v>
      </c>
      <c r="S37">
        <f t="shared" si="15"/>
        <v>-0.65818488007493747</v>
      </c>
      <c r="T37">
        <f t="shared" si="16"/>
        <v>-0.65196730896112809</v>
      </c>
      <c r="U37">
        <f t="shared" si="17"/>
        <v>-0.63946183988471794</v>
      </c>
      <c r="V37" s="4">
        <f t="shared" si="18"/>
        <v>-0.62610223225574668</v>
      </c>
      <c r="X37" s="30">
        <v>25</v>
      </c>
      <c r="Y37" s="61">
        <f t="shared" si="19"/>
        <v>1.1409810913285596</v>
      </c>
      <c r="Z37" s="61">
        <f t="shared" si="20"/>
        <v>1.1460931682383453</v>
      </c>
      <c r="AA37" s="61">
        <f t="shared" si="21"/>
        <v>1.1487516594618998</v>
      </c>
      <c r="AB37" s="61">
        <f t="shared" si="22"/>
        <v>0.92190321089309568</v>
      </c>
      <c r="AC37" s="61">
        <f t="shared" si="23"/>
        <v>1.1538866711199169</v>
      </c>
      <c r="AD37" s="61">
        <f t="shared" si="24"/>
        <v>1.1535789711999926</v>
      </c>
      <c r="AE37" s="61">
        <f t="shared" si="25"/>
        <v>1.1522336395018624</v>
      </c>
      <c r="AF37" s="61">
        <f t="shared" si="26"/>
        <v>1.1475308616097217</v>
      </c>
      <c r="AG37" s="62">
        <f t="shared" si="27"/>
        <v>1.1398336871565804</v>
      </c>
      <c r="AI37" s="30">
        <v>25</v>
      </c>
      <c r="AJ37" s="65">
        <f t="shared" si="28"/>
        <v>2.3087885956100118E-3</v>
      </c>
      <c r="AK37" s="64">
        <f t="shared" si="29"/>
        <v>2.8938646208422347E-3</v>
      </c>
      <c r="AL37" s="64">
        <f t="shared" si="30"/>
        <v>4.1640834040756469E-3</v>
      </c>
      <c r="AM37" s="64">
        <f t="shared" si="31"/>
        <v>6.0630990838558857E-2</v>
      </c>
      <c r="AN37" s="64">
        <f t="shared" si="32"/>
        <v>8.1188974806845615E-3</v>
      </c>
      <c r="AO37" s="64">
        <f t="shared" si="33"/>
        <v>1.0351353918527928E-2</v>
      </c>
      <c r="AP37" s="64">
        <f t="shared" si="34"/>
        <v>1.2365668369408278E-2</v>
      </c>
      <c r="AQ37" s="64">
        <f t="shared" si="35"/>
        <v>1.6111356978613878E-2</v>
      </c>
      <c r="AR37" s="66">
        <f t="shared" si="36"/>
        <v>1.9356709159198793E-2</v>
      </c>
    </row>
    <row r="38" spans="2:44" x14ac:dyDescent="0.3">
      <c r="B38" s="30">
        <v>26</v>
      </c>
      <c r="C38">
        <f>fevr_19!N115</f>
        <v>5.3650399999999978</v>
      </c>
      <c r="D38">
        <f>fevr_19!O115</f>
        <v>5.8770000000000016</v>
      </c>
      <c r="E38">
        <f>fevr_19!P115</f>
        <v>5.9441199999999998</v>
      </c>
      <c r="F38">
        <f>fevr_19!Q115</f>
        <v>6.0916399999999999</v>
      </c>
      <c r="G38">
        <f>fevr_19!R115</f>
        <v>6.5666000000000011</v>
      </c>
      <c r="H38">
        <f>fevr_19!S115</f>
        <v>6.7630099999999986</v>
      </c>
      <c r="I38">
        <f>fevr_19!T115</f>
        <v>6.9302000000000001</v>
      </c>
      <c r="J38">
        <f>fevr_19!U115</f>
        <v>7.2516599999999993</v>
      </c>
      <c r="K38" s="4">
        <f>fevr_19!V115</f>
        <v>7.4309599999999962</v>
      </c>
      <c r="M38" s="30">
        <v>26</v>
      </c>
      <c r="N38">
        <f t="shared" si="10"/>
        <v>-0.64297390740903515</v>
      </c>
      <c r="O38">
        <f t="shared" si="11"/>
        <v>-0.64171129574527164</v>
      </c>
      <c r="P38">
        <f t="shared" si="12"/>
        <v>-0.63994668219186901</v>
      </c>
      <c r="Q38">
        <f t="shared" si="13"/>
        <v>-0.63812201067445373</v>
      </c>
      <c r="R38">
        <f t="shared" si="14"/>
        <v>-0.63266522509856471</v>
      </c>
      <c r="S38">
        <f t="shared" si="15"/>
        <v>-0.62673018685989323</v>
      </c>
      <c r="T38">
        <f t="shared" si="16"/>
        <v>-0.62039289008085896</v>
      </c>
      <c r="U38">
        <f t="shared" si="17"/>
        <v>-0.60764427097567064</v>
      </c>
      <c r="V38" s="4">
        <f t="shared" si="18"/>
        <v>-0.59402139430423551</v>
      </c>
      <c r="X38" s="30">
        <v>26</v>
      </c>
      <c r="Y38" s="61">
        <f t="shared" si="19"/>
        <v>1.1407144404546492</v>
      </c>
      <c r="Z38" s="61">
        <f t="shared" si="20"/>
        <v>1.1454847872539007</v>
      </c>
      <c r="AA38" s="61">
        <f t="shared" si="21"/>
        <v>1.1478776422435548</v>
      </c>
      <c r="AB38" s="61">
        <f t="shared" si="22"/>
        <v>0.92115710580150378</v>
      </c>
      <c r="AC38" s="61">
        <f t="shared" si="23"/>
        <v>1.152176538106549</v>
      </c>
      <c r="AD38" s="61">
        <f t="shared" si="24"/>
        <v>1.1513955937088367</v>
      </c>
      <c r="AE38" s="61">
        <f t="shared" si="25"/>
        <v>1.1496280532044398</v>
      </c>
      <c r="AF38" s="61">
        <f t="shared" si="26"/>
        <v>1.1441836651160024</v>
      </c>
      <c r="AG38" s="62">
        <f t="shared" si="27"/>
        <v>1.1358036034771655</v>
      </c>
      <c r="AI38" s="30">
        <v>26</v>
      </c>
      <c r="AJ38" s="65">
        <f t="shared" si="28"/>
        <v>2.3860711061636231E-3</v>
      </c>
      <c r="AK38" s="64">
        <f t="shared" si="29"/>
        <v>3.0453618006769378E-3</v>
      </c>
      <c r="AL38" s="64">
        <f t="shared" si="30"/>
        <v>4.3812451397119978E-3</v>
      </c>
      <c r="AM38" s="64">
        <f t="shared" si="31"/>
        <v>6.3073006443471274E-2</v>
      </c>
      <c r="AN38" s="64">
        <f t="shared" si="32"/>
        <v>8.5329043208512978E-3</v>
      </c>
      <c r="AO38" s="64">
        <f t="shared" si="33"/>
        <v>1.0871652255254605E-2</v>
      </c>
      <c r="AP38" s="64">
        <f t="shared" si="34"/>
        <v>1.2980358162549444E-2</v>
      </c>
      <c r="AQ38" s="64">
        <f t="shared" si="35"/>
        <v>1.6907039268158786E-2</v>
      </c>
      <c r="AR38" s="66">
        <f t="shared" si="36"/>
        <v>2.0286507609971027E-2</v>
      </c>
    </row>
    <row r="39" spans="2:44" x14ac:dyDescent="0.3">
      <c r="B39" s="30">
        <v>27</v>
      </c>
      <c r="C39">
        <f>fevr_19!N116</f>
        <v>5.3628766666666641</v>
      </c>
      <c r="D39">
        <f>fevr_19!O116</f>
        <v>5.8744166666666686</v>
      </c>
      <c r="E39">
        <f>fevr_19!P116</f>
        <v>5.9412133333333328</v>
      </c>
      <c r="F39">
        <f>fevr_19!Q116</f>
        <v>6.0887766666666661</v>
      </c>
      <c r="G39">
        <f>fevr_19!R116</f>
        <v>6.5590666666666673</v>
      </c>
      <c r="H39">
        <f>fevr_19!S116</f>
        <v>6.7521358333333321</v>
      </c>
      <c r="I39">
        <f>fevr_19!T116</f>
        <v>6.9167166666666668</v>
      </c>
      <c r="J39">
        <f>fevr_19!U116</f>
        <v>7.2371316666666665</v>
      </c>
      <c r="K39" s="4">
        <f>fevr_19!V116</f>
        <v>7.4088733333333296</v>
      </c>
      <c r="M39" s="30">
        <v>27</v>
      </c>
      <c r="N39">
        <f t="shared" si="10"/>
        <v>-0.6124345309625101</v>
      </c>
      <c r="O39">
        <f t="shared" si="11"/>
        <v>-0.61114823724384248</v>
      </c>
      <c r="P39">
        <f t="shared" si="12"/>
        <v>-0.60935047392071107</v>
      </c>
      <c r="Q39">
        <f t="shared" si="13"/>
        <v>-0.60749146054151359</v>
      </c>
      <c r="R39">
        <f t="shared" si="14"/>
        <v>-0.60193158464530772</v>
      </c>
      <c r="S39">
        <f t="shared" si="15"/>
        <v>-0.59588375489598389</v>
      </c>
      <c r="T39">
        <f t="shared" si="16"/>
        <v>-0.58942524956464637</v>
      </c>
      <c r="U39">
        <f t="shared" si="17"/>
        <v>-0.57643035289175104</v>
      </c>
      <c r="V39" s="4">
        <f t="shared" si="18"/>
        <v>-0.56254064499928402</v>
      </c>
      <c r="X39" s="30">
        <v>27</v>
      </c>
      <c r="Y39" s="61">
        <f t="shared" si="19"/>
        <v>1.1404535611806108</v>
      </c>
      <c r="Z39" s="61">
        <f t="shared" si="20"/>
        <v>1.1448899588074906</v>
      </c>
      <c r="AA39" s="61">
        <f t="shared" si="21"/>
        <v>1.1470234717360157</v>
      </c>
      <c r="AB39" s="61">
        <f t="shared" si="22"/>
        <v>0.92050952882808523</v>
      </c>
      <c r="AC39" s="61">
        <f t="shared" si="23"/>
        <v>1.1505095457665526</v>
      </c>
      <c r="AD39" s="61">
        <f t="shared" si="24"/>
        <v>1.1492706389902494</v>
      </c>
      <c r="AE39" s="61">
        <f t="shared" si="25"/>
        <v>1.1470951204156812</v>
      </c>
      <c r="AF39" s="61">
        <f t="shared" si="26"/>
        <v>1.1409305027300258</v>
      </c>
      <c r="AG39" s="62">
        <f t="shared" si="27"/>
        <v>1.1318987341388245</v>
      </c>
      <c r="AI39" s="30">
        <v>27</v>
      </c>
      <c r="AJ39" s="65">
        <f t="shared" si="28"/>
        <v>2.4640423147594959E-3</v>
      </c>
      <c r="AK39" s="64">
        <f t="shared" si="29"/>
        <v>3.1997466535522157E-3</v>
      </c>
      <c r="AL39" s="64">
        <f t="shared" si="30"/>
        <v>4.6025356202653023E-3</v>
      </c>
      <c r="AM39" s="64">
        <f t="shared" si="31"/>
        <v>6.549597476705879E-2</v>
      </c>
      <c r="AN39" s="64">
        <f t="shared" si="32"/>
        <v>8.9546044610495645E-3</v>
      </c>
      <c r="AO39" s="64">
        <f t="shared" si="33"/>
        <v>1.1401480513394235E-2</v>
      </c>
      <c r="AP39" s="64">
        <f t="shared" si="34"/>
        <v>1.3606200198493457E-2</v>
      </c>
      <c r="AQ39" s="64">
        <f t="shared" si="35"/>
        <v>1.771678043150382E-2</v>
      </c>
      <c r="AR39" s="66">
        <f t="shared" si="36"/>
        <v>2.123272949406585E-2</v>
      </c>
    </row>
    <row r="40" spans="2:44" x14ac:dyDescent="0.3">
      <c r="B40" s="30">
        <v>28</v>
      </c>
      <c r="C40">
        <f>fevr_19!N117</f>
        <v>5.3610099999999976</v>
      </c>
      <c r="D40">
        <f>fevr_19!O117</f>
        <v>5.872250000000002</v>
      </c>
      <c r="E40">
        <f>fevr_19!P117</f>
        <v>5.9387799999999995</v>
      </c>
      <c r="F40">
        <f>fevr_19!Q117</f>
        <v>6.0864099999999999</v>
      </c>
      <c r="G40">
        <f>fevr_19!R117</f>
        <v>6.5524000000000004</v>
      </c>
      <c r="H40">
        <f>fevr_19!S117</f>
        <v>6.7423774999999981</v>
      </c>
      <c r="I40">
        <f>fevr_19!T117</f>
        <v>6.9045500000000004</v>
      </c>
      <c r="J40">
        <f>fevr_19!U117</f>
        <v>7.2239149999999999</v>
      </c>
      <c r="K40" s="4">
        <f>fevr_19!V117</f>
        <v>7.3887399999999968</v>
      </c>
      <c r="M40" s="30">
        <v>28</v>
      </c>
      <c r="N40">
        <f t="shared" si="10"/>
        <v>-0.58245599847021057</v>
      </c>
      <c r="O40">
        <f t="shared" si="11"/>
        <v>-0.58114572690388266</v>
      </c>
      <c r="P40">
        <f t="shared" si="12"/>
        <v>-0.57931439728484369</v>
      </c>
      <c r="Q40">
        <f t="shared" si="13"/>
        <v>-0.5774206074861814</v>
      </c>
      <c r="R40">
        <f t="shared" si="14"/>
        <v>-0.57175631809687555</v>
      </c>
      <c r="S40">
        <f t="shared" si="15"/>
        <v>-0.56559421699488821</v>
      </c>
      <c r="T40">
        <f t="shared" si="16"/>
        <v>-0.55901287530757238</v>
      </c>
      <c r="U40">
        <f t="shared" si="17"/>
        <v>-0.54576827351941382</v>
      </c>
      <c r="V40" s="4">
        <f t="shared" si="18"/>
        <v>-0.53160783844104287</v>
      </c>
      <c r="X40" s="30">
        <v>28</v>
      </c>
      <c r="Y40" s="61">
        <f t="shared" si="19"/>
        <v>1.1401979686056463</v>
      </c>
      <c r="Z40" s="61">
        <f t="shared" si="20"/>
        <v>1.1443075380756025</v>
      </c>
      <c r="AA40" s="61">
        <f t="shared" si="21"/>
        <v>1.1461874684386082</v>
      </c>
      <c r="AB40" s="61">
        <f t="shared" si="22"/>
        <v>0.9198337632743806</v>
      </c>
      <c r="AC40" s="61">
        <f t="shared" si="23"/>
        <v>1.1488820503330606</v>
      </c>
      <c r="AD40" s="61">
        <f t="shared" si="24"/>
        <v>1.1471991683391127</v>
      </c>
      <c r="AE40" s="61">
        <f t="shared" si="25"/>
        <v>1.1446286769079257</v>
      </c>
      <c r="AF40" s="61">
        <f t="shared" si="26"/>
        <v>1.1377633883470146</v>
      </c>
      <c r="AG40" s="62">
        <f t="shared" si="27"/>
        <v>1.1281082410872407</v>
      </c>
      <c r="AI40" s="30">
        <v>28</v>
      </c>
      <c r="AJ40" s="65">
        <f t="shared" si="28"/>
        <v>2.5428236763541112E-3</v>
      </c>
      <c r="AK40" s="64">
        <f t="shared" si="29"/>
        <v>3.357082162982139E-3</v>
      </c>
      <c r="AL40" s="64">
        <f t="shared" si="30"/>
        <v>4.828050386177174E-3</v>
      </c>
      <c r="AM40" s="64">
        <f t="shared" si="31"/>
        <v>6.793165599035994E-2</v>
      </c>
      <c r="AN40" s="64">
        <f t="shared" si="32"/>
        <v>9.3842369235000445E-3</v>
      </c>
      <c r="AO40" s="64">
        <f t="shared" si="33"/>
        <v>1.1941186351371424E-2</v>
      </c>
      <c r="AP40" s="64">
        <f t="shared" si="34"/>
        <v>1.4243650098564709E-2</v>
      </c>
      <c r="AQ40" s="64">
        <f t="shared" si="35"/>
        <v>1.8541153158668056E-2</v>
      </c>
      <c r="AR40" s="66">
        <f t="shared" si="36"/>
        <v>2.2196277717635327E-2</v>
      </c>
    </row>
    <row r="41" spans="2:44" x14ac:dyDescent="0.3">
      <c r="B41" s="30">
        <v>29</v>
      </c>
      <c r="C41">
        <f>fevr_19!N118</f>
        <v>5.3594399999999975</v>
      </c>
      <c r="D41">
        <f>fevr_19!O118</f>
        <v>5.8705000000000016</v>
      </c>
      <c r="E41">
        <f>fevr_19!P118</f>
        <v>5.93682</v>
      </c>
      <c r="F41">
        <f>fevr_19!Q118</f>
        <v>6.0845399999999996</v>
      </c>
      <c r="G41">
        <f>fevr_19!R118</f>
        <v>6.5466000000000006</v>
      </c>
      <c r="H41">
        <f>fevr_19!S118</f>
        <v>6.7337349999999985</v>
      </c>
      <c r="I41">
        <f>fevr_19!T118</f>
        <v>6.8937000000000008</v>
      </c>
      <c r="J41">
        <f>fevr_19!U118</f>
        <v>7.2120100000000003</v>
      </c>
      <c r="K41" s="4">
        <f>fevr_19!V118</f>
        <v>7.3705599999999958</v>
      </c>
      <c r="M41" s="30">
        <v>29</v>
      </c>
      <c r="N41">
        <f t="shared" si="10"/>
        <v>-0.55299206734586404</v>
      </c>
      <c r="O41">
        <f t="shared" si="11"/>
        <v>-0.55165749493060812</v>
      </c>
      <c r="P41">
        <f t="shared" si="12"/>
        <v>-0.54979214428356593</v>
      </c>
      <c r="Q41">
        <f t="shared" si="13"/>
        <v>-0.54786310377958169</v>
      </c>
      <c r="R41">
        <f t="shared" si="14"/>
        <v>-0.54209295754826647</v>
      </c>
      <c r="S41">
        <f t="shared" si="15"/>
        <v>-0.53581497216577689</v>
      </c>
      <c r="T41">
        <f t="shared" si="16"/>
        <v>-0.52910902139731542</v>
      </c>
      <c r="U41">
        <f t="shared" si="17"/>
        <v>-0.51561098622987334</v>
      </c>
      <c r="V41" s="4">
        <f t="shared" si="18"/>
        <v>-0.50117559235406461</v>
      </c>
      <c r="X41" s="30">
        <v>29</v>
      </c>
      <c r="Y41" s="61">
        <f t="shared" si="19"/>
        <v>1.1399472208803589</v>
      </c>
      <c r="Z41" s="61">
        <f t="shared" si="20"/>
        <v>1.1437364808641399</v>
      </c>
      <c r="AA41" s="61">
        <f t="shared" si="21"/>
        <v>1.1453680998376667</v>
      </c>
      <c r="AB41" s="61">
        <f t="shared" si="22"/>
        <v>0.91912741165454825</v>
      </c>
      <c r="AC41" s="61">
        <f t="shared" si="23"/>
        <v>1.1472907184080041</v>
      </c>
      <c r="AD41" s="61">
        <f t="shared" si="24"/>
        <v>1.1451766579377074</v>
      </c>
      <c r="AE41" s="61">
        <f t="shared" si="25"/>
        <v>1.1422230720334132</v>
      </c>
      <c r="AF41" s="61">
        <f t="shared" si="26"/>
        <v>1.1346750104594399</v>
      </c>
      <c r="AG41" s="62">
        <f t="shared" si="27"/>
        <v>1.124422176468207</v>
      </c>
      <c r="AI41" s="30">
        <v>29</v>
      </c>
      <c r="AJ41" s="65">
        <f t="shared" si="28"/>
        <v>2.6225315389875048E-3</v>
      </c>
      <c r="AK41" s="64">
        <f t="shared" si="29"/>
        <v>3.5174357025166691E-3</v>
      </c>
      <c r="AL41" s="64">
        <f t="shared" si="30"/>
        <v>5.0578914247315088E-3</v>
      </c>
      <c r="AM41" s="64">
        <f t="shared" si="31"/>
        <v>7.0381770685698952E-2</v>
      </c>
      <c r="AN41" s="64">
        <f t="shared" si="32"/>
        <v>9.8220550021032027E-3</v>
      </c>
      <c r="AO41" s="64">
        <f t="shared" si="33"/>
        <v>1.2491136968154903E-2</v>
      </c>
      <c r="AP41" s="64">
        <f t="shared" si="34"/>
        <v>1.4893187990199952E-2</v>
      </c>
      <c r="AQ41" s="64">
        <f t="shared" si="35"/>
        <v>1.9380760753371806E-2</v>
      </c>
      <c r="AR41" s="66">
        <f t="shared" si="36"/>
        <v>2.3178098468440544E-2</v>
      </c>
    </row>
    <row r="42" spans="2:44" x14ac:dyDescent="0.3">
      <c r="B42" s="30">
        <v>30</v>
      </c>
      <c r="C42">
        <f>fevr_19!N119</f>
        <v>5.3581666666666639</v>
      </c>
      <c r="D42">
        <f>fevr_19!O119</f>
        <v>5.8691666666666684</v>
      </c>
      <c r="E42">
        <f>fevr_19!P119</f>
        <v>5.9353333333333325</v>
      </c>
      <c r="F42">
        <f>fevr_19!Q119</f>
        <v>6.0831666666666662</v>
      </c>
      <c r="G42">
        <f>fevr_19!R119</f>
        <v>6.5416666666666679</v>
      </c>
      <c r="H42">
        <f>fevr_19!S119</f>
        <v>6.7262083333333322</v>
      </c>
      <c r="I42">
        <f>fevr_19!T119</f>
        <v>6.8841666666666672</v>
      </c>
      <c r="J42">
        <f>fevr_19!U119</f>
        <v>7.2014166666666668</v>
      </c>
      <c r="K42" s="4">
        <f>fevr_19!V119</f>
        <v>7.3543333333333294</v>
      </c>
      <c r="M42" s="30">
        <v>30</v>
      </c>
      <c r="N42">
        <f t="shared" si="10"/>
        <v>-0.52400061442359425</v>
      </c>
      <c r="O42">
        <f t="shared" si="11"/>
        <v>-0.52264139088074923</v>
      </c>
      <c r="P42">
        <f t="shared" si="12"/>
        <v>-0.52074152615714597</v>
      </c>
      <c r="Q42">
        <f t="shared" si="13"/>
        <v>-0.51877672080182258</v>
      </c>
      <c r="R42">
        <f t="shared" si="14"/>
        <v>-0.51289915369937278</v>
      </c>
      <c r="S42">
        <f t="shared" si="15"/>
        <v>-0.5065035372829414</v>
      </c>
      <c r="T42">
        <f t="shared" si="16"/>
        <v>-0.49967105876789447</v>
      </c>
      <c r="U42">
        <f t="shared" si="17"/>
        <v>-0.4859155584353691</v>
      </c>
      <c r="V42" s="4">
        <f t="shared" si="18"/>
        <v>-0.47120063430829506</v>
      </c>
      <c r="X42" s="30">
        <v>30</v>
      </c>
      <c r="Y42" s="61">
        <f t="shared" si="19"/>
        <v>1.1397009133911526</v>
      </c>
      <c r="Z42" s="61">
        <f t="shared" si="20"/>
        <v>1.1431758300239192</v>
      </c>
      <c r="AA42" s="61">
        <f t="shared" si="21"/>
        <v>1.1445639605735525</v>
      </c>
      <c r="AB42" s="61">
        <f t="shared" si="22"/>
        <v>0.91848583823719399</v>
      </c>
      <c r="AC42" s="61">
        <f t="shared" si="23"/>
        <v>1.1457324852625119</v>
      </c>
      <c r="AD42" s="61">
        <f t="shared" si="24"/>
        <v>1.1431989432369294</v>
      </c>
      <c r="AE42" s="61">
        <f t="shared" si="25"/>
        <v>1.1398730999509172</v>
      </c>
      <c r="AF42" s="61">
        <f t="shared" si="26"/>
        <v>1.1316586416902374</v>
      </c>
      <c r="AG42" s="62">
        <f t="shared" si="27"/>
        <v>1.1208313634786335</v>
      </c>
      <c r="AI42" s="30">
        <v>30</v>
      </c>
      <c r="AJ42" s="65">
        <f t="shared" si="28"/>
        <v>2.7032774936555093E-3</v>
      </c>
      <c r="AK42" s="64">
        <f t="shared" si="29"/>
        <v>3.6808790506099309E-3</v>
      </c>
      <c r="AL42" s="64">
        <f t="shared" si="30"/>
        <v>5.2921671951863813E-3</v>
      </c>
      <c r="AM42" s="64">
        <f t="shared" si="31"/>
        <v>7.2819599295451454E-2</v>
      </c>
      <c r="AN42" s="64">
        <f t="shared" si="32"/>
        <v>1.0268326343078005E-2</v>
      </c>
      <c r="AO42" s="64">
        <f t="shared" si="33"/>
        <v>1.3051719236679915E-2</v>
      </c>
      <c r="AP42" s="64">
        <f t="shared" si="34"/>
        <v>1.5555318702648202E-2</v>
      </c>
      <c r="AQ42" s="64">
        <f t="shared" si="35"/>
        <v>2.0236237409443691E-2</v>
      </c>
      <c r="AR42" s="66">
        <f t="shared" si="36"/>
        <v>2.4179181754369894E-2</v>
      </c>
    </row>
    <row r="43" spans="2:44" x14ac:dyDescent="0.3">
      <c r="B43" s="30">
        <v>31</v>
      </c>
      <c r="C43">
        <f>fevr_19!N120</f>
        <v>5.3571899999999975</v>
      </c>
      <c r="D43">
        <f>fevr_19!O120</f>
        <v>5.8682500000000015</v>
      </c>
      <c r="E43">
        <f>fevr_19!P120</f>
        <v>5.9343199999999996</v>
      </c>
      <c r="F43">
        <f>fevr_19!Q120</f>
        <v>6.0822899999999995</v>
      </c>
      <c r="G43">
        <f>fevr_19!R120</f>
        <v>6.5376000000000012</v>
      </c>
      <c r="H43">
        <f>fevr_19!S120</f>
        <v>6.7197974999999985</v>
      </c>
      <c r="I43">
        <f>fevr_19!T120</f>
        <v>6.8759500000000005</v>
      </c>
      <c r="J43">
        <f>fevr_19!U120</f>
        <v>7.1921350000000004</v>
      </c>
      <c r="K43" s="4">
        <f>fevr_19!V120</f>
        <v>7.3400599999999958</v>
      </c>
      <c r="M43" s="30">
        <v>31</v>
      </c>
      <c r="N43">
        <f t="shared" si="10"/>
        <v>-0.49544309224799526</v>
      </c>
      <c r="O43">
        <f t="shared" si="11"/>
        <v>-0.49405883977557302</v>
      </c>
      <c r="P43">
        <f t="shared" si="12"/>
        <v>-0.49212392925124526</v>
      </c>
      <c r="Q43">
        <f t="shared" si="13"/>
        <v>-0.49012280464791064</v>
      </c>
      <c r="R43">
        <f t="shared" si="14"/>
        <v>-0.48413613067881123</v>
      </c>
      <c r="S43">
        <f t="shared" si="15"/>
        <v>-0.47762100104306793</v>
      </c>
      <c r="T43">
        <f t="shared" si="16"/>
        <v>-0.47065992821235531</v>
      </c>
      <c r="U43">
        <f t="shared" si="17"/>
        <v>-0.45664262263665295</v>
      </c>
      <c r="V43" s="4">
        <f t="shared" si="18"/>
        <v>-0.4416432505609823</v>
      </c>
      <c r="X43" s="30">
        <v>31</v>
      </c>
      <c r="Y43" s="61">
        <f t="shared" si="19"/>
        <v>1.1394586738587982</v>
      </c>
      <c r="Z43" s="61">
        <f t="shared" si="20"/>
        <v>1.1426247039999635</v>
      </c>
      <c r="AA43" s="61">
        <f t="shared" si="21"/>
        <v>1.1437737557221919</v>
      </c>
      <c r="AB43" s="61">
        <f t="shared" si="22"/>
        <v>0.91783584089678616</v>
      </c>
      <c r="AC43" s="61">
        <f t="shared" si="23"/>
        <v>1.1442045196650754</v>
      </c>
      <c r="AD43" s="61">
        <f t="shared" si="24"/>
        <v>1.1412621720273237</v>
      </c>
      <c r="AE43" s="61">
        <f t="shared" si="25"/>
        <v>1.1375739415840831</v>
      </c>
      <c r="AF43" s="61">
        <f t="shared" si="26"/>
        <v>1.1287080624723267</v>
      </c>
      <c r="AG43" s="62">
        <f t="shared" si="27"/>
        <v>1.1173272957622213</v>
      </c>
      <c r="AI43" s="30">
        <v>31</v>
      </c>
      <c r="AJ43" s="65">
        <f t="shared" si="28"/>
        <v>2.7851686926380625E-3</v>
      </c>
      <c r="AK43" s="64">
        <f t="shared" si="29"/>
        <v>3.8474884309006585E-3</v>
      </c>
      <c r="AL43" s="64">
        <f t="shared" si="30"/>
        <v>5.530992690709835E-3</v>
      </c>
      <c r="AM43" s="64">
        <f t="shared" si="31"/>
        <v>7.5265473032444741E-2</v>
      </c>
      <c r="AN43" s="64">
        <f t="shared" si="32"/>
        <v>1.0723333101904486E-2</v>
      </c>
      <c r="AO43" s="64">
        <f t="shared" si="33"/>
        <v>1.3623339938352297E-2</v>
      </c>
      <c r="AP43" s="64">
        <f t="shared" si="34"/>
        <v>1.6230572086724904E-2</v>
      </c>
      <c r="AQ43" s="64">
        <f t="shared" si="35"/>
        <v>2.1108248646027783E-2</v>
      </c>
      <c r="AR43" s="66">
        <f t="shared" si="36"/>
        <v>2.5200562150706707E-2</v>
      </c>
    </row>
    <row r="44" spans="2:44" x14ac:dyDescent="0.3">
      <c r="B44" s="30">
        <v>32</v>
      </c>
      <c r="C44">
        <f>fevr_19!N121</f>
        <v>5.3565099999999974</v>
      </c>
      <c r="D44">
        <f>fevr_19!O121</f>
        <v>5.8677500000000018</v>
      </c>
      <c r="E44">
        <f>fevr_19!P121</f>
        <v>5.9337799999999996</v>
      </c>
      <c r="F44">
        <f>fevr_19!Q121</f>
        <v>6.0819099999999997</v>
      </c>
      <c r="G44">
        <f>fevr_19!R121</f>
        <v>6.5344000000000007</v>
      </c>
      <c r="H44">
        <f>fevr_19!S121</f>
        <v>6.7145024999999983</v>
      </c>
      <c r="I44">
        <f>fevr_19!T121</f>
        <v>6.8690500000000005</v>
      </c>
      <c r="J44">
        <f>fevr_19!U121</f>
        <v>7.1841650000000001</v>
      </c>
      <c r="K44" s="4">
        <f>fevr_19!V121</f>
        <v>7.3277399999999959</v>
      </c>
      <c r="M44" s="30">
        <v>32</v>
      </c>
      <c r="N44">
        <f t="shared" si="10"/>
        <v>-0.46728406826573288</v>
      </c>
      <c r="O44">
        <f t="shared" si="11"/>
        <v>-0.46587438112622409</v>
      </c>
      <c r="P44">
        <f t="shared" si="12"/>
        <v>-0.46390385380859173</v>
      </c>
      <c r="Q44">
        <f t="shared" si="13"/>
        <v>-0.46186581467619225</v>
      </c>
      <c r="R44">
        <f t="shared" si="14"/>
        <v>-0.45576822385489113</v>
      </c>
      <c r="S44">
        <f t="shared" si="15"/>
        <v>-0.44913156095627799</v>
      </c>
      <c r="T44">
        <f t="shared" si="16"/>
        <v>-0.44203967647670445</v>
      </c>
      <c r="U44">
        <f t="shared" si="17"/>
        <v>-0.42775591063940166</v>
      </c>
      <c r="V44" s="4">
        <f t="shared" si="18"/>
        <v>-0.41246681814829345</v>
      </c>
      <c r="X44" s="30">
        <v>32</v>
      </c>
      <c r="Y44" s="61">
        <f t="shared" si="19"/>
        <v>1.1392201581795449</v>
      </c>
      <c r="Z44" s="61">
        <f t="shared" si="20"/>
        <v>1.1420822871140586</v>
      </c>
      <c r="AA44" s="61">
        <f t="shared" si="21"/>
        <v>1.1429962866065186</v>
      </c>
      <c r="AB44" s="61">
        <f t="shared" si="22"/>
        <v>0.91720491191155007</v>
      </c>
      <c r="AC44" s="61">
        <f t="shared" si="23"/>
        <v>1.1427041940137714</v>
      </c>
      <c r="AD44" s="61">
        <f t="shared" si="24"/>
        <v>1.1393627645723166</v>
      </c>
      <c r="AE44" s="61">
        <f t="shared" si="25"/>
        <v>1.135321115302377</v>
      </c>
      <c r="AF44" s="61">
        <f t="shared" si="26"/>
        <v>1.1258174962226151</v>
      </c>
      <c r="AG44" s="62">
        <f t="shared" si="27"/>
        <v>1.1139020518808944</v>
      </c>
      <c r="AI44" s="30">
        <v>32</v>
      </c>
      <c r="AJ44" s="65">
        <f t="shared" si="28"/>
        <v>2.8683081415467604E-3</v>
      </c>
      <c r="AK44" s="64">
        <f t="shared" si="29"/>
        <v>4.0173445763213023E-3</v>
      </c>
      <c r="AL44" s="64">
        <f t="shared" si="30"/>
        <v>5.7744895348821879E-3</v>
      </c>
      <c r="AM44" s="64">
        <f t="shared" si="31"/>
        <v>7.7711238362577983E-2</v>
      </c>
      <c r="AN44" s="64">
        <f t="shared" si="32"/>
        <v>1.1187372172244359E-2</v>
      </c>
      <c r="AO44" s="64">
        <f t="shared" si="33"/>
        <v>1.4206426093167857E-2</v>
      </c>
      <c r="AP44" s="64">
        <f t="shared" si="34"/>
        <v>1.6919503452223539E-2</v>
      </c>
      <c r="AQ44" s="64">
        <f t="shared" si="35"/>
        <v>2.1997491893916754E-2</v>
      </c>
      <c r="AR44" s="66">
        <f t="shared" si="36"/>
        <v>2.6243319747295712E-2</v>
      </c>
    </row>
    <row r="45" spans="2:44" x14ac:dyDescent="0.3">
      <c r="B45" s="30">
        <v>33</v>
      </c>
      <c r="C45">
        <f>fevr_19!N122</f>
        <v>5.3561266666666638</v>
      </c>
      <c r="D45">
        <f>fevr_19!O122</f>
        <v>5.8676666666666684</v>
      </c>
      <c r="E45">
        <f>fevr_19!P122</f>
        <v>5.9337133333333334</v>
      </c>
      <c r="F45">
        <f>fevr_19!Q122</f>
        <v>6.0820266666666667</v>
      </c>
      <c r="G45">
        <f>fevr_19!R122</f>
        <v>6.5320666666666671</v>
      </c>
      <c r="H45">
        <f>fevr_19!S122</f>
        <v>6.7103233333333314</v>
      </c>
      <c r="I45">
        <f>fevr_19!T122</f>
        <v>6.8634666666666675</v>
      </c>
      <c r="J45">
        <f>fevr_19!U122</f>
        <v>7.1775066666666669</v>
      </c>
      <c r="K45" s="4">
        <f>fevr_19!V122</f>
        <v>7.3173733333333288</v>
      </c>
      <c r="M45" s="30">
        <v>33</v>
      </c>
      <c r="N45">
        <f t="shared" si="10"/>
        <v>-0.4394908317808901</v>
      </c>
      <c r="O45">
        <f t="shared" si="11"/>
        <v>-0.43805527573007108</v>
      </c>
      <c r="P45">
        <f t="shared" si="12"/>
        <v>-0.43604852054166215</v>
      </c>
      <c r="Q45">
        <f t="shared" si="13"/>
        <v>-0.43397292984795383</v>
      </c>
      <c r="R45">
        <f t="shared" si="14"/>
        <v>-0.42776248546692941</v>
      </c>
      <c r="S45">
        <f t="shared" si="15"/>
        <v>-0.42100212818716642</v>
      </c>
      <c r="T45">
        <f t="shared" si="16"/>
        <v>-0.4137770602329422</v>
      </c>
      <c r="U45">
        <f t="shared" si="17"/>
        <v>-0.39922185569957169</v>
      </c>
      <c r="V45" s="4">
        <f t="shared" si="18"/>
        <v>-0.38363740494478055</v>
      </c>
      <c r="X45" s="30">
        <v>33</v>
      </c>
      <c r="Y45" s="61">
        <f t="shared" si="19"/>
        <v>1.1389850468734146</v>
      </c>
      <c r="Z45" s="61">
        <f t="shared" si="20"/>
        <v>1.1415478212646386</v>
      </c>
      <c r="AA45" s="61">
        <f t="shared" si="21"/>
        <v>1.1422304386766906</v>
      </c>
      <c r="AB45" s="61">
        <f t="shared" si="22"/>
        <v>0.91659245219561458</v>
      </c>
      <c r="AC45" s="61">
        <f t="shared" si="23"/>
        <v>1.141229058807123</v>
      </c>
      <c r="AD45" s="61">
        <f t="shared" si="24"/>
        <v>1.1374973795193375</v>
      </c>
      <c r="AE45" s="61">
        <f t="shared" si="25"/>
        <v>1.1331104347391676</v>
      </c>
      <c r="AF45" s="61">
        <f t="shared" si="26"/>
        <v>1.1229815539183372</v>
      </c>
      <c r="AG45" s="62">
        <f t="shared" si="27"/>
        <v>1.1105482221239327</v>
      </c>
      <c r="AI45" s="30">
        <v>33</v>
      </c>
      <c r="AJ45" s="65">
        <f t="shared" si="28"/>
        <v>2.9527949695102307E-3</v>
      </c>
      <c r="AK45" s="64">
        <f t="shared" si="29"/>
        <v>4.1905328159710376E-3</v>
      </c>
      <c r="AL45" s="64">
        <f t="shared" si="30"/>
        <v>6.022786111253231E-3</v>
      </c>
      <c r="AM45" s="64">
        <f t="shared" si="31"/>
        <v>8.0156668053077196E-2</v>
      </c>
      <c r="AN45" s="64">
        <f t="shared" si="32"/>
        <v>1.1660755483991703E-2</v>
      </c>
      <c r="AO45" s="64">
        <f t="shared" si="33"/>
        <v>1.4801425381917088E-2</v>
      </c>
      <c r="AP45" s="64">
        <f t="shared" si="34"/>
        <v>1.7622694118941629E-2</v>
      </c>
      <c r="AQ45" s="64">
        <f t="shared" si="35"/>
        <v>2.2904697228363136E-2</v>
      </c>
      <c r="AR45" s="66">
        <f t="shared" si="36"/>
        <v>2.7308581290685308E-2</v>
      </c>
    </row>
    <row r="46" spans="2:44" x14ac:dyDescent="0.3">
      <c r="B46" s="30">
        <v>34</v>
      </c>
      <c r="C46">
        <f>fevr_19!N123</f>
        <v>5.3560399999999975</v>
      </c>
      <c r="D46">
        <f>fevr_19!O123</f>
        <v>5.8680000000000021</v>
      </c>
      <c r="E46">
        <f>fevr_19!P123</f>
        <v>5.9341200000000001</v>
      </c>
      <c r="F46">
        <f>fevr_19!Q123</f>
        <v>6.0826399999999996</v>
      </c>
      <c r="G46">
        <f>fevr_19!R123</f>
        <v>6.5306000000000006</v>
      </c>
      <c r="H46">
        <f>fevr_19!S123</f>
        <v>6.707259999999998</v>
      </c>
      <c r="I46">
        <f>fevr_19!T123</f>
        <v>6.8592000000000004</v>
      </c>
      <c r="J46">
        <f>fevr_19!U123</f>
        <v>7.1721599999999999</v>
      </c>
      <c r="K46" s="4">
        <f>fevr_19!V123</f>
        <v>7.3089599999999955</v>
      </c>
      <c r="M46" s="30">
        <v>34</v>
      </c>
      <c r="N46">
        <f t="shared" si="10"/>
        <v>-0.41203305663993828</v>
      </c>
      <c r="O46">
        <f t="shared" si="11"/>
        <v>-0.41057116820093936</v>
      </c>
      <c r="P46">
        <f t="shared" si="12"/>
        <v>-0.40852753294503624</v>
      </c>
      <c r="Q46">
        <f t="shared" si="13"/>
        <v>-0.40641371081247274</v>
      </c>
      <c r="R46">
        <f t="shared" si="14"/>
        <v>-0.40008834601798315</v>
      </c>
      <c r="S46">
        <f t="shared" si="15"/>
        <v>-0.39320198817230329</v>
      </c>
      <c r="T46">
        <f t="shared" si="16"/>
        <v>-0.38584120584178938</v>
      </c>
      <c r="U46">
        <f t="shared" si="17"/>
        <v>-0.37100925047534616</v>
      </c>
      <c r="V46" s="4">
        <f t="shared" si="18"/>
        <v>-0.35512342553141424</v>
      </c>
      <c r="X46" s="30">
        <v>34</v>
      </c>
      <c r="Y46" s="61">
        <f t="shared" si="19"/>
        <v>1.1387530420320082</v>
      </c>
      <c r="Z46" s="61">
        <f t="shared" si="20"/>
        <v>1.1410205987927171</v>
      </c>
      <c r="AA46" s="61">
        <f t="shared" si="21"/>
        <v>1.1414751710923117</v>
      </c>
      <c r="AB46" s="61">
        <f t="shared" si="22"/>
        <v>0.91597585575021256</v>
      </c>
      <c r="AC46" s="61">
        <f t="shared" si="23"/>
        <v>1.1397768206855108</v>
      </c>
      <c r="AD46" s="61">
        <f t="shared" si="24"/>
        <v>1.1356628845668792</v>
      </c>
      <c r="AE46" s="61">
        <f t="shared" si="25"/>
        <v>1.130937972485194</v>
      </c>
      <c r="AF46" s="61">
        <f t="shared" si="26"/>
        <v>1.1201951864111352</v>
      </c>
      <c r="AG46" s="62">
        <f t="shared" si="27"/>
        <v>1.1072588454751946</v>
      </c>
      <c r="AI46" s="30">
        <v>34</v>
      </c>
      <c r="AJ46" s="65">
        <f t="shared" si="28"/>
        <v>3.0387246812658697E-3</v>
      </c>
      <c r="AK46" s="64">
        <f t="shared" si="29"/>
        <v>4.3671431841126873E-3</v>
      </c>
      <c r="AL46" s="64">
        <f t="shared" si="30"/>
        <v>6.2760177250618665E-3</v>
      </c>
      <c r="AM46" s="64">
        <f t="shared" si="31"/>
        <v>8.260883941910474E-2</v>
      </c>
      <c r="AN46" s="64">
        <f t="shared" si="32"/>
        <v>1.2143810368865637E-2</v>
      </c>
      <c r="AO46" s="64">
        <f t="shared" si="33"/>
        <v>1.5408806658605723E-2</v>
      </c>
      <c r="AP46" s="64">
        <f t="shared" si="34"/>
        <v>1.834075207931074E-2</v>
      </c>
      <c r="AQ46" s="64">
        <f t="shared" si="35"/>
        <v>2.3830628246351515E-2</v>
      </c>
      <c r="AR46" s="66">
        <f t="shared" si="36"/>
        <v>2.8397521519747337E-2</v>
      </c>
    </row>
    <row r="47" spans="2:44" x14ac:dyDescent="0.3">
      <c r="B47" s="30">
        <v>35</v>
      </c>
      <c r="C47">
        <f>fevr_19!N124</f>
        <v>5.3562499999999975</v>
      </c>
      <c r="D47">
        <f>fevr_19!O124</f>
        <v>5.8687500000000021</v>
      </c>
      <c r="E47">
        <f>fevr_19!P124</f>
        <v>5.9349999999999996</v>
      </c>
      <c r="F47">
        <f>fevr_19!Q124</f>
        <v>6.0837500000000002</v>
      </c>
      <c r="G47">
        <f>fevr_19!R124</f>
        <v>6.5300000000000011</v>
      </c>
      <c r="H47">
        <f>fevr_19!S124</f>
        <v>6.705312499999998</v>
      </c>
      <c r="I47">
        <f>fevr_19!T124</f>
        <v>6.8562500000000011</v>
      </c>
      <c r="J47">
        <f>fevr_19!U124</f>
        <v>7.1681249999999999</v>
      </c>
      <c r="K47" s="4">
        <f>fevr_19!V124</f>
        <v>7.3024999999999958</v>
      </c>
      <c r="M47" s="30">
        <v>35</v>
      </c>
      <c r="N47">
        <f t="shared" si="10"/>
        <v>-0.38488251000391743</v>
      </c>
      <c r="O47">
        <f t="shared" si="11"/>
        <v>-0.38339379558819148</v>
      </c>
      <c r="P47">
        <f t="shared" si="12"/>
        <v>-0.38131258569870585</v>
      </c>
      <c r="Q47">
        <f t="shared" si="13"/>
        <v>-0.37915980808496441</v>
      </c>
      <c r="R47">
        <f t="shared" si="14"/>
        <v>-0.37271732176484107</v>
      </c>
      <c r="S47">
        <f t="shared" si="15"/>
        <v>-0.36570250733714171</v>
      </c>
      <c r="T47">
        <f t="shared" si="16"/>
        <v>-0.35820331521392595</v>
      </c>
      <c r="U47">
        <f t="shared" si="17"/>
        <v>-0.3430889510649206</v>
      </c>
      <c r="V47" s="4">
        <f t="shared" si="18"/>
        <v>-0.3268953431178333</v>
      </c>
      <c r="X47" s="30">
        <v>35</v>
      </c>
      <c r="Y47" s="61">
        <f t="shared" si="19"/>
        <v>1.1385238646795222</v>
      </c>
      <c r="Z47" s="61">
        <f t="shared" si="20"/>
        <v>1.1404999563124032</v>
      </c>
      <c r="AA47" s="61">
        <f t="shared" si="21"/>
        <v>1.1407295077126143</v>
      </c>
      <c r="AB47" s="61">
        <f t="shared" si="22"/>
        <v>0.91537068581912584</v>
      </c>
      <c r="AC47" s="61">
        <f t="shared" si="23"/>
        <v>1.1383453234271947</v>
      </c>
      <c r="AD47" s="61">
        <f t="shared" si="24"/>
        <v>1.1338563310677965</v>
      </c>
      <c r="AE47" s="61">
        <f t="shared" si="25"/>
        <v>1.128800028645254</v>
      </c>
      <c r="AF47" s="61">
        <f t="shared" si="26"/>
        <v>1.1174536431438544</v>
      </c>
      <c r="AG47" s="62">
        <f t="shared" si="27"/>
        <v>1.1040273549893556</v>
      </c>
      <c r="AI47" s="30">
        <v>35</v>
      </c>
      <c r="AJ47" s="65">
        <f t="shared" si="28"/>
        <v>3.1261893943818064E-3</v>
      </c>
      <c r="AK47" s="64">
        <f t="shared" si="29"/>
        <v>4.547270551021998E-3</v>
      </c>
      <c r="AL47" s="64">
        <f t="shared" si="30"/>
        <v>6.5343267967654661E-3</v>
      </c>
      <c r="AM47" s="64">
        <f t="shared" si="31"/>
        <v>8.5062685866075349E-2</v>
      </c>
      <c r="AN47" s="64">
        <f t="shared" si="32"/>
        <v>1.2636879993064842E-2</v>
      </c>
      <c r="AO47" s="64">
        <f t="shared" si="33"/>
        <v>1.6029060552676833E-2</v>
      </c>
      <c r="AP47" s="64">
        <f t="shared" si="34"/>
        <v>1.9074312772408286E-2</v>
      </c>
      <c r="AQ47" s="64">
        <f t="shared" si="35"/>
        <v>2.4776083088631329E-2</v>
      </c>
      <c r="AR47" s="66">
        <f t="shared" si="36"/>
        <v>2.9511364696352627E-2</v>
      </c>
    </row>
    <row r="48" spans="2:44" x14ac:dyDescent="0.3">
      <c r="B48" s="30">
        <v>36</v>
      </c>
      <c r="C48">
        <f>fevr_19!N125</f>
        <v>5.3567566666666639</v>
      </c>
      <c r="D48">
        <f>fevr_19!O125</f>
        <v>5.8699166666666684</v>
      </c>
      <c r="E48">
        <f>fevr_19!P125</f>
        <v>5.9363533333333329</v>
      </c>
      <c r="F48">
        <f>fevr_19!Q125</f>
        <v>6.0853566666666667</v>
      </c>
      <c r="G48">
        <f>fevr_19!R125</f>
        <v>6.5302666666666669</v>
      </c>
      <c r="H48">
        <f>fevr_19!S125</f>
        <v>6.7044808333333314</v>
      </c>
      <c r="I48">
        <f>fevr_19!T125</f>
        <v>6.8546166666666677</v>
      </c>
      <c r="J48">
        <f>fevr_19!U125</f>
        <v>7.1654016666666669</v>
      </c>
      <c r="K48" s="4">
        <f>fevr_19!V125</f>
        <v>7.2979933333333289</v>
      </c>
      <c r="M48" s="30">
        <v>36</v>
      </c>
      <c r="N48">
        <f t="shared" si="10"/>
        <v>-0.35801279942355863</v>
      </c>
      <c r="O48">
        <f t="shared" si="11"/>
        <v>-0.35649673429803436</v>
      </c>
      <c r="P48">
        <f t="shared" si="12"/>
        <v>-0.35437721137239758</v>
      </c>
      <c r="Q48">
        <f t="shared" si="13"/>
        <v>-0.35218470852403472</v>
      </c>
      <c r="R48">
        <f t="shared" si="14"/>
        <v>-0.34562276050137092</v>
      </c>
      <c r="S48">
        <f t="shared" si="15"/>
        <v>-0.33847687809668592</v>
      </c>
      <c r="T48">
        <f t="shared" si="16"/>
        <v>-0.33083640994117802</v>
      </c>
      <c r="U48">
        <f t="shared" si="17"/>
        <v>-0.31543361927419744</v>
      </c>
      <c r="V48" s="4">
        <f t="shared" si="18"/>
        <v>-0.29892540963130232</v>
      </c>
      <c r="X48" s="30">
        <v>36</v>
      </c>
      <c r="Y48" s="61">
        <f t="shared" si="19"/>
        <v>1.1382972524772432</v>
      </c>
      <c r="Z48" s="61">
        <f t="shared" si="20"/>
        <v>1.1399852693432679</v>
      </c>
      <c r="AA48" s="61">
        <f t="shared" si="21"/>
        <v>1.1399925292570721</v>
      </c>
      <c r="AB48" s="61">
        <f t="shared" si="22"/>
        <v>0.91476980637864036</v>
      </c>
      <c r="AC48" s="61">
        <f t="shared" si="23"/>
        <v>1.1369325314012315</v>
      </c>
      <c r="AD48" s="61">
        <f t="shared" si="24"/>
        <v>1.132074931906353</v>
      </c>
      <c r="AE48" s="61">
        <f t="shared" si="25"/>
        <v>1.126693103439933</v>
      </c>
      <c r="AF48" s="61">
        <f t="shared" si="26"/>
        <v>1.1147524361910452</v>
      </c>
      <c r="AG48" s="62">
        <f t="shared" si="27"/>
        <v>1.1008475301626564</v>
      </c>
      <c r="AI48" s="30">
        <v>36</v>
      </c>
      <c r="AJ48" s="65">
        <f t="shared" si="28"/>
        <v>3.2152780644462697E-3</v>
      </c>
      <c r="AK48" s="64">
        <f t="shared" si="29"/>
        <v>4.7310147757589349E-3</v>
      </c>
      <c r="AL48" s="64">
        <f t="shared" si="30"/>
        <v>6.797863087505962E-3</v>
      </c>
      <c r="AM48" s="64">
        <f t="shared" si="31"/>
        <v>8.752048540375712E-2</v>
      </c>
      <c r="AN48" s="64">
        <f t="shared" si="32"/>
        <v>1.3140323857490255E-2</v>
      </c>
      <c r="AO48" s="64">
        <f t="shared" si="33"/>
        <v>1.6662700161941768E-2</v>
      </c>
      <c r="AP48" s="64">
        <f t="shared" si="34"/>
        <v>1.9824039970760821E-2</v>
      </c>
      <c r="AQ48" s="64">
        <f t="shared" si="35"/>
        <v>2.574189560896134E-2</v>
      </c>
      <c r="AR48" s="66">
        <f t="shared" si="36"/>
        <v>3.0651386335554087E-2</v>
      </c>
    </row>
    <row r="49" spans="2:44" x14ac:dyDescent="0.3">
      <c r="B49" s="30">
        <v>37</v>
      </c>
      <c r="C49">
        <f>fevr_19!N126</f>
        <v>5.3575599999999968</v>
      </c>
      <c r="D49">
        <f>fevr_19!O126</f>
        <v>5.8715000000000019</v>
      </c>
      <c r="E49">
        <f>fevr_19!P126</f>
        <v>5.93818</v>
      </c>
      <c r="F49">
        <f>fevr_19!Q126</f>
        <v>6.0874600000000001</v>
      </c>
      <c r="G49">
        <f>fevr_19!R126</f>
        <v>6.5314000000000005</v>
      </c>
      <c r="H49">
        <f>fevr_19!S126</f>
        <v>6.7047649999999983</v>
      </c>
      <c r="I49">
        <f>fevr_19!T126</f>
        <v>6.8543000000000003</v>
      </c>
      <c r="J49">
        <f>fevr_19!U126</f>
        <v>7.1639900000000001</v>
      </c>
      <c r="K49" s="4">
        <f>fevr_19!V126</f>
        <v>7.2954399999999957</v>
      </c>
      <c r="M49" s="30">
        <v>37</v>
      </c>
      <c r="N49">
        <f t="shared" si="10"/>
        <v>-0.33139915188756469</v>
      </c>
      <c r="O49">
        <f t="shared" si="11"/>
        <v>-0.32985517898508965</v>
      </c>
      <c r="P49">
        <f t="shared" si="12"/>
        <v>-0.32769655909588497</v>
      </c>
      <c r="Q49">
        <f t="shared" si="13"/>
        <v>-0.32546351377040489</v>
      </c>
      <c r="R49">
        <f t="shared" si="14"/>
        <v>-0.31877961928721238</v>
      </c>
      <c r="S49">
        <f t="shared" si="15"/>
        <v>-0.3114998957809092</v>
      </c>
      <c r="T49">
        <f t="shared" si="16"/>
        <v>-0.30371510732644036</v>
      </c>
      <c r="U49">
        <f t="shared" si="17"/>
        <v>-0.28801749671703952</v>
      </c>
      <c r="V49" s="4">
        <f t="shared" si="18"/>
        <v>-0.27118743754438024</v>
      </c>
      <c r="X49" s="30">
        <v>37</v>
      </c>
      <c r="Y49" s="61">
        <f t="shared" si="19"/>
        <v>1.1380729577148005</v>
      </c>
      <c r="Z49" s="61">
        <f t="shared" si="20"/>
        <v>1.1394759476121388</v>
      </c>
      <c r="AA49" s="61">
        <f t="shared" si="21"/>
        <v>1.1392633664431622</v>
      </c>
      <c r="AB49" s="61">
        <f t="shared" si="22"/>
        <v>0.91417248012967001</v>
      </c>
      <c r="AC49" s="61">
        <f t="shared" si="23"/>
        <v>1.1355365150721493</v>
      </c>
      <c r="AD49" s="61">
        <f t="shared" si="24"/>
        <v>1.1303160421096163</v>
      </c>
      <c r="AE49" s="61">
        <f t="shared" si="25"/>
        <v>1.1246138731860942</v>
      </c>
      <c r="AF49" s="61">
        <f t="shared" si="26"/>
        <v>1.1120873087446275</v>
      </c>
      <c r="AG49" s="62">
        <f t="shared" si="27"/>
        <v>1.0977134551456</v>
      </c>
      <c r="AI49" s="30">
        <v>37</v>
      </c>
      <c r="AJ49" s="65">
        <f t="shared" si="28"/>
        <v>3.3060767007173086E-3</v>
      </c>
      <c r="AK49" s="64">
        <f t="shared" si="29"/>
        <v>4.9184808812263725E-3</v>
      </c>
      <c r="AL49" s="64">
        <f t="shared" si="30"/>
        <v>7.0667839570847657E-3</v>
      </c>
      <c r="AM49" s="64">
        <f t="shared" si="31"/>
        <v>8.9982477285402929E-2</v>
      </c>
      <c r="AN49" s="64">
        <f t="shared" si="32"/>
        <v>1.3654518366974511E-2</v>
      </c>
      <c r="AO49" s="64">
        <f t="shared" si="33"/>
        <v>1.7310261838358765E-2</v>
      </c>
      <c r="AP49" s="64">
        <f t="shared" si="34"/>
        <v>2.0590626782875654E-2</v>
      </c>
      <c r="AQ49" s="64">
        <f t="shared" si="35"/>
        <v>2.6728936695028627E-2</v>
      </c>
      <c r="AR49" s="66">
        <f t="shared" si="36"/>
        <v>3.1818915142473592E-2</v>
      </c>
    </row>
    <row r="50" spans="2:44" x14ac:dyDescent="0.3">
      <c r="B50" s="30">
        <v>38</v>
      </c>
      <c r="C50">
        <f>fevr_19!N127</f>
        <v>5.3586599999999969</v>
      </c>
      <c r="D50">
        <f>fevr_19!O127</f>
        <v>5.8735000000000017</v>
      </c>
      <c r="E50">
        <f>fevr_19!P127</f>
        <v>5.94048</v>
      </c>
      <c r="F50">
        <f>fevr_19!Q127</f>
        <v>6.0900600000000003</v>
      </c>
      <c r="G50">
        <f>fevr_19!R127</f>
        <v>6.5334000000000003</v>
      </c>
      <c r="H50">
        <f>fevr_19!S127</f>
        <v>6.7061649999999977</v>
      </c>
      <c r="I50">
        <f>fevr_19!T127</f>
        <v>6.8553000000000006</v>
      </c>
      <c r="J50">
        <f>fevr_19!U127</f>
        <v>7.1638900000000003</v>
      </c>
      <c r="K50" s="4">
        <f>fevr_19!V127</f>
        <v>7.2948399999999953</v>
      </c>
      <c r="M50" s="30">
        <v>38</v>
      </c>
      <c r="N50">
        <f t="shared" si="10"/>
        <v>-0.30501821966068826</v>
      </c>
      <c r="O50">
        <f t="shared" si="11"/>
        <v>-0.30344574822879805</v>
      </c>
      <c r="P50">
        <f t="shared" si="12"/>
        <v>-0.30124720000692834</v>
      </c>
      <c r="Q50">
        <f t="shared" si="13"/>
        <v>-0.29897274545549174</v>
      </c>
      <c r="R50">
        <f t="shared" si="14"/>
        <v>-0.29216426892100972</v>
      </c>
      <c r="S50">
        <f t="shared" si="15"/>
        <v>-0.28474776227348525</v>
      </c>
      <c r="T50">
        <f t="shared" si="16"/>
        <v>-0.27681542308901502</v>
      </c>
      <c r="U50">
        <f t="shared" si="17"/>
        <v>-0.260816205499035</v>
      </c>
      <c r="V50" s="4">
        <f t="shared" si="18"/>
        <v>-0.24365659816160057</v>
      </c>
      <c r="X50" s="30">
        <v>38</v>
      </c>
      <c r="Y50" s="61">
        <f t="shared" si="19"/>
        <v>1.137850745541684</v>
      </c>
      <c r="Z50" s="61">
        <f t="shared" si="20"/>
        <v>1.1389714309157999</v>
      </c>
      <c r="AA50" s="61">
        <f t="shared" si="21"/>
        <v>1.1385411939428773</v>
      </c>
      <c r="AB50" s="61">
        <f t="shared" si="22"/>
        <v>0.91358297096218488</v>
      </c>
      <c r="AC50" s="61">
        <f t="shared" si="23"/>
        <v>1.1341554382242374</v>
      </c>
      <c r="AD50" s="61">
        <f t="shared" si="24"/>
        <v>1.1285771417508552</v>
      </c>
      <c r="AE50" s="61">
        <f t="shared" si="25"/>
        <v>1.1225591691096051</v>
      </c>
      <c r="AF50" s="61">
        <f t="shared" si="26"/>
        <v>1.10945420732412</v>
      </c>
      <c r="AG50" s="62">
        <f t="shared" si="27"/>
        <v>1.0946194818514994</v>
      </c>
      <c r="AI50" s="30">
        <v>38</v>
      </c>
      <c r="AJ50" s="65">
        <f t="shared" si="28"/>
        <v>3.3986685744856193E-3</v>
      </c>
      <c r="AK50" s="64">
        <f t="shared" si="29"/>
        <v>5.1097792521813123E-3</v>
      </c>
      <c r="AL50" s="64">
        <f t="shared" si="30"/>
        <v>7.3412546554370017E-3</v>
      </c>
      <c r="AM50" s="64">
        <f t="shared" si="31"/>
        <v>9.2447062923007195E-2</v>
      </c>
      <c r="AN50" s="64">
        <f t="shared" si="32"/>
        <v>1.4179857470826451E-2</v>
      </c>
      <c r="AO50" s="64">
        <f t="shared" si="33"/>
        <v>1.7972306069976907E-2</v>
      </c>
      <c r="AP50" s="64">
        <f t="shared" si="34"/>
        <v>2.1374796775915861E-2</v>
      </c>
      <c r="AQ50" s="64">
        <f t="shared" si="35"/>
        <v>2.7738115747491077E-2</v>
      </c>
      <c r="AR50" s="66">
        <f t="shared" si="36"/>
        <v>3.3015335165807236E-2</v>
      </c>
    </row>
    <row r="51" spans="2:44" x14ac:dyDescent="0.3">
      <c r="B51" s="30">
        <v>39</v>
      </c>
      <c r="C51">
        <f>fevr_19!N128</f>
        <v>5.3600566666666634</v>
      </c>
      <c r="D51">
        <f>fevr_19!O128</f>
        <v>5.8759166666666687</v>
      </c>
      <c r="E51">
        <f>fevr_19!P128</f>
        <v>5.9432533333333328</v>
      </c>
      <c r="F51">
        <f>fevr_19!Q128</f>
        <v>6.0931566666666663</v>
      </c>
      <c r="G51">
        <f>fevr_19!R128</f>
        <v>6.5362666666666671</v>
      </c>
      <c r="H51">
        <f>fevr_19!S128</f>
        <v>6.7086808333333305</v>
      </c>
      <c r="I51">
        <f>fevr_19!T128</f>
        <v>6.8576166666666678</v>
      </c>
      <c r="J51">
        <f>fevr_19!U128</f>
        <v>7.1651016666666667</v>
      </c>
      <c r="K51" s="4">
        <f>fevr_19!V128</f>
        <v>7.2961933333333286</v>
      </c>
      <c r="M51" s="30">
        <v>39</v>
      </c>
      <c r="N51">
        <f t="shared" si="10"/>
        <v>-0.27884790863754877</v>
      </c>
      <c r="O51">
        <f t="shared" si="11"/>
        <v>-0.2772463127185677</v>
      </c>
      <c r="P51">
        <f t="shared" si="12"/>
        <v>-0.27500695519789337</v>
      </c>
      <c r="Q51">
        <f t="shared" si="13"/>
        <v>-0.27269017289788022</v>
      </c>
      <c r="R51">
        <f t="shared" si="14"/>
        <v>-0.265754320866953</v>
      </c>
      <c r="S51">
        <f t="shared" si="15"/>
        <v>-0.25819791206203085</v>
      </c>
      <c r="T51">
        <f t="shared" si="16"/>
        <v>-0.25011459643168238</v>
      </c>
      <c r="U51">
        <f t="shared" si="17"/>
        <v>-0.23380657114502518</v>
      </c>
      <c r="V51" s="4">
        <f t="shared" si="18"/>
        <v>-0.21630924199388782</v>
      </c>
      <c r="X51" s="30">
        <v>39</v>
      </c>
      <c r="Y51" s="61">
        <f t="shared" si="19"/>
        <v>1.137630392400669</v>
      </c>
      <c r="Z51" s="61">
        <f t="shared" si="20"/>
        <v>1.1384711854550424</v>
      </c>
      <c r="AA51" s="61">
        <f t="shared" si="21"/>
        <v>1.1378252250272529</v>
      </c>
      <c r="AB51" s="61">
        <f t="shared" si="22"/>
        <v>0.91299697566359972</v>
      </c>
      <c r="AC51" s="61">
        <f t="shared" si="23"/>
        <v>1.1327875466312016</v>
      </c>
      <c r="AD51" s="61">
        <f t="shared" si="24"/>
        <v>1.1268558207795936</v>
      </c>
      <c r="AE51" s="61">
        <f t="shared" si="25"/>
        <v>1.1205259585387952</v>
      </c>
      <c r="AF51" s="61">
        <f t="shared" si="26"/>
        <v>1.1068492571161026</v>
      </c>
      <c r="AG51" s="62">
        <f t="shared" si="27"/>
        <v>1.0915601971784608</v>
      </c>
      <c r="AI51" s="30">
        <v>39</v>
      </c>
      <c r="AJ51" s="65">
        <f t="shared" si="28"/>
        <v>3.4931344222088878E-3</v>
      </c>
      <c r="AK51" s="64">
        <f t="shared" si="29"/>
        <v>5.3050258571339937E-3</v>
      </c>
      <c r="AL51" s="64">
        <f t="shared" si="30"/>
        <v>7.621448649007101E-3</v>
      </c>
      <c r="AM51" s="64">
        <f t="shared" si="31"/>
        <v>9.4915729886449529E-2</v>
      </c>
      <c r="AN51" s="64">
        <f t="shared" si="32"/>
        <v>1.4716753377873759E-2</v>
      </c>
      <c r="AO51" s="64">
        <f t="shared" si="33"/>
        <v>1.8649418463533185E-2</v>
      </c>
      <c r="AP51" s="64">
        <f t="shared" si="34"/>
        <v>2.2177305224393817E-2</v>
      </c>
      <c r="AQ51" s="64">
        <f t="shared" si="35"/>
        <v>2.8770382325563226E-2</v>
      </c>
      <c r="AR51" s="66">
        <f t="shared" si="36"/>
        <v>3.42420881806344E-2</v>
      </c>
    </row>
    <row r="52" spans="2:44" x14ac:dyDescent="0.3">
      <c r="B52" s="30">
        <v>40</v>
      </c>
      <c r="C52">
        <f>fevr_19!N129</f>
        <v>5.3617499999999971</v>
      </c>
      <c r="D52">
        <f>fevr_19!O129</f>
        <v>5.8787500000000019</v>
      </c>
      <c r="E52">
        <f>fevr_19!P129</f>
        <v>5.9464999999999995</v>
      </c>
      <c r="F52">
        <f>fevr_19!Q129</f>
        <v>6.0967500000000001</v>
      </c>
      <c r="G52">
        <f>fevr_19!R129</f>
        <v>6.54</v>
      </c>
      <c r="H52">
        <f>fevr_19!S129</f>
        <v>6.7123124999999977</v>
      </c>
      <c r="I52">
        <f>fevr_19!T129</f>
        <v>6.861250000000001</v>
      </c>
      <c r="J52">
        <f>fevr_19!U129</f>
        <v>7.1676250000000001</v>
      </c>
      <c r="K52" s="4">
        <f>fevr_19!V129</f>
        <v>7.2994999999999948</v>
      </c>
      <c r="M52" s="30">
        <v>40</v>
      </c>
      <c r="N52">
        <f t="shared" si="10"/>
        <v>-0.25286722566343867</v>
      </c>
      <c r="O52">
        <f t="shared" si="11"/>
        <v>-0.25123584239687963</v>
      </c>
      <c r="P52">
        <f t="shared" si="12"/>
        <v>-0.24895474260736003</v>
      </c>
      <c r="Q52">
        <f t="shared" si="13"/>
        <v>-0.24659465973096406</v>
      </c>
      <c r="R52">
        <f t="shared" si="14"/>
        <v>-0.23952847306850722</v>
      </c>
      <c r="S52">
        <f t="shared" si="15"/>
        <v>-0.23182885712295634</v>
      </c>
      <c r="T52">
        <f t="shared" si="16"/>
        <v>-0.22359093388036752</v>
      </c>
      <c r="U52">
        <f t="shared" si="17"/>
        <v>-0.20696646415418232</v>
      </c>
      <c r="V52" s="4">
        <f t="shared" si="18"/>
        <v>-0.18912273757127693</v>
      </c>
      <c r="X52" s="30">
        <v>40</v>
      </c>
      <c r="Y52" s="61">
        <f t="shared" si="19"/>
        <v>1.1374116846312632</v>
      </c>
      <c r="Z52" s="61">
        <f t="shared" si="20"/>
        <v>1.1379747005656222</v>
      </c>
      <c r="AA52" s="61">
        <f t="shared" si="21"/>
        <v>1.1371147067902554</v>
      </c>
      <c r="AB52" s="61">
        <f t="shared" si="22"/>
        <v>0.91241534085493703</v>
      </c>
      <c r="AC52" s="61">
        <f t="shared" si="23"/>
        <v>1.1314311579431322</v>
      </c>
      <c r="AD52" s="61">
        <f t="shared" si="24"/>
        <v>1.1251497654743834</v>
      </c>
      <c r="AE52" s="61">
        <f t="shared" si="25"/>
        <v>1.1185113281028902</v>
      </c>
      <c r="AF52" s="61">
        <f t="shared" si="26"/>
        <v>1.1042687399474247</v>
      </c>
      <c r="AG52" s="62">
        <f t="shared" si="27"/>
        <v>1.0885303936928759</v>
      </c>
      <c r="AI52" s="30">
        <v>40</v>
      </c>
      <c r="AJ52" s="65">
        <f t="shared" si="28"/>
        <v>3.5895526453345039E-3</v>
      </c>
      <c r="AK52" s="64">
        <f t="shared" si="29"/>
        <v>5.5043424953612474E-3</v>
      </c>
      <c r="AL52" s="64">
        <f t="shared" si="30"/>
        <v>7.9075479838355833E-3</v>
      </c>
      <c r="AM52" s="64">
        <f t="shared" si="31"/>
        <v>9.7388112995753784E-2</v>
      </c>
      <c r="AN52" s="64">
        <f t="shared" si="32"/>
        <v>1.5265637350051098E-2</v>
      </c>
      <c r="AO52" s="64">
        <f t="shared" si="33"/>
        <v>1.9342210833374229E-2</v>
      </c>
      <c r="AP52" s="64">
        <f t="shared" si="34"/>
        <v>2.2998940492268194E-2</v>
      </c>
      <c r="AQ52" s="64">
        <f t="shared" si="35"/>
        <v>2.9826727969616995E-2</v>
      </c>
      <c r="AR52" s="66">
        <f t="shared" si="36"/>
        <v>3.5500676316093716E-2</v>
      </c>
    </row>
    <row r="53" spans="2:44" x14ac:dyDescent="0.3">
      <c r="B53" s="30">
        <v>41</v>
      </c>
      <c r="C53">
        <f>fevr_19!N130</f>
        <v>5.3637399999999964</v>
      </c>
      <c r="D53">
        <f>fevr_19!O130</f>
        <v>5.8820000000000014</v>
      </c>
      <c r="E53">
        <f>fevr_19!P130</f>
        <v>5.9502199999999998</v>
      </c>
      <c r="F53">
        <f>fevr_19!Q130</f>
        <v>6.1008399999999998</v>
      </c>
      <c r="G53">
        <f>fevr_19!R130</f>
        <v>6.5446</v>
      </c>
      <c r="H53">
        <f>fevr_19!S130</f>
        <v>6.7170599999999974</v>
      </c>
      <c r="I53">
        <f>fevr_19!T130</f>
        <v>6.866200000000001</v>
      </c>
      <c r="J53">
        <f>fevr_19!U130</f>
        <v>7.1714600000000006</v>
      </c>
      <c r="K53" s="4">
        <f>fevr_19!V130</f>
        <v>7.3047599999999946</v>
      </c>
      <c r="M53" s="30">
        <v>41</v>
      </c>
      <c r="N53">
        <f t="shared" si="10"/>
        <v>-0.22705614185476355</v>
      </c>
      <c r="O53">
        <f t="shared" si="11"/>
        <v>-0.22539426959088874</v>
      </c>
      <c r="P53">
        <f t="shared" si="12"/>
        <v>-0.22307043988428454</v>
      </c>
      <c r="Q53">
        <f t="shared" si="13"/>
        <v>-0.2206660264861732</v>
      </c>
      <c r="R53">
        <f t="shared" si="14"/>
        <v>-0.21346637166398064</v>
      </c>
      <c r="S53">
        <f t="shared" si="15"/>
        <v>-0.20562004764429995</v>
      </c>
      <c r="T53">
        <f t="shared" si="16"/>
        <v>-0.19722366888692744</v>
      </c>
      <c r="U53">
        <f t="shared" si="17"/>
        <v>-0.18027465714440649</v>
      </c>
      <c r="V53" s="4">
        <f t="shared" si="18"/>
        <v>-0.16207532561996602</v>
      </c>
      <c r="X53" s="30">
        <v>41</v>
      </c>
      <c r="Y53" s="61">
        <f t="shared" si="19"/>
        <v>1.1371944172164934</v>
      </c>
      <c r="Z53" s="61">
        <f t="shared" si="20"/>
        <v>1.1374814857838134</v>
      </c>
      <c r="AA53" s="61">
        <f t="shared" si="21"/>
        <v>1.1364089158610602</v>
      </c>
      <c r="AB53" s="61">
        <f t="shared" si="22"/>
        <v>0.91183750003662967</v>
      </c>
      <c r="AC53" s="61">
        <f t="shared" si="23"/>
        <v>1.1300846525997468</v>
      </c>
      <c r="AD53" s="61">
        <f t="shared" si="24"/>
        <v>1.1234567462635965</v>
      </c>
      <c r="AE53" s="61">
        <f t="shared" si="25"/>
        <v>1.1165124686204164</v>
      </c>
      <c r="AF53" s="61">
        <f t="shared" si="26"/>
        <v>1.1017090744766358</v>
      </c>
      <c r="AG53" s="62">
        <f t="shared" si="27"/>
        <v>1.0855250432269001</v>
      </c>
      <c r="AI53" s="30">
        <v>41</v>
      </c>
      <c r="AJ53" s="65">
        <f t="shared" si="28"/>
        <v>3.6879995086275819E-3</v>
      </c>
      <c r="AK53" s="64">
        <f t="shared" si="29"/>
        <v>5.7078570705425546E-3</v>
      </c>
      <c r="AL53" s="64">
        <f t="shared" si="30"/>
        <v>8.1997436875925755E-3</v>
      </c>
      <c r="AM53" s="64">
        <f t="shared" si="31"/>
        <v>9.9864370951706249E-2</v>
      </c>
      <c r="AN53" s="64">
        <f t="shared" si="32"/>
        <v>1.5826960579492566E-2</v>
      </c>
      <c r="AO53" s="64">
        <f t="shared" si="33"/>
        <v>2.0051322403606853E-2</v>
      </c>
      <c r="AP53" s="64">
        <f t="shared" si="34"/>
        <v>2.3840525557378311E-2</v>
      </c>
      <c r="AQ53" s="64">
        <f t="shared" si="35"/>
        <v>3.0908188213414789E-2</v>
      </c>
      <c r="AR53" s="66">
        <f t="shared" si="36"/>
        <v>3.679266494657879E-2</v>
      </c>
    </row>
    <row r="54" spans="2:44" x14ac:dyDescent="0.3">
      <c r="B54" s="30">
        <v>42</v>
      </c>
      <c r="C54">
        <f>fevr_19!N131</f>
        <v>5.3660266666666629</v>
      </c>
      <c r="D54">
        <f>fevr_19!O131</f>
        <v>5.8856666666666682</v>
      </c>
      <c r="E54">
        <f>fevr_19!P131</f>
        <v>5.9544133333333331</v>
      </c>
      <c r="F54">
        <f>fevr_19!Q131</f>
        <v>6.1054266666666672</v>
      </c>
      <c r="G54">
        <f>fevr_19!R131</f>
        <v>6.5500666666666669</v>
      </c>
      <c r="H54">
        <f>fevr_19!S131</f>
        <v>6.7229233333333305</v>
      </c>
      <c r="I54">
        <f>fevr_19!T131</f>
        <v>6.8724666666666678</v>
      </c>
      <c r="J54">
        <f>fevr_19!U131</f>
        <v>7.1766066666666672</v>
      </c>
      <c r="K54" s="4">
        <f>fevr_19!V131</f>
        <v>7.3119733333333281</v>
      </c>
      <c r="M54" s="30">
        <v>42</v>
      </c>
      <c r="N54">
        <f t="shared" si="10"/>
        <v>-0.20139546941972614</v>
      </c>
      <c r="O54">
        <f t="shared" si="11"/>
        <v>-0.19970236563091681</v>
      </c>
      <c r="P54">
        <f t="shared" si="12"/>
        <v>-0.19733476071995437</v>
      </c>
      <c r="Q54">
        <f t="shared" si="13"/>
        <v>-0.19488492662370321</v>
      </c>
      <c r="R54">
        <f t="shared" si="14"/>
        <v>-0.18754848608549854</v>
      </c>
      <c r="S54">
        <f t="shared" si="15"/>
        <v>-0.17955174605608867</v>
      </c>
      <c r="T54">
        <f t="shared" si="16"/>
        <v>-0.17099283465080814</v>
      </c>
      <c r="U54">
        <f t="shared" si="17"/>
        <v>-0.1537106950106697</v>
      </c>
      <c r="V54" s="4">
        <f t="shared" si="18"/>
        <v>-0.13514598598922131</v>
      </c>
      <c r="X54" s="30">
        <v>42</v>
      </c>
      <c r="Y54" s="61">
        <f t="shared" si="19"/>
        <v>1.1369783926505252</v>
      </c>
      <c r="Z54" s="61">
        <f t="shared" si="20"/>
        <v>1.1369910681939994</v>
      </c>
      <c r="AA54" s="61">
        <f t="shared" si="21"/>
        <v>1.1357071545279838</v>
      </c>
      <c r="AB54" s="61">
        <f t="shared" si="22"/>
        <v>0.91126178828608828</v>
      </c>
      <c r="AC54" s="61">
        <f t="shared" si="23"/>
        <v>1.1287464656086657</v>
      </c>
      <c r="AD54" s="61">
        <f t="shared" si="24"/>
        <v>1.1217746066991126</v>
      </c>
      <c r="AE54" s="61">
        <f t="shared" si="25"/>
        <v>1.1145266614113696</v>
      </c>
      <c r="AF54" s="61">
        <f t="shared" si="26"/>
        <v>1.099166798252345</v>
      </c>
      <c r="AG54" s="62">
        <f t="shared" si="27"/>
        <v>1.0825392729262351</v>
      </c>
      <c r="AI54" s="30">
        <v>42</v>
      </c>
      <c r="AJ54" s="65">
        <f t="shared" si="28"/>
        <v>3.788549338765379E-3</v>
      </c>
      <c r="AK54" s="64">
        <f t="shared" si="29"/>
        <v>5.9157038928338568E-3</v>
      </c>
      <c r="AL54" s="64">
        <f t="shared" si="30"/>
        <v>8.4982362132340894E-3</v>
      </c>
      <c r="AM54" s="64">
        <f t="shared" si="31"/>
        <v>0.1023451277712436</v>
      </c>
      <c r="AN54" s="64">
        <f t="shared" si="32"/>
        <v>1.6401195155035575E-2</v>
      </c>
      <c r="AO54" s="64">
        <f t="shared" si="33"/>
        <v>2.0777421131687734E-2</v>
      </c>
      <c r="AP54" s="64">
        <f t="shared" si="34"/>
        <v>2.4702919688829816E-2</v>
      </c>
      <c r="AQ54" s="64">
        <f t="shared" si="35"/>
        <v>3.2015844800914406E-2</v>
      </c>
      <c r="AR54" s="66">
        <f t="shared" si="36"/>
        <v>3.8119685868441444E-2</v>
      </c>
    </row>
    <row r="55" spans="2:44" x14ac:dyDescent="0.3">
      <c r="B55" s="30">
        <v>43</v>
      </c>
      <c r="C55">
        <f>fevr_19!N132</f>
        <v>5.3686099999999968</v>
      </c>
      <c r="D55">
        <f>fevr_19!O132</f>
        <v>5.8897500000000012</v>
      </c>
      <c r="E55">
        <f>fevr_19!P132</f>
        <v>5.9590800000000002</v>
      </c>
      <c r="F55">
        <f>fevr_19!Q132</f>
        <v>6.1105100000000006</v>
      </c>
      <c r="G55">
        <f>fevr_19!R132</f>
        <v>6.5564</v>
      </c>
      <c r="H55">
        <f>fevr_19!S132</f>
        <v>6.729902499999997</v>
      </c>
      <c r="I55">
        <f>fevr_19!T132</f>
        <v>6.8800500000000007</v>
      </c>
      <c r="J55">
        <f>fevr_19!U132</f>
        <v>7.183065</v>
      </c>
      <c r="K55" s="4">
        <f>fevr_19!V132</f>
        <v>7.3211399999999944</v>
      </c>
      <c r="M55" s="30">
        <v>43</v>
      </c>
      <c r="N55">
        <f t="shared" si="10"/>
        <v>-0.17586674985768375</v>
      </c>
      <c r="O55">
        <f t="shared" si="11"/>
        <v>-0.17414162883188769</v>
      </c>
      <c r="P55">
        <f t="shared" si="12"/>
        <v>-0.17172914252040739</v>
      </c>
      <c r="Q55">
        <f t="shared" si="13"/>
        <v>-0.16923273387984794</v>
      </c>
      <c r="R55">
        <f t="shared" si="14"/>
        <v>-0.16175599539929916</v>
      </c>
      <c r="S55">
        <f t="shared" si="15"/>
        <v>-0.15360491221310266</v>
      </c>
      <c r="T55">
        <f t="shared" si="16"/>
        <v>-0.14487914798940829</v>
      </c>
      <c r="U55">
        <f t="shared" si="17"/>
        <v>-0.12725477589294326</v>
      </c>
      <c r="V55" s="4">
        <f t="shared" si="18"/>
        <v>-0.10831431508034724</v>
      </c>
      <c r="X55" s="30">
        <v>43</v>
      </c>
      <c r="Y55" s="61">
        <f t="shared" si="19"/>
        <v>1.1367634199079883</v>
      </c>
      <c r="Z55" s="61">
        <f t="shared" si="20"/>
        <v>1.1365029900136197</v>
      </c>
      <c r="AA55" s="61">
        <f t="shared" si="21"/>
        <v>1.1350087472088373</v>
      </c>
      <c r="AB55" s="61">
        <f t="shared" si="22"/>
        <v>0.91068848903057076</v>
      </c>
      <c r="AC55" s="61">
        <f t="shared" si="23"/>
        <v>1.1274150790514972</v>
      </c>
      <c r="AD55" s="61">
        <f t="shared" si="24"/>
        <v>1.1201012533997348</v>
      </c>
      <c r="AE55" s="61">
        <f t="shared" si="25"/>
        <v>1.1125512658063283</v>
      </c>
      <c r="AF55" s="61">
        <f t="shared" si="26"/>
        <v>1.0966385513389489</v>
      </c>
      <c r="AG55" s="62">
        <f t="shared" si="27"/>
        <v>1.0795683433519363</v>
      </c>
      <c r="AI55" s="30">
        <v>43</v>
      </c>
      <c r="AJ55" s="65">
        <f t="shared" si="28"/>
        <v>3.8912747249315593E-3</v>
      </c>
      <c r="AK55" s="64">
        <f t="shared" si="29"/>
        <v>6.1280240115139106E-3</v>
      </c>
      <c r="AL55" s="64">
        <f t="shared" si="30"/>
        <v>8.8032359274295424E-3</v>
      </c>
      <c r="AM55" s="64">
        <f t="shared" si="31"/>
        <v>0.10483024461577606</v>
      </c>
      <c r="AN55" s="64">
        <f t="shared" si="32"/>
        <v>1.6988835125071822E-2</v>
      </c>
      <c r="AO55" s="64">
        <f t="shared" si="33"/>
        <v>2.1521205163074486E-2</v>
      </c>
      <c r="AP55" s="64">
        <f t="shared" si="34"/>
        <v>2.5587020289746243E-2</v>
      </c>
      <c r="AQ55" s="64">
        <f t="shared" si="35"/>
        <v>3.3150828125111886E-2</v>
      </c>
      <c r="AR55" s="66">
        <f t="shared" si="36"/>
        <v>3.9483440787879132E-2</v>
      </c>
    </row>
    <row r="56" spans="2:44" x14ac:dyDescent="0.3">
      <c r="B56" s="30">
        <v>44</v>
      </c>
      <c r="C56">
        <f>fevr_19!N133</f>
        <v>5.3714899999999961</v>
      </c>
      <c r="D56">
        <f>fevr_19!O133</f>
        <v>5.8942500000000013</v>
      </c>
      <c r="E56">
        <f>fevr_19!P133</f>
        <v>5.9642200000000001</v>
      </c>
      <c r="F56">
        <f>fevr_19!Q133</f>
        <v>6.1160900000000007</v>
      </c>
      <c r="G56">
        <f>fevr_19!R133</f>
        <v>6.5636000000000001</v>
      </c>
      <c r="H56">
        <f>fevr_19!S133</f>
        <v>6.737997499999997</v>
      </c>
      <c r="I56">
        <f>fevr_19!T133</f>
        <v>6.8889500000000004</v>
      </c>
      <c r="J56">
        <f>fevr_19!U133</f>
        <v>7.1908349999999999</v>
      </c>
      <c r="K56" s="4">
        <f>fevr_19!V133</f>
        <v>7.3322599999999944</v>
      </c>
      <c r="M56" s="30">
        <v>44</v>
      </c>
      <c r="N56">
        <f t="shared" si="10"/>
        <v>-0.15045215172123233</v>
      </c>
      <c r="O56">
        <f t="shared" si="11"/>
        <v>-0.14869418201917028</v>
      </c>
      <c r="P56">
        <f t="shared" si="12"/>
        <v>-0.1462356435970886</v>
      </c>
      <c r="Q56">
        <f t="shared" si="13"/>
        <v>-0.14369143910479651</v>
      </c>
      <c r="R56">
        <f t="shared" si="14"/>
        <v>-0.13607068404897157</v>
      </c>
      <c r="S56">
        <f t="shared" si="15"/>
        <v>-0.1277610978773058</v>
      </c>
      <c r="T56">
        <f t="shared" si="16"/>
        <v>-0.11886390238778941</v>
      </c>
      <c r="U56">
        <f t="shared" si="17"/>
        <v>-0.10088764104627698</v>
      </c>
      <c r="V56" s="4">
        <f t="shared" si="18"/>
        <v>-8.156041182152321E-2</v>
      </c>
      <c r="X56" s="30">
        <v>44</v>
      </c>
      <c r="Y56" s="61">
        <f t="shared" si="19"/>
        <v>1.1365493134986024</v>
      </c>
      <c r="Z56" s="61">
        <f t="shared" si="20"/>
        <v>1.1360168063771467</v>
      </c>
      <c r="AA56" s="61">
        <f t="shared" si="21"/>
        <v>1.1343130372117312</v>
      </c>
      <c r="AB56" s="61">
        <f t="shared" si="22"/>
        <v>0.9101167464622113</v>
      </c>
      <c r="AC56" s="61">
        <f t="shared" si="23"/>
        <v>1.1260890151999396</v>
      </c>
      <c r="AD56" s="61">
        <f t="shared" si="24"/>
        <v>1.1184346468069437</v>
      </c>
      <c r="AE56" s="61">
        <f t="shared" si="25"/>
        <v>1.1105837076574396</v>
      </c>
      <c r="AF56" s="61">
        <f t="shared" si="26"/>
        <v>1.0941210612518284</v>
      </c>
      <c r="AG56" s="62">
        <f t="shared" si="27"/>
        <v>1.0766076282941281</v>
      </c>
      <c r="AI56" s="30">
        <v>44</v>
      </c>
      <c r="AJ56" s="65">
        <f t="shared" si="28"/>
        <v>3.996246723152963E-3</v>
      </c>
      <c r="AK56" s="64">
        <f t="shared" si="29"/>
        <v>6.3449655806916971E-3</v>
      </c>
      <c r="AL56" s="64">
        <f t="shared" si="30"/>
        <v>9.1149636474270324E-3</v>
      </c>
      <c r="AM56" s="64">
        <f t="shared" si="31"/>
        <v>0.10732005407150902</v>
      </c>
      <c r="AN56" s="64">
        <f t="shared" si="32"/>
        <v>1.759039766479803E-2</v>
      </c>
      <c r="AO56" s="64">
        <f t="shared" si="33"/>
        <v>2.2283404428101228E-2</v>
      </c>
      <c r="AP56" s="64">
        <f t="shared" si="34"/>
        <v>2.6493764919790608E-2</v>
      </c>
      <c r="AQ56" s="64">
        <f t="shared" si="35"/>
        <v>3.4314319909191537E-2</v>
      </c>
      <c r="AR56" s="66">
        <f t="shared" si="36"/>
        <v>4.0885705149807106E-2</v>
      </c>
    </row>
    <row r="57" spans="2:44" x14ac:dyDescent="0.3">
      <c r="B57" s="30">
        <v>45</v>
      </c>
      <c r="C57">
        <f>fevr_19!N134</f>
        <v>5.3746666666666627</v>
      </c>
      <c r="D57">
        <f>fevr_19!O134</f>
        <v>5.8991666666666678</v>
      </c>
      <c r="E57">
        <f>fevr_19!P134</f>
        <v>5.9698333333333329</v>
      </c>
      <c r="F57">
        <f>fevr_19!Q134</f>
        <v>6.1221666666666668</v>
      </c>
      <c r="G57">
        <f>fevr_19!R134</f>
        <v>6.5716666666666663</v>
      </c>
      <c r="H57">
        <f>fevr_19!S134</f>
        <v>6.7472083333333304</v>
      </c>
      <c r="I57">
        <f>fevr_19!T134</f>
        <v>6.8991666666666678</v>
      </c>
      <c r="J57">
        <f>fevr_19!U134</f>
        <v>7.1999166666666667</v>
      </c>
      <c r="K57" s="4">
        <f>fevr_19!V134</f>
        <v>7.3453333333333273</v>
      </c>
      <c r="M57" s="30">
        <v>45</v>
      </c>
      <c r="N57">
        <f t="shared" si="10"/>
        <v>-0.12513437637234029</v>
      </c>
      <c r="O57">
        <f t="shared" si="11"/>
        <v>-0.12334267802729276</v>
      </c>
      <c r="P57">
        <f t="shared" si="12"/>
        <v>-0.12083684830013153</v>
      </c>
      <c r="Q57">
        <f t="shared" si="13"/>
        <v>-0.11824355501096716</v>
      </c>
      <c r="R57">
        <f t="shared" si="14"/>
        <v>-0.11047484540812007</v>
      </c>
      <c r="S57">
        <f t="shared" si="15"/>
        <v>-0.10200234889044772</v>
      </c>
      <c r="T57">
        <f t="shared" si="16"/>
        <v>-9.2928868599645359E-2</v>
      </c>
      <c r="U57">
        <f t="shared" si="17"/>
        <v>-7.4590471942117237E-2</v>
      </c>
      <c r="V57" s="4">
        <f t="shared" si="18"/>
        <v>-5.486477046229811E-2</v>
      </c>
      <c r="X57" s="30">
        <v>45</v>
      </c>
      <c r="Y57" s="61">
        <f t="shared" si="19"/>
        <v>1.1363358925929132</v>
      </c>
      <c r="Z57" s="61">
        <f t="shared" si="20"/>
        <v>1.1355320832859268</v>
      </c>
      <c r="AA57" s="61">
        <f t="shared" si="21"/>
        <v>1.1336193837378863</v>
      </c>
      <c r="AB57" s="61">
        <f t="shared" si="22"/>
        <v>0.90954603802698519</v>
      </c>
      <c r="AC57" s="61">
        <f t="shared" si="23"/>
        <v>1.1247668301397675</v>
      </c>
      <c r="AD57" s="61">
        <f t="shared" si="24"/>
        <v>1.1167727926163966</v>
      </c>
      <c r="AE57" s="61">
        <f t="shared" si="25"/>
        <v>1.1086214686818066</v>
      </c>
      <c r="AF57" s="61">
        <f t="shared" si="26"/>
        <v>1.0916111289775929</v>
      </c>
      <c r="AG57" s="62">
        <f t="shared" si="27"/>
        <v>1.0736525959989063</v>
      </c>
      <c r="AI57" s="30">
        <v>45</v>
      </c>
      <c r="AJ57" s="65">
        <f t="shared" si="28"/>
        <v>4.1035350661621228E-3</v>
      </c>
      <c r="AK57" s="64">
        <f t="shared" si="29"/>
        <v>6.5666842609467535E-3</v>
      </c>
      <c r="AL57" s="64">
        <f t="shared" si="30"/>
        <v>9.4336512305871478E-3</v>
      </c>
      <c r="AM57" s="64">
        <f t="shared" si="31"/>
        <v>0.1098147676120878</v>
      </c>
      <c r="AN57" s="64">
        <f t="shared" si="32"/>
        <v>1.820642435716191E-2</v>
      </c>
      <c r="AO57" s="64">
        <f t="shared" si="33"/>
        <v>2.3064782393965533E-2</v>
      </c>
      <c r="AP57" s="64">
        <f t="shared" si="34"/>
        <v>2.7424133514075022E-2</v>
      </c>
      <c r="AQ57" s="64">
        <f t="shared" si="35"/>
        <v>3.5507556153398012E-2</v>
      </c>
      <c r="AR57" s="66">
        <f t="shared" si="36"/>
        <v>4.2328332342160213E-2</v>
      </c>
    </row>
    <row r="58" spans="2:44" x14ac:dyDescent="0.3">
      <c r="B58" s="30">
        <v>46</v>
      </c>
      <c r="C58">
        <f>fevr_19!N135</f>
        <v>5.3781399999999966</v>
      </c>
      <c r="D58">
        <f>fevr_19!O135</f>
        <v>5.9045000000000014</v>
      </c>
      <c r="E58">
        <f>fevr_19!P135</f>
        <v>5.9759199999999995</v>
      </c>
      <c r="F58">
        <f>fevr_19!Q135</f>
        <v>6.1287400000000005</v>
      </c>
      <c r="G58">
        <f>fevr_19!R135</f>
        <v>6.5806000000000004</v>
      </c>
      <c r="H58">
        <f>fevr_19!S135</f>
        <v>6.7575349999999972</v>
      </c>
      <c r="I58">
        <f>fevr_19!T135</f>
        <v>6.9107000000000003</v>
      </c>
      <c r="J58">
        <f>fevr_19!U135</f>
        <v>7.2103099999999998</v>
      </c>
      <c r="K58" s="4">
        <f>fevr_19!V135</f>
        <v>7.3603599999999947</v>
      </c>
      <c r="M58" s="30">
        <v>46</v>
      </c>
      <c r="N58">
        <f t="shared" si="10"/>
        <v>-9.9896570363522355E-2</v>
      </c>
      <c r="O58">
        <f t="shared" si="11"/>
        <v>-9.8070211799330731E-2</v>
      </c>
      <c r="P58">
        <f t="shared" si="12"/>
        <v>-9.5515778717510852E-2</v>
      </c>
      <c r="Q58">
        <f t="shared" si="13"/>
        <v>-9.2872027450289885E-2</v>
      </c>
      <c r="R58">
        <f t="shared" si="14"/>
        <v>-8.4951191745650051E-2</v>
      </c>
      <c r="S58">
        <f t="shared" si="15"/>
        <v>-7.631111362206322E-2</v>
      </c>
      <c r="T58">
        <f t="shared" si="16"/>
        <v>-6.7056201363785789E-2</v>
      </c>
      <c r="U58">
        <f t="shared" si="17"/>
        <v>-4.8344793116517258E-2</v>
      </c>
      <c r="V58" s="4">
        <f t="shared" si="18"/>
        <v>-2.8208178640180048E-2</v>
      </c>
      <c r="X58" s="30">
        <v>46</v>
      </c>
      <c r="Y58" s="61">
        <f t="shared" si="19"/>
        <v>1.1361229802067176</v>
      </c>
      <c r="Z58" s="61">
        <f t="shared" si="20"/>
        <v>1.1350483956948505</v>
      </c>
      <c r="AA58" s="61">
        <f t="shared" si="21"/>
        <v>1.1329271590840424</v>
      </c>
      <c r="AB58" s="61">
        <f t="shared" si="22"/>
        <v>0.90897610006152696</v>
      </c>
      <c r="AC58" s="61">
        <f t="shared" si="23"/>
        <v>1.123447107813204</v>
      </c>
      <c r="AD58" s="61">
        <f t="shared" si="24"/>
        <v>1.1151137337653165</v>
      </c>
      <c r="AE58" s="61">
        <f t="shared" si="25"/>
        <v>1.1066620764883386</v>
      </c>
      <c r="AF58" s="61">
        <f t="shared" si="26"/>
        <v>1.0891056158817378</v>
      </c>
      <c r="AG58" s="62">
        <f t="shared" si="27"/>
        <v>1.070698791544189</v>
      </c>
      <c r="AI58" s="30">
        <v>46</v>
      </c>
      <c r="AJ58" s="65">
        <f t="shared" si="28"/>
        <v>4.2132083806385445E-3</v>
      </c>
      <c r="AK58" s="64">
        <f t="shared" si="29"/>
        <v>6.7933436602021224E-3</v>
      </c>
      <c r="AL58" s="64">
        <f t="shared" si="30"/>
        <v>9.7595422214469263E-3</v>
      </c>
      <c r="AM58" s="64">
        <f t="shared" si="31"/>
        <v>0.11231449264923904</v>
      </c>
      <c r="AN58" s="64">
        <f t="shared" si="32"/>
        <v>1.8837482598171307E-2</v>
      </c>
      <c r="AO58" s="64">
        <f t="shared" si="33"/>
        <v>2.3866137986619906E-2</v>
      </c>
      <c r="AP58" s="64">
        <f t="shared" si="34"/>
        <v>2.837915081756176E-2</v>
      </c>
      <c r="AQ58" s="64">
        <f t="shared" si="35"/>
        <v>3.6731830374590546E-2</v>
      </c>
      <c r="AR58" s="66">
        <f t="shared" si="36"/>
        <v>4.3813258315362258E-2</v>
      </c>
    </row>
    <row r="59" spans="2:44" x14ac:dyDescent="0.3">
      <c r="B59" s="30">
        <v>47</v>
      </c>
      <c r="C59">
        <f>fevr_19!N136</f>
        <v>5.381909999999996</v>
      </c>
      <c r="D59">
        <f>fevr_19!O136</f>
        <v>5.9102500000000013</v>
      </c>
      <c r="E59">
        <f>fevr_19!P136</f>
        <v>5.9824799999999998</v>
      </c>
      <c r="F59">
        <f>fevr_19!Q136</f>
        <v>6.1358100000000011</v>
      </c>
      <c r="G59">
        <f>fevr_19!R136</f>
        <v>6.5903999999999998</v>
      </c>
      <c r="H59">
        <f>fevr_19!S136</f>
        <v>6.7689774999999965</v>
      </c>
      <c r="I59">
        <f>fevr_19!T136</f>
        <v>6.9235500000000005</v>
      </c>
      <c r="J59">
        <f>fevr_19!U136</f>
        <v>7.2220150000000007</v>
      </c>
      <c r="K59" s="4">
        <f>fevr_19!V136</f>
        <v>7.377339999999994</v>
      </c>
      <c r="M59" s="30">
        <v>47</v>
      </c>
      <c r="N59">
        <f t="shared" si="10"/>
        <v>-7.4722243235423799E-2</v>
      </c>
      <c r="O59">
        <f t="shared" si="11"/>
        <v>-7.286023787474942E-2</v>
      </c>
      <c r="P59">
        <f t="shared" si="12"/>
        <v>-7.0255811722722786E-2</v>
      </c>
      <c r="Q59">
        <f t="shared" si="13"/>
        <v>-6.7560151997652057E-2</v>
      </c>
      <c r="R59">
        <f t="shared" si="14"/>
        <v>-5.9482769363691769E-2</v>
      </c>
      <c r="S59">
        <f t="shared" si="15"/>
        <v>-5.0670156432515483E-2</v>
      </c>
      <c r="T59">
        <f t="shared" si="16"/>
        <v>-4.1228350951920505E-2</v>
      </c>
      <c r="U59">
        <f t="shared" si="17"/>
        <v>-2.2132379425472047E-2</v>
      </c>
      <c r="V59" s="4">
        <f t="shared" si="18"/>
        <v>-1.5716193068118357E-3</v>
      </c>
      <c r="X59" s="30">
        <v>47</v>
      </c>
      <c r="Y59" s="61">
        <f t="shared" si="19"/>
        <v>1.1359104024331883</v>
      </c>
      <c r="Z59" s="61">
        <f t="shared" si="20"/>
        <v>1.1345653257101493</v>
      </c>
      <c r="AA59" s="61">
        <f t="shared" si="21"/>
        <v>1.1322357460068952</v>
      </c>
      <c r="AB59" s="61">
        <f t="shared" si="22"/>
        <v>0.90840624190137387</v>
      </c>
      <c r="AC59" s="61">
        <f t="shared" si="23"/>
        <v>1.1221284544002472</v>
      </c>
      <c r="AD59" s="61">
        <f t="shared" si="24"/>
        <v>1.1134555428692299</v>
      </c>
      <c r="AE59" s="61">
        <f t="shared" si="25"/>
        <v>1.1047030951554668</v>
      </c>
      <c r="AF59" s="61">
        <f t="shared" si="26"/>
        <v>1.0866014313272365</v>
      </c>
      <c r="AG59" s="62">
        <f t="shared" si="27"/>
        <v>1.0677418201273285</v>
      </c>
      <c r="AI59" s="30">
        <v>47</v>
      </c>
      <c r="AJ59" s="65">
        <f t="shared" si="28"/>
        <v>4.3253344137891281E-3</v>
      </c>
      <c r="AK59" s="64">
        <f t="shared" si="29"/>
        <v>7.025115817615446E-3</v>
      </c>
      <c r="AL59" s="64">
        <f t="shared" si="30"/>
        <v>1.0092892561885058E-2</v>
      </c>
      <c r="AM59" s="64">
        <f t="shared" si="31"/>
        <v>0.11481953609791917</v>
      </c>
      <c r="AN59" s="64">
        <f t="shared" si="32"/>
        <v>1.9484167138805852E-2</v>
      </c>
      <c r="AO59" s="64">
        <f t="shared" si="33"/>
        <v>2.4688307699543E-2</v>
      </c>
      <c r="AP59" s="64">
        <f t="shared" si="34"/>
        <v>2.9359889056871813E-2</v>
      </c>
      <c r="AQ59" s="64">
        <f t="shared" si="35"/>
        <v>3.798849716948921E-2</v>
      </c>
      <c r="AR59" s="66">
        <f t="shared" si="36"/>
        <v>4.5342506662768178E-2</v>
      </c>
    </row>
    <row r="60" spans="2:44" x14ac:dyDescent="0.3">
      <c r="B60" s="30">
        <v>48</v>
      </c>
      <c r="C60">
        <f>fevr_19!N137</f>
        <v>5.3859766666666626</v>
      </c>
      <c r="D60">
        <f>fevr_19!O137</f>
        <v>5.9164166666666675</v>
      </c>
      <c r="E60">
        <f>fevr_19!P137</f>
        <v>5.989513333333333</v>
      </c>
      <c r="F60">
        <f>fevr_19!Q137</f>
        <v>6.1433766666666676</v>
      </c>
      <c r="G60">
        <f>fevr_19!R137</f>
        <v>6.6010666666666662</v>
      </c>
      <c r="H60">
        <f>fevr_19!S137</f>
        <v>6.7815358333333293</v>
      </c>
      <c r="I60">
        <f>fevr_19!T137</f>
        <v>6.9377166666666668</v>
      </c>
      <c r="J60">
        <f>fevr_19!U137</f>
        <v>7.235031666666667</v>
      </c>
      <c r="K60" s="4">
        <f>fevr_19!V137</f>
        <v>7.396273333333327</v>
      </c>
      <c r="M60" s="30">
        <v>48</v>
      </c>
      <c r="N60">
        <f t="shared" si="10"/>
        <v>-4.9595189649756372E-2</v>
      </c>
      <c r="O60">
        <f t="shared" si="11"/>
        <v>-4.7696492180575353E-2</v>
      </c>
      <c r="P60">
        <f t="shared" si="12"/>
        <v>-4.5040600280042677E-2</v>
      </c>
      <c r="Q60">
        <f t="shared" si="13"/>
        <v>-4.2291494743369476E-2</v>
      </c>
      <c r="R60">
        <f t="shared" si="14"/>
        <v>-3.4052877791454932E-2</v>
      </c>
      <c r="S60">
        <f t="shared" si="15"/>
        <v>-2.5062475011133904E-2</v>
      </c>
      <c r="T60">
        <f t="shared" si="16"/>
        <v>-1.5427978380485777E-2</v>
      </c>
      <c r="U60">
        <f t="shared" si="17"/>
        <v>4.0648335237879561E-3</v>
      </c>
      <c r="V60" s="4">
        <f t="shared" si="18"/>
        <v>2.5063824801659265E-2</v>
      </c>
      <c r="X60" s="30">
        <v>48</v>
      </c>
      <c r="Y60" s="61">
        <f t="shared" si="19"/>
        <v>1.1356979877128344</v>
      </c>
      <c r="Z60" s="61">
        <f t="shared" si="20"/>
        <v>1.134082460875248</v>
      </c>
      <c r="AA60" s="61">
        <f t="shared" si="21"/>
        <v>1.1315445352158411</v>
      </c>
      <c r="AB60" s="61">
        <f t="shared" si="22"/>
        <v>0.90783603586073569</v>
      </c>
      <c r="AC60" s="61">
        <f t="shared" si="23"/>
        <v>1.1208094929674897</v>
      </c>
      <c r="AD60" s="61">
        <f t="shared" si="24"/>
        <v>1.1117963150120207</v>
      </c>
      <c r="AE60" s="61">
        <f t="shared" si="25"/>
        <v>1.1027421162399087</v>
      </c>
      <c r="AF60" s="61">
        <f t="shared" si="26"/>
        <v>1.0840955208440288</v>
      </c>
      <c r="AG60" s="62">
        <f t="shared" si="27"/>
        <v>1.0647773310479576</v>
      </c>
      <c r="AI60" s="30">
        <v>48</v>
      </c>
      <c r="AJ60" s="65">
        <f t="shared" si="28"/>
        <v>4.4399802713663838E-3</v>
      </c>
      <c r="AK60" s="64">
        <f t="shared" si="29"/>
        <v>7.2621817348076378E-3</v>
      </c>
      <c r="AL60" s="64">
        <f t="shared" si="30"/>
        <v>1.0433971370755857E-2</v>
      </c>
      <c r="AM60" s="64">
        <f t="shared" si="31"/>
        <v>0.11733010068444977</v>
      </c>
      <c r="AN60" s="64">
        <f t="shared" si="32"/>
        <v>2.0147101777520438E-2</v>
      </c>
      <c r="AO60" s="64">
        <f t="shared" si="33"/>
        <v>2.5532167908821068E-2</v>
      </c>
      <c r="AP60" s="64">
        <f t="shared" si="34"/>
        <v>3.0367470874634539E-2</v>
      </c>
      <c r="AQ60" s="64">
        <f t="shared" si="35"/>
        <v>3.9278976137268384E-2</v>
      </c>
      <c r="AR60" s="66">
        <f t="shared" si="36"/>
        <v>4.6918194214891851E-2</v>
      </c>
    </row>
    <row r="61" spans="2:44" x14ac:dyDescent="0.3">
      <c r="B61" s="30">
        <v>49</v>
      </c>
      <c r="C61">
        <f>fevr_19!N138</f>
        <v>5.3903399999999957</v>
      </c>
      <c r="D61">
        <f>fevr_19!O138</f>
        <v>5.9230000000000009</v>
      </c>
      <c r="E61">
        <f>fevr_19!P138</f>
        <v>5.99702</v>
      </c>
      <c r="F61">
        <f>fevr_19!Q138</f>
        <v>6.1514400000000009</v>
      </c>
      <c r="G61">
        <f>fevr_19!R138</f>
        <v>6.6125999999999996</v>
      </c>
      <c r="H61">
        <f>fevr_19!S138</f>
        <v>6.7952099999999964</v>
      </c>
      <c r="I61">
        <f>fevr_19!T138</f>
        <v>6.9532000000000007</v>
      </c>
      <c r="J61">
        <f>fevr_19!U138</f>
        <v>7.2493600000000002</v>
      </c>
      <c r="K61" s="4">
        <f>fevr_19!V138</f>
        <v>7.4171599999999938</v>
      </c>
      <c r="M61" s="30">
        <v>49</v>
      </c>
      <c r="N61">
        <f t="shared" si="10"/>
        <v>-2.4499414876243877E-2</v>
      </c>
      <c r="O61">
        <f t="shared" si="11"/>
        <v>-2.2562917139911175E-2</v>
      </c>
      <c r="P61">
        <f t="shared" si="12"/>
        <v>-1.9853998014735658E-2</v>
      </c>
      <c r="Q61">
        <f t="shared" si="13"/>
        <v>-1.7049816294988241E-2</v>
      </c>
      <c r="R61">
        <f t="shared" si="14"/>
        <v>-8.644992012917024E-3</v>
      </c>
      <c r="S61">
        <f t="shared" si="15"/>
        <v>5.287794593430773E-4</v>
      </c>
      <c r="T61">
        <f t="shared" si="16"/>
        <v>1.0362126793724533E-2</v>
      </c>
      <c r="U61">
        <f t="shared" si="17"/>
        <v>3.0264836919709187E-2</v>
      </c>
      <c r="V61" s="4">
        <f t="shared" si="18"/>
        <v>5.1717065402199044E-2</v>
      </c>
      <c r="X61" s="30">
        <v>49</v>
      </c>
      <c r="Y61" s="61">
        <f t="shared" si="19"/>
        <v>1.1354855661323153</v>
      </c>
      <c r="Z61" s="61">
        <f t="shared" si="20"/>
        <v>1.1335993925236372</v>
      </c>
      <c r="AA61" s="61">
        <f t="shared" si="21"/>
        <v>1.1308529229632633</v>
      </c>
      <c r="AB61" s="61">
        <f t="shared" si="22"/>
        <v>0.90726498457243399</v>
      </c>
      <c r="AC61" s="61">
        <f t="shared" si="23"/>
        <v>1.1194888583191005</v>
      </c>
      <c r="AD61" s="61">
        <f t="shared" si="24"/>
        <v>1.1101341608012962</v>
      </c>
      <c r="AE61" s="61">
        <f t="shared" si="25"/>
        <v>1.1007767501064241</v>
      </c>
      <c r="AF61" s="61">
        <f t="shared" si="26"/>
        <v>1.0815848547016866</v>
      </c>
      <c r="AG61" s="62">
        <f t="shared" si="27"/>
        <v>1.0618010021846682</v>
      </c>
      <c r="AI61" s="30">
        <v>49</v>
      </c>
      <c r="AJ61" s="65">
        <f t="shared" si="28"/>
        <v>4.5572126694014559E-3</v>
      </c>
      <c r="AK61" s="64">
        <f t="shared" si="29"/>
        <v>7.5047319593807282E-3</v>
      </c>
      <c r="AL61" s="64">
        <f t="shared" si="30"/>
        <v>1.0783061800280658E-2</v>
      </c>
      <c r="AM61" s="64">
        <f t="shared" si="31"/>
        <v>0.11984643197783329</v>
      </c>
      <c r="AN61" s="64">
        <f t="shared" si="32"/>
        <v>2.0826941219362682E-2</v>
      </c>
      <c r="AO61" s="64">
        <f t="shared" si="33"/>
        <v>2.6398637416800041E-2</v>
      </c>
      <c r="AP61" s="64">
        <f t="shared" si="34"/>
        <v>3.140307255519581E-2</v>
      </c>
      <c r="AQ61" s="64">
        <f t="shared" si="35"/>
        <v>4.0604756202505699E-2</v>
      </c>
      <c r="AR61" s="66">
        <f t="shared" si="36"/>
        <v>4.8542537208352443E-2</v>
      </c>
    </row>
    <row r="62" spans="2:44" x14ac:dyDescent="0.3">
      <c r="B62" s="30">
        <v>50</v>
      </c>
      <c r="C62">
        <f>fevr_19!N139</f>
        <v>5.394999999999996</v>
      </c>
      <c r="D62">
        <f>fevr_19!O139</f>
        <v>5.9300000000000006</v>
      </c>
      <c r="E62">
        <f>fevr_19!P139</f>
        <v>6.0049999999999999</v>
      </c>
      <c r="F62">
        <f>fevr_19!Q139</f>
        <v>6.160000000000001</v>
      </c>
      <c r="G62">
        <f>fevr_19!R139</f>
        <v>6.6249999999999991</v>
      </c>
      <c r="H62">
        <f>fevr_19!S139</f>
        <v>6.8099999999999961</v>
      </c>
      <c r="I62">
        <f>fevr_19!T139</f>
        <v>6.9700000000000006</v>
      </c>
      <c r="J62">
        <f>fevr_19!U139</f>
        <v>7.2650000000000006</v>
      </c>
      <c r="K62" s="4">
        <f>fevr_19!V139</f>
        <v>7.4399999999999942</v>
      </c>
      <c r="M62" s="30">
        <v>50</v>
      </c>
      <c r="N62">
        <f t="shared" si="10"/>
        <v>5.8093727211708821E-4</v>
      </c>
      <c r="O62">
        <f t="shared" si="11"/>
        <v>2.556410813225319E-3</v>
      </c>
      <c r="P62">
        <f t="shared" si="12"/>
        <v>5.3200138704344591E-3</v>
      </c>
      <c r="Q62">
        <f t="shared" si="13"/>
        <v>8.1810019383574215E-3</v>
      </c>
      <c r="R62">
        <f t="shared" si="14"/>
        <v>1.6757313224224267E-2</v>
      </c>
      <c r="S62">
        <f t="shared" si="15"/>
        <v>2.6120380295389319E-2</v>
      </c>
      <c r="T62">
        <f t="shared" si="16"/>
        <v>3.6159127113892235E-2</v>
      </c>
      <c r="U62">
        <f t="shared" si="17"/>
        <v>5.6485635377243201E-2</v>
      </c>
      <c r="V62" s="4">
        <f t="shared" si="18"/>
        <v>7.8407102830841444E-2</v>
      </c>
      <c r="X62" s="30">
        <v>50</v>
      </c>
      <c r="Y62" s="61">
        <f t="shared" si="19"/>
        <v>1.1352729687437888</v>
      </c>
      <c r="Z62" s="61">
        <f t="shared" si="20"/>
        <v>1.1331157141792783</v>
      </c>
      <c r="AA62" s="61">
        <f t="shared" si="21"/>
        <v>1.1301603087038417</v>
      </c>
      <c r="AB62" s="61">
        <f t="shared" si="22"/>
        <v>0.90669253546449569</v>
      </c>
      <c r="AC62" s="61">
        <f t="shared" si="23"/>
        <v>1.1181651919892053</v>
      </c>
      <c r="AD62" s="61">
        <f t="shared" si="24"/>
        <v>1.1084671996069884</v>
      </c>
      <c r="AE62" s="61">
        <f t="shared" si="25"/>
        <v>1.0988046174755641</v>
      </c>
      <c r="AF62" s="61">
        <f t="shared" si="26"/>
        <v>1.0790664167462423</v>
      </c>
      <c r="AG62" s="62">
        <f t="shared" si="27"/>
        <v>1.058808524774248</v>
      </c>
      <c r="AI62" s="30">
        <v>50</v>
      </c>
      <c r="AJ62" s="65">
        <f t="shared" si="28"/>
        <v>4.6770982021484553E-3</v>
      </c>
      <c r="AK62" s="64">
        <f t="shared" si="29"/>
        <v>7.7529672263685345E-3</v>
      </c>
      <c r="AL62" s="64">
        <f t="shared" si="30"/>
        <v>1.114046197751839E-2</v>
      </c>
      <c r="AM62" s="64">
        <f t="shared" si="31"/>
        <v>0.12236881483269318</v>
      </c>
      <c r="AN62" s="64">
        <f t="shared" si="32"/>
        <v>2.1524373120031415E-2</v>
      </c>
      <c r="AO62" s="64">
        <f t="shared" si="33"/>
        <v>2.7288680249815123E-2</v>
      </c>
      <c r="AP62" s="64">
        <f t="shared" si="34"/>
        <v>3.2467927574751698E-2</v>
      </c>
      <c r="AQ62" s="64">
        <f t="shared" si="35"/>
        <v>4.196740038570923E-2</v>
      </c>
      <c r="AR62" s="66">
        <f t="shared" si="36"/>
        <v>5.0217858099960599E-2</v>
      </c>
    </row>
    <row r="63" spans="2:44" x14ac:dyDescent="0.3">
      <c r="B63" s="30">
        <v>51</v>
      </c>
      <c r="C63">
        <f>fevr_19!N140</f>
        <v>5.3999566666666627</v>
      </c>
      <c r="D63">
        <f>fevr_19!O140</f>
        <v>5.9374166666666675</v>
      </c>
      <c r="E63">
        <f>fevr_19!P140</f>
        <v>6.0134533333333327</v>
      </c>
      <c r="F63">
        <f>fevr_19!Q140</f>
        <v>6.169056666666668</v>
      </c>
      <c r="G63">
        <f>fevr_19!R140</f>
        <v>6.6382666666666665</v>
      </c>
      <c r="H63">
        <f>fevr_19!S140</f>
        <v>6.8259058333333291</v>
      </c>
      <c r="I63">
        <f>fevr_19!T140</f>
        <v>6.9881166666666665</v>
      </c>
      <c r="J63">
        <f>fevr_19!U140</f>
        <v>7.281951666666667</v>
      </c>
      <c r="K63" s="4">
        <f>fevr_19!V140</f>
        <v>7.4647933333333274</v>
      </c>
      <c r="M63" s="30">
        <v>51</v>
      </c>
      <c r="N63">
        <f t="shared" si="10"/>
        <v>2.5661654906799752E-2</v>
      </c>
      <c r="O63">
        <f t="shared" si="11"/>
        <v>2.7677352170200255E-2</v>
      </c>
      <c r="P63">
        <f t="shared" si="12"/>
        <v>3.0497398198658321E-2</v>
      </c>
      <c r="Q63">
        <f t="shared" si="13"/>
        <v>3.3417030054675237E-2</v>
      </c>
      <c r="R63">
        <f t="shared" si="14"/>
        <v>4.2170437923805877E-2</v>
      </c>
      <c r="S63">
        <f t="shared" si="15"/>
        <v>5.1729102403568455E-2</v>
      </c>
      <c r="T63">
        <f t="shared" si="16"/>
        <v>6.1980217282989462E-2</v>
      </c>
      <c r="U63">
        <f t="shared" si="17"/>
        <v>8.2745333736475232E-2</v>
      </c>
      <c r="V63" s="4">
        <f t="shared" si="18"/>
        <v>0.10515312135555645</v>
      </c>
      <c r="X63" s="30">
        <v>51</v>
      </c>
      <c r="Y63" s="61">
        <f t="shared" si="19"/>
        <v>1.1350600268969298</v>
      </c>
      <c r="Z63" s="61">
        <f t="shared" si="20"/>
        <v>1.1326310199861285</v>
      </c>
      <c r="AA63" s="61">
        <f t="shared" si="21"/>
        <v>1.1294660927959221</v>
      </c>
      <c r="AB63" s="61">
        <f t="shared" si="22"/>
        <v>0.90611823184589546</v>
      </c>
      <c r="AC63" s="61">
        <f t="shared" si="23"/>
        <v>1.1168371373180332</v>
      </c>
      <c r="AD63" s="61">
        <f t="shared" si="24"/>
        <v>1.1067935529051045</v>
      </c>
      <c r="AE63" s="61">
        <f t="shared" si="25"/>
        <v>1.0968233410910859</v>
      </c>
      <c r="AF63" s="61">
        <f t="shared" si="26"/>
        <v>1.0765371933675327</v>
      </c>
      <c r="AG63" s="62">
        <f t="shared" si="27"/>
        <v>1.0557955883076953</v>
      </c>
      <c r="AI63" s="30">
        <v>51</v>
      </c>
      <c r="AJ63" s="65">
        <f t="shared" si="28"/>
        <v>4.799703629006169E-3</v>
      </c>
      <c r="AK63" s="64">
        <f t="shared" si="29"/>
        <v>8.0070991640915912E-3</v>
      </c>
      <c r="AL63" s="64">
        <f t="shared" si="30"/>
        <v>1.1506486040446573E-2</v>
      </c>
      <c r="AM63" s="64">
        <f t="shared" si="31"/>
        <v>0.12489750043202136</v>
      </c>
      <c r="AN63" s="64">
        <f t="shared" si="32"/>
        <v>2.2240120335882296E-2</v>
      </c>
      <c r="AO63" s="64">
        <f t="shared" si="33"/>
        <v>2.8203308739260025E-2</v>
      </c>
      <c r="AP63" s="64">
        <f t="shared" si="34"/>
        <v>3.3563330513908918E-2</v>
      </c>
      <c r="AQ63" s="64">
        <f t="shared" si="35"/>
        <v>4.3368551075895101E-2</v>
      </c>
      <c r="AR63" s="66">
        <f t="shared" si="36"/>
        <v>5.1946593107473737E-2</v>
      </c>
    </row>
    <row r="64" spans="2:44" x14ac:dyDescent="0.3">
      <c r="B64" s="30">
        <v>52</v>
      </c>
      <c r="C64">
        <f>fevr_19!N141</f>
        <v>5.4052099999999959</v>
      </c>
      <c r="D64">
        <f>fevr_19!O141</f>
        <v>5.9452500000000006</v>
      </c>
      <c r="E64">
        <f>fevr_19!P141</f>
        <v>6.0223800000000001</v>
      </c>
      <c r="F64">
        <f>fevr_19!Q141</f>
        <v>6.1786100000000017</v>
      </c>
      <c r="G64">
        <f>fevr_19!R141</f>
        <v>6.6523999999999992</v>
      </c>
      <c r="H64">
        <f>fevr_19!S141</f>
        <v>6.8429274999999956</v>
      </c>
      <c r="I64">
        <f>fevr_19!T141</f>
        <v>7.0075500000000002</v>
      </c>
      <c r="J64">
        <f>fevr_19!U141</f>
        <v>7.3002149999999997</v>
      </c>
      <c r="K64" s="4">
        <f>fevr_19!V141</f>
        <v>7.4915399999999934</v>
      </c>
      <c r="M64" s="30">
        <v>52</v>
      </c>
      <c r="N64">
        <f t="shared" si="10"/>
        <v>5.0758527750735069E-2</v>
      </c>
      <c r="O64">
        <f t="shared" si="11"/>
        <v>5.2815774558551895E-2</v>
      </c>
      <c r="P64">
        <f t="shared" si="12"/>
        <v>5.5694132776054388E-2</v>
      </c>
      <c r="Q64">
        <f t="shared" si="13"/>
        <v>5.8674361405371307E-2</v>
      </c>
      <c r="R64">
        <f t="shared" si="14"/>
        <v>6.7610831059759249E-2</v>
      </c>
      <c r="S64">
        <f t="shared" si="15"/>
        <v>7.7371799390370199E-2</v>
      </c>
      <c r="T64">
        <f t="shared" si="16"/>
        <v>8.7842704613208852E-2</v>
      </c>
      <c r="U64">
        <f t="shared" si="17"/>
        <v>0.10906222511694059</v>
      </c>
      <c r="V64" s="4">
        <f t="shared" si="18"/>
        <v>0.13197458688287009</v>
      </c>
      <c r="X64" s="30">
        <v>52</v>
      </c>
      <c r="Y64" s="61">
        <f t="shared" si="19"/>
        <v>1.1348465715760649</v>
      </c>
      <c r="Z64" s="61">
        <f t="shared" si="20"/>
        <v>1.1321449031490338</v>
      </c>
      <c r="AA64" s="61">
        <f t="shared" si="21"/>
        <v>1.1287696742189439</v>
      </c>
      <c r="AB64" s="61">
        <f t="shared" si="22"/>
        <v>0.90554155621163146</v>
      </c>
      <c r="AC64" s="61">
        <f t="shared" si="23"/>
        <v>1.1155033345560539</v>
      </c>
      <c r="AD64" s="61">
        <f t="shared" si="24"/>
        <v>1.1051113376507742</v>
      </c>
      <c r="AE64" s="61">
        <f t="shared" si="25"/>
        <v>1.094830537411102</v>
      </c>
      <c r="AF64" s="61">
        <f t="shared" si="26"/>
        <v>1.0739941624656748</v>
      </c>
      <c r="AG64" s="62">
        <f t="shared" si="27"/>
        <v>1.0527578653582954</v>
      </c>
      <c r="AI64" s="30">
        <v>52</v>
      </c>
      <c r="AJ64" s="65">
        <f t="shared" si="28"/>
        <v>4.925096183501454E-3</v>
      </c>
      <c r="AK64" s="64">
        <f t="shared" si="29"/>
        <v>8.2673510718196397E-3</v>
      </c>
      <c r="AL64" s="64">
        <f t="shared" si="30"/>
        <v>1.18814652795729E-2</v>
      </c>
      <c r="AM64" s="64">
        <f t="shared" si="31"/>
        <v>0.12743278163488803</v>
      </c>
      <c r="AN64" s="64">
        <f t="shared" si="32"/>
        <v>2.2974943403977321E-2</v>
      </c>
      <c r="AO64" s="64">
        <f t="shared" si="33"/>
        <v>2.9143586919623266E-2</v>
      </c>
      <c r="AP64" s="64">
        <f t="shared" si="34"/>
        <v>3.4690641376411535E-2</v>
      </c>
      <c r="AQ64" s="64">
        <f t="shared" si="35"/>
        <v>4.4809935868158735E-2</v>
      </c>
      <c r="AR64" s="66">
        <f t="shared" si="36"/>
        <v>5.3731300571635221E-2</v>
      </c>
    </row>
    <row r="65" spans="2:44" x14ac:dyDescent="0.3">
      <c r="B65" s="30">
        <v>53</v>
      </c>
      <c r="C65">
        <f>fevr_19!N142</f>
        <v>5.4107599999999954</v>
      </c>
      <c r="D65">
        <f>fevr_19!O142</f>
        <v>5.9535</v>
      </c>
      <c r="E65">
        <f>fevr_19!P142</f>
        <v>6.0317799999999995</v>
      </c>
      <c r="F65">
        <f>fevr_19!Q142</f>
        <v>6.1886600000000014</v>
      </c>
      <c r="G65">
        <f>fevr_19!R142</f>
        <v>6.6673999999999989</v>
      </c>
      <c r="H65">
        <f>fevr_19!S142</f>
        <v>6.8610649999999955</v>
      </c>
      <c r="I65">
        <f>fevr_19!T142</f>
        <v>7.0282999999999998</v>
      </c>
      <c r="J65">
        <f>fevr_19!U142</f>
        <v>7.3197900000000002</v>
      </c>
      <c r="K65" s="4">
        <f>fevr_19!V142</f>
        <v>7.5202399999999923</v>
      </c>
      <c r="M65" s="30">
        <v>53</v>
      </c>
      <c r="N65">
        <f t="shared" si="10"/>
        <v>7.588741684375111E-2</v>
      </c>
      <c r="O65">
        <f t="shared" si="11"/>
        <v>7.7987623034750903E-2</v>
      </c>
      <c r="P65">
        <f t="shared" si="12"/>
        <v>8.0926281521517707E-2</v>
      </c>
      <c r="Q65">
        <f t="shared" si="13"/>
        <v>8.3969184611058512E-2</v>
      </c>
      <c r="R65">
        <f t="shared" si="14"/>
        <v>9.3095065370441904E-2</v>
      </c>
      <c r="S65">
        <f t="shared" si="15"/>
        <v>0.10306548161213745</v>
      </c>
      <c r="T65">
        <f t="shared" si="16"/>
        <v>0.11376409084412895</v>
      </c>
      <c r="U65">
        <f t="shared" si="17"/>
        <v>0.13545488134545183</v>
      </c>
      <c r="V65" s="4">
        <f t="shared" si="18"/>
        <v>0.15889134836445626</v>
      </c>
      <c r="X65" s="30">
        <v>53</v>
      </c>
      <c r="Y65" s="61">
        <f t="shared" si="19"/>
        <v>1.1346324327349786</v>
      </c>
      <c r="Z65" s="61">
        <f t="shared" si="20"/>
        <v>1.13165695436854</v>
      </c>
      <c r="AA65" s="61">
        <f t="shared" si="21"/>
        <v>1.1280704482813175</v>
      </c>
      <c r="AB65" s="61">
        <f t="shared" si="22"/>
        <v>0.9049620023151046</v>
      </c>
      <c r="AC65" s="61">
        <f t="shared" si="23"/>
        <v>1.1141624159409254</v>
      </c>
      <c r="AD65" s="61">
        <f t="shared" si="24"/>
        <v>1.1034186596052735</v>
      </c>
      <c r="AE65" s="61">
        <f t="shared" si="25"/>
        <v>1.0928238082272983</v>
      </c>
      <c r="AF65" s="61">
        <f t="shared" si="26"/>
        <v>1.0714342822844822</v>
      </c>
      <c r="AG65" s="62">
        <f t="shared" si="27"/>
        <v>1.0496909961536598</v>
      </c>
      <c r="AI65" s="30">
        <v>53</v>
      </c>
      <c r="AJ65" s="65">
        <f t="shared" si="28"/>
        <v>5.0533439078125353E-3</v>
      </c>
      <c r="AK65" s="64">
        <f t="shared" si="29"/>
        <v>8.5339587777394366E-3</v>
      </c>
      <c r="AL65" s="64">
        <f t="shared" si="30"/>
        <v>1.2265749397607495E-2</v>
      </c>
      <c r="AM65" s="64">
        <f t="shared" si="31"/>
        <v>0.1299749584260555</v>
      </c>
      <c r="AN65" s="64">
        <f t="shared" si="32"/>
        <v>2.3729643279888246E-2</v>
      </c>
      <c r="AO65" s="64">
        <f t="shared" si="33"/>
        <v>3.0110634282204396E-2</v>
      </c>
      <c r="AP65" s="64">
        <f t="shared" si="34"/>
        <v>3.5851290364482424E-2</v>
      </c>
      <c r="AQ65" s="64">
        <f t="shared" si="35"/>
        <v>4.6293374039161006E-2</v>
      </c>
      <c r="AR65" s="66">
        <f t="shared" si="36"/>
        <v>5.5574670249591507E-2</v>
      </c>
    </row>
    <row r="66" spans="2:44" x14ac:dyDescent="0.3">
      <c r="B66" s="30">
        <v>54</v>
      </c>
      <c r="C66">
        <f>fevr_19!N143</f>
        <v>5.4166066666666621</v>
      </c>
      <c r="D66">
        <f>fevr_19!O143</f>
        <v>5.9621666666666666</v>
      </c>
      <c r="E66">
        <f>fevr_19!P143</f>
        <v>6.0416533333333327</v>
      </c>
      <c r="F66">
        <f>fevr_19!Q143</f>
        <v>6.1992066666666688</v>
      </c>
      <c r="G66">
        <f>fevr_19!R143</f>
        <v>6.6832666666666665</v>
      </c>
      <c r="H66">
        <f>fevr_19!S143</f>
        <v>6.8803183333333289</v>
      </c>
      <c r="I66">
        <f>fevr_19!T143</f>
        <v>7.0503666666666671</v>
      </c>
      <c r="J66">
        <f>fevr_19!U143</f>
        <v>7.340676666666667</v>
      </c>
      <c r="K66" s="4">
        <f>fevr_19!V143</f>
        <v>7.5508933333333257</v>
      </c>
      <c r="M66" s="30">
        <v>54</v>
      </c>
      <c r="N66">
        <f t="shared" si="10"/>
        <v>0.10106432506607244</v>
      </c>
      <c r="O66">
        <f t="shared" si="11"/>
        <v>0.1032089912682022</v>
      </c>
      <c r="P66">
        <f t="shared" si="12"/>
        <v>0.10621006659258993</v>
      </c>
      <c r="Q66">
        <f t="shared" si="13"/>
        <v>0.10931785668489342</v>
      </c>
      <c r="R66">
        <f t="shared" si="14"/>
        <v>0.11863991361408173</v>
      </c>
      <c r="S66">
        <f t="shared" si="15"/>
        <v>0.12882739610758337</v>
      </c>
      <c r="T66">
        <f t="shared" si="16"/>
        <v>0.13976215634039937</v>
      </c>
      <c r="U66">
        <f t="shared" si="17"/>
        <v>0.16194224693232431</v>
      </c>
      <c r="V66" s="4">
        <f t="shared" si="18"/>
        <v>0.18592374430287054</v>
      </c>
      <c r="X66" s="30">
        <v>54</v>
      </c>
      <c r="Y66" s="61">
        <f t="shared" si="19"/>
        <v>1.1344174386219168</v>
      </c>
      <c r="Z66" s="61">
        <f t="shared" si="20"/>
        <v>1.131166760252055</v>
      </c>
      <c r="AA66" s="61">
        <f t="shared" si="21"/>
        <v>1.1273678042929758</v>
      </c>
      <c r="AB66" s="61">
        <f t="shared" si="22"/>
        <v>0.90437906950576807</v>
      </c>
      <c r="AC66" s="61">
        <f t="shared" si="23"/>
        <v>1.1128130006914905</v>
      </c>
      <c r="AD66" s="61">
        <f t="shared" si="24"/>
        <v>1.1017136065405755</v>
      </c>
      <c r="AE66" s="61">
        <f t="shared" si="25"/>
        <v>1.0908007321146285</v>
      </c>
      <c r="AF66" s="61">
        <f t="shared" si="26"/>
        <v>1.0688544799757158</v>
      </c>
      <c r="AG66" s="62">
        <f t="shared" si="27"/>
        <v>1.0465905726956335</v>
      </c>
      <c r="AI66" s="30">
        <v>54</v>
      </c>
      <c r="AJ66" s="65">
        <f t="shared" si="28"/>
        <v>5.1845160167623972E-3</v>
      </c>
      <c r="AK66" s="64">
        <f t="shared" si="29"/>
        <v>8.8071715869951772E-3</v>
      </c>
      <c r="AL66" s="64">
        <f t="shared" si="30"/>
        <v>1.265970790160853E-2</v>
      </c>
      <c r="AM66" s="64">
        <f t="shared" si="31"/>
        <v>0.13252434032054455</v>
      </c>
      <c r="AN66" s="64">
        <f t="shared" si="32"/>
        <v>2.4505064365165863E-2</v>
      </c>
      <c r="AO66" s="64">
        <f t="shared" si="33"/>
        <v>3.1105629929191303E-2</v>
      </c>
      <c r="AP66" s="64">
        <f t="shared" si="34"/>
        <v>3.7046783169123576E-2</v>
      </c>
      <c r="AQ66" s="64">
        <f t="shared" si="35"/>
        <v>4.7820783745234352E-2</v>
      </c>
      <c r="AR66" s="66">
        <f t="shared" si="36"/>
        <v>5.7479533668165605E-2</v>
      </c>
    </row>
    <row r="67" spans="2:44" x14ac:dyDescent="0.3">
      <c r="B67" s="30">
        <v>55</v>
      </c>
      <c r="C67">
        <f>fevr_19!N144</f>
        <v>5.4227499999999953</v>
      </c>
      <c r="D67">
        <f>fevr_19!O144</f>
        <v>5.9712499999999995</v>
      </c>
      <c r="E67">
        <f>fevr_19!P144</f>
        <v>6.0519999999999996</v>
      </c>
      <c r="F67">
        <f>fevr_19!Q144</f>
        <v>6.210250000000002</v>
      </c>
      <c r="G67">
        <f>fevr_19!R144</f>
        <v>6.6999999999999993</v>
      </c>
      <c r="H67">
        <f>fevr_19!S144</f>
        <v>6.9006874999999948</v>
      </c>
      <c r="I67">
        <f>fevr_19!T144</f>
        <v>7.0737500000000004</v>
      </c>
      <c r="J67">
        <f>fevr_19!U144</f>
        <v>7.3628749999999998</v>
      </c>
      <c r="K67" s="4">
        <f>fevr_19!V144</f>
        <v>7.5834999999999928</v>
      </c>
      <c r="M67" s="30">
        <v>55</v>
      </c>
      <c r="N67">
        <f t="shared" si="10"/>
        <v>0.12630546929733896</v>
      </c>
      <c r="O67">
        <f t="shared" si="11"/>
        <v>0.12849619444527419</v>
      </c>
      <c r="P67">
        <f t="shared" si="12"/>
        <v>0.13156194235242649</v>
      </c>
      <c r="Q67">
        <f t="shared" si="13"/>
        <v>0.13473697812591429</v>
      </c>
      <c r="R67">
        <f t="shared" si="14"/>
        <v>0.14426242720353266</v>
      </c>
      <c r="S67">
        <f t="shared" si="15"/>
        <v>0.15467510939849452</v>
      </c>
      <c r="T67">
        <f t="shared" si="16"/>
        <v>0.16585504773530105</v>
      </c>
      <c r="U67">
        <f t="shared" si="17"/>
        <v>0.18854373785731804</v>
      </c>
      <c r="V67" s="4">
        <f t="shared" si="18"/>
        <v>0.21309271588590742</v>
      </c>
      <c r="X67" s="30">
        <v>55</v>
      </c>
      <c r="Y67" s="61">
        <f t="shared" si="19"/>
        <v>1.1342014150871209</v>
      </c>
      <c r="Z67" s="61">
        <f t="shared" si="20"/>
        <v>1.1306739016833267</v>
      </c>
      <c r="AA67" s="61">
        <f t="shared" si="21"/>
        <v>1.1266611231760975</v>
      </c>
      <c r="AB67" s="61">
        <f t="shared" si="22"/>
        <v>0.90379222656747404</v>
      </c>
      <c r="AC67" s="61">
        <f t="shared" si="23"/>
        <v>1.1114536898612097</v>
      </c>
      <c r="AD67" s="61">
        <f t="shared" si="24"/>
        <v>1.0999942412421193</v>
      </c>
      <c r="AE67" s="61">
        <f t="shared" si="25"/>
        <v>1.088758855609764</v>
      </c>
      <c r="AF67" s="61">
        <f t="shared" si="26"/>
        <v>1.0662516397508992</v>
      </c>
      <c r="AG67" s="62">
        <f t="shared" si="27"/>
        <v>1.0434521222190161</v>
      </c>
      <c r="AI67" s="30">
        <v>55</v>
      </c>
      <c r="AJ67" s="65">
        <f t="shared" si="28"/>
        <v>5.3186832957645702E-3</v>
      </c>
      <c r="AK67" s="64">
        <f t="shared" si="29"/>
        <v>9.0872533310565329E-3</v>
      </c>
      <c r="AL67" s="64">
        <f t="shared" si="30"/>
        <v>1.3063731644212262E-2</v>
      </c>
      <c r="AM67" s="64">
        <f t="shared" si="31"/>
        <v>0.1350812656077921</v>
      </c>
      <c r="AN67" s="64">
        <f t="shared" si="32"/>
        <v>2.5302097861337303E-2</v>
      </c>
      <c r="AO67" s="64">
        <f t="shared" si="33"/>
        <v>3.2129817179781583E-2</v>
      </c>
      <c r="AP67" s="64">
        <f t="shared" si="34"/>
        <v>3.8278706842995724E-2</v>
      </c>
      <c r="AQ67" s="64">
        <f t="shared" si="35"/>
        <v>4.9394190041771924E-2</v>
      </c>
      <c r="AR67" s="66">
        <f t="shared" si="36"/>
        <v>5.944887568740953E-2</v>
      </c>
    </row>
    <row r="68" spans="2:44" x14ac:dyDescent="0.3">
      <c r="B68" s="30">
        <v>56</v>
      </c>
      <c r="C68">
        <f>fevr_19!N145</f>
        <v>5.4291899999999957</v>
      </c>
      <c r="D68">
        <f>fevr_19!O145</f>
        <v>5.9807499999999996</v>
      </c>
      <c r="E68">
        <f>fevr_19!P145</f>
        <v>6.0628199999999994</v>
      </c>
      <c r="F68">
        <f>fevr_19!Q145</f>
        <v>6.2217900000000022</v>
      </c>
      <c r="G68">
        <f>fevr_19!R145</f>
        <v>6.7175999999999991</v>
      </c>
      <c r="H68">
        <f>fevr_19!S145</f>
        <v>6.922172499999995</v>
      </c>
      <c r="I68">
        <f>fevr_19!T145</f>
        <v>7.0984499999999997</v>
      </c>
      <c r="J68">
        <f>fevr_19!U145</f>
        <v>7.3863849999999998</v>
      </c>
      <c r="K68" s="4">
        <f>fevr_19!V145</f>
        <v>7.6180599999999927</v>
      </c>
      <c r="M68" s="30">
        <v>56</v>
      </c>
      <c r="N68">
        <f t="shared" si="10"/>
        <v>0.15162735506454747</v>
      </c>
      <c r="O68">
        <f t="shared" si="11"/>
        <v>0.15386584476009399</v>
      </c>
      <c r="P68">
        <f t="shared" si="12"/>
        <v>0.15699867206376694</v>
      </c>
      <c r="Q68">
        <f t="shared" si="13"/>
        <v>0.16024347088881402</v>
      </c>
      <c r="R68">
        <f t="shared" si="14"/>
        <v>0.16998001819256012</v>
      </c>
      <c r="S68">
        <f t="shared" si="15"/>
        <v>0.18062659421064878</v>
      </c>
      <c r="T68">
        <f t="shared" si="16"/>
        <v>0.19206137016811253</v>
      </c>
      <c r="U68">
        <f t="shared" si="17"/>
        <v>0.21527934654583225</v>
      </c>
      <c r="V68" s="4">
        <f t="shared" si="18"/>
        <v>0.24041992845220062</v>
      </c>
      <c r="X68" s="30">
        <v>56</v>
      </c>
      <c r="Y68" s="61">
        <f t="shared" si="19"/>
        <v>1.1339841848648522</v>
      </c>
      <c r="Z68" s="61">
        <f t="shared" si="20"/>
        <v>1.1301779521313275</v>
      </c>
      <c r="AA68" s="61">
        <f t="shared" si="21"/>
        <v>1.1259497749861891</v>
      </c>
      <c r="AB68" s="61">
        <f t="shared" si="22"/>
        <v>0.90320094413699215</v>
      </c>
      <c r="AC68" s="61">
        <f t="shared" si="23"/>
        <v>1.1100830609902943</v>
      </c>
      <c r="AD68" s="61">
        <f t="shared" si="24"/>
        <v>1.0982585942258152</v>
      </c>
      <c r="AE68" s="61">
        <f t="shared" si="25"/>
        <v>1.0866956840100124</v>
      </c>
      <c r="AF68" s="61">
        <f t="shared" si="26"/>
        <v>1.0636225904666472</v>
      </c>
      <c r="AG68" s="62">
        <f t="shared" si="27"/>
        <v>1.0402710897615497</v>
      </c>
      <c r="AI68" s="30">
        <v>56</v>
      </c>
      <c r="AJ68" s="65">
        <f t="shared" si="28"/>
        <v>5.4559185378605379E-3</v>
      </c>
      <c r="AK68" s="64">
        <f t="shared" si="29"/>
        <v>9.3744835314140129E-3</v>
      </c>
      <c r="AL68" s="64">
        <f t="shared" si="30"/>
        <v>1.3478234533149336E-2</v>
      </c>
      <c r="AM68" s="64">
        <f t="shared" si="31"/>
        <v>0.13764608490985281</v>
      </c>
      <c r="AN68" s="64">
        <f t="shared" si="32"/>
        <v>2.6121685493111335E-2</v>
      </c>
      <c r="AO68" s="64">
        <f t="shared" si="33"/>
        <v>3.3184508688319569E-2</v>
      </c>
      <c r="AP68" s="64">
        <f t="shared" si="34"/>
        <v>3.9548736334528156E-2</v>
      </c>
      <c r="AQ68" s="64">
        <f t="shared" si="35"/>
        <v>5.1015733839222976E-2</v>
      </c>
      <c r="AR68" s="66">
        <f t="shared" si="36"/>
        <v>6.1485847451164366E-2</v>
      </c>
    </row>
    <row r="69" spans="2:44" x14ac:dyDescent="0.3">
      <c r="B69" s="30">
        <v>57</v>
      </c>
      <c r="C69">
        <f>fevr_19!N146</f>
        <v>5.4359266666666617</v>
      </c>
      <c r="D69">
        <f>fevr_19!O146</f>
        <v>5.9906666666666659</v>
      </c>
      <c r="E69">
        <f>fevr_19!P146</f>
        <v>6.074113333333333</v>
      </c>
      <c r="F69">
        <f>fevr_19!Q146</f>
        <v>6.2338266666666691</v>
      </c>
      <c r="G69">
        <f>fevr_19!R146</f>
        <v>6.7360666666666651</v>
      </c>
      <c r="H69">
        <f>fevr_19!S146</f>
        <v>6.9447733333333286</v>
      </c>
      <c r="I69">
        <f>fevr_19!T146</f>
        <v>7.1244666666666667</v>
      </c>
      <c r="J69">
        <f>fevr_19!U146</f>
        <v>7.4112066666666667</v>
      </c>
      <c r="K69" s="4">
        <f>fevr_19!V146</f>
        <v>7.6545733333333255</v>
      </c>
      <c r="M69" s="30">
        <v>57</v>
      </c>
      <c r="N69">
        <f t="shared" si="10"/>
        <v>0.17704685458762123</v>
      </c>
      <c r="O69">
        <f t="shared" si="11"/>
        <v>0.1793349304165735</v>
      </c>
      <c r="P69">
        <f t="shared" si="12"/>
        <v>0.182537408257059</v>
      </c>
      <c r="Q69">
        <f t="shared" si="13"/>
        <v>0.18585466020157401</v>
      </c>
      <c r="R69">
        <f t="shared" si="14"/>
        <v>0.19581054566309905</v>
      </c>
      <c r="S69">
        <f t="shared" si="15"/>
        <v>0.20670032125926505</v>
      </c>
      <c r="T69">
        <f t="shared" si="16"/>
        <v>0.21840028537395212</v>
      </c>
      <c r="U69">
        <f t="shared" si="17"/>
        <v>0.24216975457277543</v>
      </c>
      <c r="V69" s="4">
        <f t="shared" si="18"/>
        <v>0.26792790321414689</v>
      </c>
      <c r="X69" s="30">
        <v>57</v>
      </c>
      <c r="Y69" s="61">
        <f t="shared" si="19"/>
        <v>1.1337655668213278</v>
      </c>
      <c r="Z69" s="61">
        <f t="shared" si="20"/>
        <v>1.1296784758783285</v>
      </c>
      <c r="AA69" s="61">
        <f t="shared" si="21"/>
        <v>1.125233116313763</v>
      </c>
      <c r="AB69" s="61">
        <f t="shared" si="22"/>
        <v>0.90260467594464056</v>
      </c>
      <c r="AC69" s="61">
        <f t="shared" si="23"/>
        <v>1.1086996624912517</v>
      </c>
      <c r="AD69" s="61">
        <f t="shared" si="24"/>
        <v>1.0965046560786111</v>
      </c>
      <c r="AE69" s="61">
        <f t="shared" si="25"/>
        <v>1.0846086716752386</v>
      </c>
      <c r="AF69" s="61">
        <f t="shared" si="26"/>
        <v>1.0609640924747121</v>
      </c>
      <c r="AG69" s="62">
        <f t="shared" si="27"/>
        <v>1.0370428195927619</v>
      </c>
      <c r="AI69" s="30">
        <v>57</v>
      </c>
      <c r="AJ69" s="65">
        <f t="shared" si="28"/>
        <v>5.5962970257558142E-3</v>
      </c>
      <c r="AK69" s="64">
        <f t="shared" si="29"/>
        <v>9.6691586926606066E-3</v>
      </c>
      <c r="AL69" s="64">
        <f t="shared" si="30"/>
        <v>1.3903655431289796E-2</v>
      </c>
      <c r="AM69" s="64">
        <f t="shared" si="31"/>
        <v>0.14021917151129371</v>
      </c>
      <c r="AN69" s="64">
        <f t="shared" si="32"/>
        <v>2.6964823650362457E-2</v>
      </c>
      <c r="AO69" s="64">
        <f t="shared" si="33"/>
        <v>3.4271092144230519E-2</v>
      </c>
      <c r="AP69" s="64">
        <f t="shared" si="34"/>
        <v>4.0858641774981441E-2</v>
      </c>
      <c r="AQ69" s="64">
        <f t="shared" si="35"/>
        <v>5.2687681930920216E-2</v>
      </c>
      <c r="AR69" s="66">
        <f t="shared" si="36"/>
        <v>6.3593780933050459E-2</v>
      </c>
    </row>
    <row r="70" spans="2:44" x14ac:dyDescent="0.3">
      <c r="B70" s="30">
        <v>58</v>
      </c>
      <c r="C70">
        <f>fevr_19!N147</f>
        <v>5.4429599999999949</v>
      </c>
      <c r="D70">
        <f>fevr_19!O147</f>
        <v>6.0009999999999994</v>
      </c>
      <c r="E70">
        <f>fevr_19!P147</f>
        <v>6.0858799999999995</v>
      </c>
      <c r="F70">
        <f>fevr_19!Q147</f>
        <v>6.2463600000000028</v>
      </c>
      <c r="G70">
        <f>fevr_19!R147</f>
        <v>6.7553999999999981</v>
      </c>
      <c r="H70">
        <f>fevr_19!S147</f>
        <v>6.9684899999999947</v>
      </c>
      <c r="I70">
        <f>fevr_19!T147</f>
        <v>7.1517999999999997</v>
      </c>
      <c r="J70">
        <f>fevr_19!U147</f>
        <v>7.4373400000000007</v>
      </c>
      <c r="K70" s="4">
        <f>fevr_19!V147</f>
        <v>7.693039999999991</v>
      </c>
      <c r="M70" s="30">
        <v>58</v>
      </c>
      <c r="N70">
        <f t="shared" si="10"/>
        <v>0.20258128920801829</v>
      </c>
      <c r="O70">
        <f t="shared" si="11"/>
        <v>0.20492089914576336</v>
      </c>
      <c r="P70">
        <f t="shared" si="12"/>
        <v>0.20819577780376061</v>
      </c>
      <c r="Q70">
        <f t="shared" si="13"/>
        <v>0.21158836129084965</v>
      </c>
      <c r="R70">
        <f t="shared" si="14"/>
        <v>0.22177240766623219</v>
      </c>
      <c r="S70">
        <f t="shared" si="15"/>
        <v>0.23291535736501082</v>
      </c>
      <c r="T70">
        <f t="shared" si="16"/>
        <v>0.24489161702909007</v>
      </c>
      <c r="U70">
        <f t="shared" si="17"/>
        <v>0.26923645483265229</v>
      </c>
      <c r="V70" s="4">
        <f t="shared" si="18"/>
        <v>0.29564016144790944</v>
      </c>
      <c r="X70" s="30">
        <v>58</v>
      </c>
      <c r="Y70" s="61">
        <f t="shared" si="19"/>
        <v>1.1335453751592328</v>
      </c>
      <c r="Z70" s="61">
        <f t="shared" si="20"/>
        <v>1.1291750261451803</v>
      </c>
      <c r="AA70" s="61">
        <f t="shared" si="21"/>
        <v>1.1245104875342118</v>
      </c>
      <c r="AB70" s="61">
        <f t="shared" si="22"/>
        <v>0.90200285724663243</v>
      </c>
      <c r="AC70" s="61">
        <f t="shared" si="23"/>
        <v>1.1073020076964246</v>
      </c>
      <c r="AD70" s="61">
        <f t="shared" si="24"/>
        <v>1.0947303693230208</v>
      </c>
      <c r="AE70" s="61">
        <f t="shared" si="25"/>
        <v>1.0824952117030888</v>
      </c>
      <c r="AF70" s="61">
        <f t="shared" si="26"/>
        <v>1.0582728235485042</v>
      </c>
      <c r="AG70" s="62">
        <f t="shared" si="27"/>
        <v>1.0337625352169437</v>
      </c>
      <c r="AI70" s="30">
        <v>58</v>
      </c>
      <c r="AJ70" s="65">
        <f t="shared" si="28"/>
        <v>5.739897065700883E-3</v>
      </c>
      <c r="AK70" s="64">
        <f t="shared" si="29"/>
        <v>9.9715937424457168E-3</v>
      </c>
      <c r="AL70" s="64">
        <f t="shared" si="30"/>
        <v>1.4340460273078226E-2</v>
      </c>
      <c r="AM70" s="64">
        <f t="shared" si="31"/>
        <v>0.1428009229615862</v>
      </c>
      <c r="AN70" s="64">
        <f t="shared" si="32"/>
        <v>2.7832568006637026E-2</v>
      </c>
      <c r="AO70" s="64">
        <f t="shared" si="33"/>
        <v>3.5391036635225914E-2</v>
      </c>
      <c r="AP70" s="64">
        <f t="shared" si="34"/>
        <v>4.2210296625828758E-2</v>
      </c>
      <c r="AQ70" s="64">
        <f t="shared" si="35"/>
        <v>5.4412438251917217E-2</v>
      </c>
      <c r="AR70" s="66">
        <f t="shared" si="36"/>
        <v>6.5776205324652781E-2</v>
      </c>
    </row>
    <row r="71" spans="2:44" x14ac:dyDescent="0.3">
      <c r="B71" s="30">
        <v>59</v>
      </c>
      <c r="C71">
        <f>fevr_19!N148</f>
        <v>5.4502899999999954</v>
      </c>
      <c r="D71">
        <f>fevr_19!O148</f>
        <v>6.0117499999999993</v>
      </c>
      <c r="E71">
        <f>fevr_19!P148</f>
        <v>6.0981199999999998</v>
      </c>
      <c r="F71">
        <f>fevr_19!Q148</f>
        <v>6.2593900000000025</v>
      </c>
      <c r="G71">
        <f>fevr_19!R148</f>
        <v>6.775599999999999</v>
      </c>
      <c r="H71">
        <f>fevr_19!S148</f>
        <v>6.9933224999999943</v>
      </c>
      <c r="I71">
        <f>fevr_19!T148</f>
        <v>7.1804500000000004</v>
      </c>
      <c r="J71">
        <f>fevr_19!U148</f>
        <v>7.464785</v>
      </c>
      <c r="K71" s="4">
        <f>fevr_19!V148</f>
        <v>7.733459999999992</v>
      </c>
      <c r="M71" s="30">
        <v>59</v>
      </c>
      <c r="N71">
        <f t="shared" si="10"/>
        <v>0.22824851728669424</v>
      </c>
      <c r="O71">
        <f t="shared" si="11"/>
        <v>0.23064174734712767</v>
      </c>
      <c r="P71">
        <f t="shared" si="12"/>
        <v>0.23399197283550913</v>
      </c>
      <c r="Q71">
        <f t="shared" si="13"/>
        <v>0.23746297219022497</v>
      </c>
      <c r="R71">
        <f t="shared" si="14"/>
        <v>0.24788464000303551</v>
      </c>
      <c r="S71">
        <f t="shared" si="15"/>
        <v>0.25929147132253549</v>
      </c>
      <c r="T71">
        <f t="shared" si="16"/>
        <v>0.27155596493845219</v>
      </c>
      <c r="U71">
        <f t="shared" si="17"/>
        <v>0.29650188516841253</v>
      </c>
      <c r="V71" s="4">
        <f t="shared" si="18"/>
        <v>0.32358138371725897</v>
      </c>
      <c r="X71" s="30">
        <v>59</v>
      </c>
      <c r="Y71" s="61">
        <f t="shared" si="19"/>
        <v>1.1333234185685102</v>
      </c>
      <c r="Z71" s="61">
        <f t="shared" si="20"/>
        <v>1.128667143089489</v>
      </c>
      <c r="AA71" s="61">
        <f t="shared" si="21"/>
        <v>1.123781209870012</v>
      </c>
      <c r="AB71" s="61">
        <f t="shared" si="22"/>
        <v>0.90139490983365411</v>
      </c>
      <c r="AC71" s="61">
        <f t="shared" si="23"/>
        <v>1.1058885684881459</v>
      </c>
      <c r="AD71" s="61">
        <f t="shared" si="24"/>
        <v>1.0929336196944379</v>
      </c>
      <c r="AE71" s="61">
        <f t="shared" si="25"/>
        <v>1.0803526248321005</v>
      </c>
      <c r="AF71" s="61">
        <f t="shared" si="26"/>
        <v>1.0555453636729528</v>
      </c>
      <c r="AG71" s="62">
        <f t="shared" si="27"/>
        <v>1.0304253176242435</v>
      </c>
      <c r="AI71" s="30">
        <v>59</v>
      </c>
      <c r="AJ71" s="65">
        <f t="shared" si="28"/>
        <v>5.8868005811668622E-3</v>
      </c>
      <c r="AK71" s="64">
        <f t="shared" si="29"/>
        <v>1.0282123638692076E-2</v>
      </c>
      <c r="AL71" s="64">
        <f t="shared" si="30"/>
        <v>1.4789144427510226E-2</v>
      </c>
      <c r="AM71" s="64">
        <f t="shared" si="31"/>
        <v>0.14539175891419343</v>
      </c>
      <c r="AN71" s="64">
        <f t="shared" si="32"/>
        <v>2.8726038681683663E-2</v>
      </c>
      <c r="AO71" s="64">
        <f t="shared" si="33"/>
        <v>3.6545899769236723E-2</v>
      </c>
      <c r="AP71" s="64">
        <f t="shared" si="34"/>
        <v>4.3605686812566491E-2</v>
      </c>
      <c r="AQ71" s="64">
        <f t="shared" si="35"/>
        <v>5.6192556556925788E-2</v>
      </c>
      <c r="AR71" s="66">
        <f t="shared" si="36"/>
        <v>6.8036865559335968E-2</v>
      </c>
    </row>
    <row r="72" spans="2:44" x14ac:dyDescent="0.3">
      <c r="B72" s="30">
        <v>60</v>
      </c>
      <c r="C72">
        <f>fevr_19!N149</f>
        <v>5.4579166666666614</v>
      </c>
      <c r="D72">
        <f>fevr_19!O149</f>
        <v>6.0229166666666654</v>
      </c>
      <c r="E72">
        <f>fevr_19!P149</f>
        <v>6.1108333333333329</v>
      </c>
      <c r="F72">
        <f>fevr_19!Q149</f>
        <v>6.2729166666666698</v>
      </c>
      <c r="G72">
        <f>fevr_19!R149</f>
        <v>6.7966666666666651</v>
      </c>
      <c r="H72">
        <f>fevr_19!S149</f>
        <v>7.0192708333333274</v>
      </c>
      <c r="I72">
        <f>fevr_19!T149</f>
        <v>7.2104166666666654</v>
      </c>
      <c r="J72">
        <f>fevr_19!U149</f>
        <v>7.4935416666666663</v>
      </c>
      <c r="K72" s="4">
        <f>fevr_19!V149</f>
        <v>7.7758333333333258</v>
      </c>
      <c r="M72" s="30">
        <v>60</v>
      </c>
      <c r="N72">
        <f t="shared" si="10"/>
        <v>0.25406702878671383</v>
      </c>
      <c r="O72">
        <f t="shared" si="11"/>
        <v>0.25651611609566838</v>
      </c>
      <c r="P72">
        <f t="shared" si="12"/>
        <v>0.25994484878952262</v>
      </c>
      <c r="Q72">
        <f t="shared" si="13"/>
        <v>0.26349757395297069</v>
      </c>
      <c r="R72">
        <f t="shared" si="14"/>
        <v>0.27416702330022802</v>
      </c>
      <c r="S72">
        <f t="shared" si="15"/>
        <v>0.28584924914006171</v>
      </c>
      <c r="T72">
        <f t="shared" si="16"/>
        <v>0.29841482988296969</v>
      </c>
      <c r="U72">
        <f t="shared" si="17"/>
        <v>0.32398957576990073</v>
      </c>
      <c r="V72" s="4">
        <f t="shared" si="18"/>
        <v>0.35177758714547647</v>
      </c>
      <c r="X72" s="30">
        <v>60</v>
      </c>
      <c r="Y72" s="61">
        <f t="shared" si="19"/>
        <v>1.1330994993118773</v>
      </c>
      <c r="Z72" s="61">
        <f t="shared" si="20"/>
        <v>1.128154351649449</v>
      </c>
      <c r="AA72" s="61">
        <f t="shared" si="21"/>
        <v>1.123044582225039</v>
      </c>
      <c r="AB72" s="61">
        <f t="shared" si="22"/>
        <v>0.90078023153472286</v>
      </c>
      <c r="AC72" s="61">
        <f t="shared" si="23"/>
        <v>1.104457768422052</v>
      </c>
      <c r="AD72" s="61">
        <f t="shared" si="24"/>
        <v>1.0911122267054598</v>
      </c>
      <c r="AE72" s="61">
        <f t="shared" si="25"/>
        <v>1.0781781474073646</v>
      </c>
      <c r="AF72" s="61">
        <f t="shared" si="26"/>
        <v>1.0527781784530785</v>
      </c>
      <c r="AG72" s="62">
        <f t="shared" si="27"/>
        <v>1.0270260814116403</v>
      </c>
      <c r="AI72" s="30">
        <v>60</v>
      </c>
      <c r="AJ72" s="65">
        <f t="shared" si="28"/>
        <v>6.0370937756022425E-3</v>
      </c>
      <c r="AK72" s="64">
        <f t="shared" si="29"/>
        <v>1.0601105167902913E-2</v>
      </c>
      <c r="AL72" s="64">
        <f t="shared" si="30"/>
        <v>1.525023534292469E-2</v>
      </c>
      <c r="AM72" s="64">
        <f t="shared" si="31"/>
        <v>0.14799212781332327</v>
      </c>
      <c r="AN72" s="64">
        <f t="shared" si="32"/>
        <v>2.9646426027191586E-2</v>
      </c>
      <c r="AO72" s="64">
        <f t="shared" si="33"/>
        <v>3.7737335667307303E-2</v>
      </c>
      <c r="AP72" s="64">
        <f t="shared" si="34"/>
        <v>4.5046920993670136E-2</v>
      </c>
      <c r="AQ72" s="64">
        <f t="shared" si="35"/>
        <v>5.8030754740531432E-2</v>
      </c>
      <c r="AR72" s="66">
        <f t="shared" si="36"/>
        <v>7.0379743322184662E-2</v>
      </c>
    </row>
    <row r="73" spans="2:44" x14ac:dyDescent="0.3">
      <c r="B73" s="30">
        <v>61</v>
      </c>
      <c r="C73">
        <f>fevr_19!N150</f>
        <v>5.4658399999999947</v>
      </c>
      <c r="D73">
        <f>fevr_19!O150</f>
        <v>6.0344999999999986</v>
      </c>
      <c r="E73">
        <f>fevr_19!P150</f>
        <v>6.1240199999999998</v>
      </c>
      <c r="F73">
        <f>fevr_19!Q150</f>
        <v>6.2869400000000031</v>
      </c>
      <c r="G73">
        <f>fevr_19!R150</f>
        <v>6.8185999999999982</v>
      </c>
      <c r="H73">
        <f>fevr_19!S150</f>
        <v>7.0463349999999938</v>
      </c>
      <c r="I73">
        <f>fevr_19!T150</f>
        <v>7.2416999999999998</v>
      </c>
      <c r="J73">
        <f>fevr_19!U150</f>
        <v>7.5236099999999997</v>
      </c>
      <c r="K73" s="4">
        <f>fevr_19!V150</f>
        <v>7.8201599999999907</v>
      </c>
      <c r="M73" s="30">
        <v>61</v>
      </c>
      <c r="N73">
        <f t="shared" si="10"/>
        <v>0.28005604791784761</v>
      </c>
      <c r="O73">
        <f t="shared" si="11"/>
        <v>0.28256339542424641</v>
      </c>
      <c r="P73">
        <f t="shared" si="12"/>
        <v>0.28607403103579188</v>
      </c>
      <c r="Q73">
        <f t="shared" si="13"/>
        <v>0.28971203977453408</v>
      </c>
      <c r="R73">
        <f t="shared" si="14"/>
        <v>0.30064020004664455</v>
      </c>
      <c r="S73">
        <f t="shared" si="15"/>
        <v>0.31261022051400511</v>
      </c>
      <c r="T73">
        <f t="shared" si="16"/>
        <v>0.32549075123255311</v>
      </c>
      <c r="U73">
        <f t="shared" si="17"/>
        <v>0.35172431305013385</v>
      </c>
      <c r="V73" s="4">
        <f t="shared" si="18"/>
        <v>0.38025632430986944</v>
      </c>
      <c r="X73" s="30">
        <v>61</v>
      </c>
      <c r="Y73" s="61">
        <f t="shared" si="19"/>
        <v>1.1328734122319779</v>
      </c>
      <c r="Z73" s="61">
        <f t="shared" si="20"/>
        <v>1.1276361592023996</v>
      </c>
      <c r="AA73" s="61">
        <f t="shared" si="21"/>
        <v>1.122299877745262</v>
      </c>
      <c r="AB73" s="61">
        <f t="shared" si="22"/>
        <v>0.90015819682202836</v>
      </c>
      <c r="AC73" s="61">
        <f t="shared" si="23"/>
        <v>1.1030079752414728</v>
      </c>
      <c r="AD73" s="61">
        <f t="shared" si="24"/>
        <v>1.0892639333530896</v>
      </c>
      <c r="AE73" s="61">
        <f t="shared" si="25"/>
        <v>1.0759689182184915</v>
      </c>
      <c r="AF73" s="61">
        <f t="shared" si="26"/>
        <v>1.0499676008570655</v>
      </c>
      <c r="AG73" s="62">
        <f t="shared" si="27"/>
        <v>1.0235595483298081</v>
      </c>
      <c r="AI73" s="30">
        <v>61</v>
      </c>
      <c r="AJ73" s="65">
        <f t="shared" si="28"/>
        <v>6.1908678751591006E-3</v>
      </c>
      <c r="AK73" s="64">
        <f t="shared" si="29"/>
        <v>1.0928918962536005E-2</v>
      </c>
      <c r="AL73" s="64">
        <f t="shared" si="30"/>
        <v>1.5724295515042064E-2</v>
      </c>
      <c r="AM73" s="64">
        <f t="shared" si="31"/>
        <v>0.15060250749551196</v>
      </c>
      <c r="AN73" s="64">
        <f t="shared" si="32"/>
        <v>3.0594997128974177E-2</v>
      </c>
      <c r="AO73" s="64">
        <f t="shared" si="33"/>
        <v>3.8967103959972493E-2</v>
      </c>
      <c r="AP73" s="64">
        <f t="shared" si="34"/>
        <v>4.6536242140765682E-2</v>
      </c>
      <c r="AQ73" s="64">
        <f t="shared" si="35"/>
        <v>5.9929931065698772E-2</v>
      </c>
      <c r="AR73" s="66">
        <f t="shared" si="36"/>
        <v>7.2809080966732997E-2</v>
      </c>
    </row>
    <row r="74" spans="2:44" x14ac:dyDescent="0.3">
      <c r="B74" s="30">
        <v>62</v>
      </c>
      <c r="C74">
        <f>fevr_19!N151</f>
        <v>5.4740599999999953</v>
      </c>
      <c r="D74">
        <f>fevr_19!O151</f>
        <v>6.0464999999999982</v>
      </c>
      <c r="E74">
        <f>fevr_19!P151</f>
        <v>6.1376799999999996</v>
      </c>
      <c r="F74">
        <f>fevr_19!Q151</f>
        <v>6.3014600000000032</v>
      </c>
      <c r="G74">
        <f>fevr_19!R151</f>
        <v>6.8413999999999984</v>
      </c>
      <c r="H74">
        <f>fevr_19!S151</f>
        <v>7.0745149999999928</v>
      </c>
      <c r="I74">
        <f>fevr_19!T151</f>
        <v>7.2742999999999993</v>
      </c>
      <c r="J74">
        <f>fevr_19!U151</f>
        <v>7.5549899999999992</v>
      </c>
      <c r="K74" s="4">
        <f>fevr_19!V151</f>
        <v>7.8664399999999919</v>
      </c>
      <c r="M74" s="30">
        <v>62</v>
      </c>
      <c r="N74">
        <f t="shared" si="10"/>
        <v>0.3062356454221607</v>
      </c>
      <c r="O74">
        <f t="shared" si="11"/>
        <v>0.30880383849873505</v>
      </c>
      <c r="P74">
        <f t="shared" si="12"/>
        <v>0.31240003175952874</v>
      </c>
      <c r="Q74">
        <f t="shared" si="13"/>
        <v>0.31612715475828734</v>
      </c>
      <c r="R74">
        <f t="shared" si="14"/>
        <v>0.32732580351891127</v>
      </c>
      <c r="S74">
        <f t="shared" si="15"/>
        <v>0.33959699870771071</v>
      </c>
      <c r="T74">
        <f t="shared" si="16"/>
        <v>0.35280745978889955</v>
      </c>
      <c r="U74">
        <f t="shared" si="17"/>
        <v>0.37973232320342665</v>
      </c>
      <c r="V74" s="4">
        <f t="shared" si="18"/>
        <v>0.40904690803616423</v>
      </c>
      <c r="X74" s="30">
        <v>62</v>
      </c>
      <c r="Y74" s="61">
        <f t="shared" si="19"/>
        <v>1.1326449436651451</v>
      </c>
      <c r="Z74" s="61">
        <f t="shared" si="20"/>
        <v>1.1271120530026137</v>
      </c>
      <c r="AA74" s="61">
        <f t="shared" si="21"/>
        <v>1.121546340053309</v>
      </c>
      <c r="AB74" s="61">
        <f t="shared" si="22"/>
        <v>0.8995281532429249</v>
      </c>
      <c r="AC74" s="61">
        <f t="shared" si="23"/>
        <v>1.1015374926651145</v>
      </c>
      <c r="AD74" s="61">
        <f t="shared" si="24"/>
        <v>1.0873863948019182</v>
      </c>
      <c r="AE74" s="61">
        <f t="shared" si="25"/>
        <v>1.0737219639885565</v>
      </c>
      <c r="AF74" s="61">
        <f t="shared" si="26"/>
        <v>1.047109810960146</v>
      </c>
      <c r="AG74" s="62">
        <f t="shared" si="27"/>
        <v>1.0200202177291893</v>
      </c>
      <c r="AI74" s="30">
        <v>62</v>
      </c>
      <c r="AJ74" s="65">
        <f t="shared" si="28"/>
        <v>6.3482199642185266E-3</v>
      </c>
      <c r="AK74" s="64">
        <f t="shared" si="29"/>
        <v>1.1265971770381578E-2</v>
      </c>
      <c r="AL74" s="64">
        <f t="shared" si="30"/>
        <v>1.6211925827071316E-2</v>
      </c>
      <c r="AM74" s="64">
        <f t="shared" si="31"/>
        <v>0.15322340827321901</v>
      </c>
      <c r="AN74" s="64">
        <f t="shared" si="32"/>
        <v>3.1573103135831615E-2</v>
      </c>
      <c r="AO74" s="64">
        <f t="shared" si="33"/>
        <v>4.0237079944183352E-2</v>
      </c>
      <c r="AP74" s="64">
        <f t="shared" si="34"/>
        <v>4.8076040639389528E-2</v>
      </c>
      <c r="AQ74" s="64">
        <f t="shared" si="35"/>
        <v>6.1893182619075837E-2</v>
      </c>
      <c r="AR74" s="66">
        <f t="shared" si="36"/>
        <v>7.5329408845958401E-2</v>
      </c>
    </row>
    <row r="75" spans="2:44" x14ac:dyDescent="0.3">
      <c r="B75" s="30">
        <v>63</v>
      </c>
      <c r="C75">
        <f>fevr_19!N152</f>
        <v>5.4825766666666613</v>
      </c>
      <c r="D75">
        <f>fevr_19!O152</f>
        <v>6.058916666666665</v>
      </c>
      <c r="E75">
        <f>fevr_19!P152</f>
        <v>6.1518133333333331</v>
      </c>
      <c r="F75">
        <f>fevr_19!Q152</f>
        <v>6.3164766666666701</v>
      </c>
      <c r="G75">
        <f>fevr_19!R152</f>
        <v>6.8650666666666647</v>
      </c>
      <c r="H75">
        <f>fevr_19!S152</f>
        <v>7.1038108333333261</v>
      </c>
      <c r="I75">
        <f>fevr_19!T152</f>
        <v>7.3082166666666657</v>
      </c>
      <c r="J75">
        <f>fevr_19!U152</f>
        <v>7.5876816666666667</v>
      </c>
      <c r="K75" s="4">
        <f>fevr_19!V152</f>
        <v>7.9146733333333241</v>
      </c>
      <c r="M75" s="30">
        <v>63</v>
      </c>
      <c r="N75">
        <f t="shared" si="10"/>
        <v>0.33262686232931798</v>
      </c>
      <c r="O75">
        <f t="shared" si="11"/>
        <v>0.33525868756158161</v>
      </c>
      <c r="P75">
        <f t="shared" si="12"/>
        <v>0.3389443790422022</v>
      </c>
      <c r="Q75">
        <f t="shared" si="13"/>
        <v>0.34276474834085402</v>
      </c>
      <c r="R75">
        <f t="shared" si="14"/>
        <v>0.35424660084993342</v>
      </c>
      <c r="S75">
        <f t="shared" si="15"/>
        <v>0.36683343638208815</v>
      </c>
      <c r="T75">
        <f t="shared" si="16"/>
        <v>0.38039004876802812</v>
      </c>
      <c r="U75">
        <f t="shared" si="17"/>
        <v>0.40804147926888906</v>
      </c>
      <c r="V75" s="4">
        <f t="shared" si="18"/>
        <v>0.43818066725395566</v>
      </c>
      <c r="X75" s="30">
        <v>63</v>
      </c>
      <c r="Y75" s="61">
        <f t="shared" si="19"/>
        <v>1.1324138702443711</v>
      </c>
      <c r="Z75" s="61">
        <f t="shared" si="20"/>
        <v>1.1265814973571742</v>
      </c>
      <c r="AA75" s="61">
        <f t="shared" si="21"/>
        <v>1.120783179095959</v>
      </c>
      <c r="AB75" s="61">
        <f t="shared" si="22"/>
        <v>0.89888941598627348</v>
      </c>
      <c r="AC75" s="61">
        <f t="shared" si="23"/>
        <v>1.1000445513108201</v>
      </c>
      <c r="AD75" s="61">
        <f t="shared" si="24"/>
        <v>1.0854771658480649</v>
      </c>
      <c r="AE75" s="61">
        <f t="shared" si="25"/>
        <v>1.0714341832540275</v>
      </c>
      <c r="AF75" s="61">
        <f t="shared" si="26"/>
        <v>1.0442008132936145</v>
      </c>
      <c r="AG75" s="62">
        <f t="shared" si="27"/>
        <v>1.0164023332744436</v>
      </c>
      <c r="AI75" s="30">
        <v>63</v>
      </c>
      <c r="AJ75" s="65">
        <f t="shared" si="28"/>
        <v>6.509253928894565E-3</v>
      </c>
      <c r="AK75" s="64">
        <f t="shared" si="29"/>
        <v>1.1612699014908578E-2</v>
      </c>
      <c r="AL75" s="64">
        <f t="shared" si="30"/>
        <v>1.6713769319676275E-2</v>
      </c>
      <c r="AM75" s="64">
        <f t="shared" si="31"/>
        <v>0.15585537735592847</v>
      </c>
      <c r="AN75" s="64">
        <f t="shared" si="32"/>
        <v>3.2582187545956542E-2</v>
      </c>
      <c r="AO75" s="64">
        <f t="shared" si="33"/>
        <v>4.1549266087810177E-2</v>
      </c>
      <c r="AP75" s="64">
        <f t="shared" si="34"/>
        <v>4.9668869160453322E-2</v>
      </c>
      <c r="AQ75" s="64">
        <f t="shared" si="35"/>
        <v>6.3923826376396931E-2</v>
      </c>
      <c r="AR75" s="66">
        <f t="shared" si="36"/>
        <v>7.7945576673043693E-2</v>
      </c>
    </row>
    <row r="76" spans="2:44" x14ac:dyDescent="0.3">
      <c r="B76" s="30">
        <v>64</v>
      </c>
      <c r="C76">
        <f>fevr_19!N153</f>
        <v>5.4913899999999947</v>
      </c>
      <c r="D76">
        <f>fevr_19!O153</f>
        <v>6.071749999999998</v>
      </c>
      <c r="E76">
        <f>fevr_19!P153</f>
        <v>6.1664199999999996</v>
      </c>
      <c r="F76">
        <f>fevr_19!Q153</f>
        <v>6.3319900000000038</v>
      </c>
      <c r="G76">
        <f>fevr_19!R153</f>
        <v>6.8895999999999979</v>
      </c>
      <c r="H76">
        <f>fevr_19!S153</f>
        <v>7.1342224999999928</v>
      </c>
      <c r="I76">
        <f>fevr_19!T153</f>
        <v>7.3434499999999989</v>
      </c>
      <c r="J76">
        <f>fevr_19!U153</f>
        <v>7.6216849999999994</v>
      </c>
      <c r="K76" s="4">
        <f>fevr_19!V153</f>
        <v>7.9648599999999909</v>
      </c>
      <c r="M76" s="30">
        <v>64</v>
      </c>
      <c r="N76">
        <f t="shared" si="10"/>
        <v>0.3592518473189652</v>
      </c>
      <c r="O76">
        <f t="shared" si="11"/>
        <v>0.3619503138382219</v>
      </c>
      <c r="P76">
        <f t="shared" si="12"/>
        <v>0.36572976041826838</v>
      </c>
      <c r="Q76">
        <f t="shared" si="13"/>
        <v>0.36964784174323784</v>
      </c>
      <c r="R76">
        <f t="shared" si="14"/>
        <v>0.38142665289689615</v>
      </c>
      <c r="S76">
        <f t="shared" si="15"/>
        <v>0.39434480039630948</v>
      </c>
      <c r="T76">
        <f t="shared" si="16"/>
        <v>0.40826516638746163</v>
      </c>
      <c r="U76">
        <f t="shared" si="17"/>
        <v>0.43668153629917267</v>
      </c>
      <c r="V76" s="4">
        <f t="shared" si="18"/>
        <v>0.46769124019106095</v>
      </c>
      <c r="X76" s="30">
        <v>64</v>
      </c>
      <c r="Y76" s="61">
        <f t="shared" si="19"/>
        <v>1.1321799575711498</v>
      </c>
      <c r="Z76" s="61">
        <f t="shared" si="20"/>
        <v>1.1260439304918199</v>
      </c>
      <c r="AA76" s="61">
        <f t="shared" si="21"/>
        <v>1.1200095665332306</v>
      </c>
      <c r="AB76" s="61">
        <f t="shared" si="22"/>
        <v>0.89824126540614191</v>
      </c>
      <c r="AC76" s="61">
        <f t="shared" si="23"/>
        <v>1.0985272985940833</v>
      </c>
      <c r="AD76" s="61">
        <f t="shared" si="24"/>
        <v>1.0835336869335028</v>
      </c>
      <c r="AE76" s="61">
        <f t="shared" si="25"/>
        <v>1.0691023283275534</v>
      </c>
      <c r="AF76" s="61">
        <f t="shared" si="26"/>
        <v>1.0412364113256294</v>
      </c>
      <c r="AG76" s="62">
        <f t="shared" si="27"/>
        <v>1.0126998451649019</v>
      </c>
      <c r="AI76" s="30">
        <v>64</v>
      </c>
      <c r="AJ76" s="65">
        <f t="shared" si="28"/>
        <v>6.6740815265647901E-3</v>
      </c>
      <c r="AK76" s="64">
        <f t="shared" si="29"/>
        <v>1.1969567692856065E-2</v>
      </c>
      <c r="AL76" s="64">
        <f t="shared" si="30"/>
        <v>1.7230515459491724E-2</v>
      </c>
      <c r="AM76" s="64">
        <f t="shared" si="31"/>
        <v>0.15849900168487741</v>
      </c>
      <c r="AN76" s="64">
        <f t="shared" si="32"/>
        <v>3.3623795606964935E-2</v>
      </c>
      <c r="AO76" s="64">
        <f t="shared" si="33"/>
        <v>4.290580510544828E-2</v>
      </c>
      <c r="AP76" s="64">
        <f t="shared" si="34"/>
        <v>5.131745960262124E-2</v>
      </c>
      <c r="AQ76" s="64">
        <f t="shared" si="35"/>
        <v>6.6025423341665834E-2</v>
      </c>
      <c r="AR76" s="66">
        <f t="shared" si="36"/>
        <v>8.0662789662743095E-2</v>
      </c>
    </row>
    <row r="77" spans="2:44" x14ac:dyDescent="0.3">
      <c r="B77" s="30">
        <v>65</v>
      </c>
      <c r="C77">
        <f>fevr_19!N154</f>
        <v>5.5004999999999944</v>
      </c>
      <c r="D77">
        <f>fevr_19!O154</f>
        <v>6.0849999999999973</v>
      </c>
      <c r="E77">
        <f>fevr_19!P154</f>
        <v>6.1814999999999998</v>
      </c>
      <c r="F77">
        <f>fevr_19!Q154</f>
        <v>6.3480000000000043</v>
      </c>
      <c r="G77">
        <f>fevr_19!R154</f>
        <v>6.9149999999999974</v>
      </c>
      <c r="H77">
        <f>fevr_19!S154</f>
        <v>7.165749999999993</v>
      </c>
      <c r="I77">
        <f>fevr_19!T154</f>
        <v>7.379999999999999</v>
      </c>
      <c r="J77">
        <f>fevr_19!U154</f>
        <v>7.6569999999999991</v>
      </c>
      <c r="K77" s="4">
        <f>fevr_19!V154</f>
        <v>8.0169999999999906</v>
      </c>
      <c r="M77" s="30">
        <v>65</v>
      </c>
      <c r="N77">
        <f t="shared" si="10"/>
        <v>0.38613401020910754</v>
      </c>
      <c r="O77">
        <f t="shared" si="11"/>
        <v>0.38890237399521349</v>
      </c>
      <c r="P77">
        <f t="shared" si="12"/>
        <v>0.39278018359780886</v>
      </c>
      <c r="Q77">
        <f t="shared" si="13"/>
        <v>0.39680081324739946</v>
      </c>
      <c r="R77">
        <f t="shared" si="14"/>
        <v>0.40889149406592773</v>
      </c>
      <c r="S77">
        <f t="shared" si="15"/>
        <v>0.42215796918232745</v>
      </c>
      <c r="T77">
        <f t="shared" si="16"/>
        <v>0.43646123421625554</v>
      </c>
      <c r="U77">
        <f t="shared" si="17"/>
        <v>0.46568440021137436</v>
      </c>
      <c r="V77" s="4">
        <f t="shared" si="18"/>
        <v>0.4976149126029743</v>
      </c>
      <c r="X77" s="30">
        <v>65</v>
      </c>
      <c r="Y77" s="61">
        <f t="shared" si="19"/>
        <v>1.1319429587322205</v>
      </c>
      <c r="Z77" s="61">
        <f t="shared" si="20"/>
        <v>1.1254987610500431</v>
      </c>
      <c r="AA77" s="61">
        <f t="shared" si="21"/>
        <v>1.1192246305848901</v>
      </c>
      <c r="AB77" s="61">
        <f t="shared" si="22"/>
        <v>0.8975829415086134</v>
      </c>
      <c r="AC77" s="61">
        <f t="shared" si="23"/>
        <v>1.0969837874101411</v>
      </c>
      <c r="AD77" s="61">
        <f t="shared" si="24"/>
        <v>1.0815532684367015</v>
      </c>
      <c r="AE77" s="61">
        <f t="shared" si="25"/>
        <v>1.066722984975371</v>
      </c>
      <c r="AF77" s="61">
        <f t="shared" si="26"/>
        <v>1.0382121785027218</v>
      </c>
      <c r="AG77" s="62">
        <f t="shared" si="27"/>
        <v>1.0089063669316956</v>
      </c>
      <c r="AI77" s="30">
        <v>65</v>
      </c>
      <c r="AJ77" s="65">
        <f t="shared" si="28"/>
        <v>6.8428236029830503E-3</v>
      </c>
      <c r="AK77" s="64">
        <f t="shared" si="29"/>
        <v>1.2337079664258566E-2</v>
      </c>
      <c r="AL77" s="64">
        <f t="shared" si="30"/>
        <v>1.7762904988186556E-2</v>
      </c>
      <c r="AM77" s="64">
        <f t="shared" si="31"/>
        <v>0.16115491282099381</v>
      </c>
      <c r="AN77" s="64">
        <f t="shared" si="32"/>
        <v>3.4699585016539913E-2</v>
      </c>
      <c r="AO77" s="64">
        <f t="shared" si="33"/>
        <v>4.4308994874433849E-2</v>
      </c>
      <c r="AP77" s="64">
        <f t="shared" si="34"/>
        <v>5.3024742467826291E-2</v>
      </c>
      <c r="AQ77" s="64">
        <f t="shared" si="35"/>
        <v>6.8201806324170278E-2</v>
      </c>
      <c r="AR77" s="66">
        <f t="shared" si="36"/>
        <v>8.3486650374884452E-2</v>
      </c>
    </row>
    <row r="78" spans="2:44" x14ac:dyDescent="0.3">
      <c r="B78" s="30">
        <v>66</v>
      </c>
      <c r="C78">
        <f>fevr_19!N155</f>
        <v>5.5099066666666614</v>
      </c>
      <c r="D78">
        <f>fevr_19!O155</f>
        <v>6.0986666666666638</v>
      </c>
      <c r="E78">
        <f>fevr_19!P155</f>
        <v>6.1970533333333329</v>
      </c>
      <c r="F78">
        <f>fevr_19!Q155</f>
        <v>6.3645066666666708</v>
      </c>
      <c r="G78">
        <f>fevr_19!R155</f>
        <v>6.9412666666666638</v>
      </c>
      <c r="H78">
        <f>fevr_19!S155</f>
        <v>7.1983933333333256</v>
      </c>
      <c r="I78">
        <f>fevr_19!T155</f>
        <v>7.4178666666666651</v>
      </c>
      <c r="J78">
        <f>fevr_19!U155</f>
        <v>7.6936266666666659</v>
      </c>
      <c r="K78" s="4">
        <f>fevr_19!V155</f>
        <v>8.071093333333323</v>
      </c>
      <c r="M78" s="30">
        <v>66</v>
      </c>
      <c r="N78">
        <f t="shared" ref="N78:N111" si="37">NORMSINV((M78/100)/EXP(-$N$9*$N$7))</f>
        <v>0.41329819456206834</v>
      </c>
      <c r="O78">
        <f t="shared" ref="O78:O111" si="38">NORMSINV(M78/100/EXP(-$O$9*$O$7))</f>
        <v>0.41613998622780018</v>
      </c>
      <c r="P78">
        <f t="shared" ref="P78:P111" si="39">NORMSINV(M78/100/EXP(-$P$9*$P$7))</f>
        <v>0.42012115755776758</v>
      </c>
      <c r="Q78">
        <f t="shared" ref="Q78:Q111" si="40">NORMSINV(M78/100/EXP(-$Q$9*$Q$7))</f>
        <v>0.42424958463604523</v>
      </c>
      <c r="R78">
        <f t="shared" ref="R78:R111" si="41">NORMSINV(M78/100/EXP(-$R$9*$R$7))</f>
        <v>0.43666833587371245</v>
      </c>
      <c r="S78">
        <f t="shared" ref="S78:S111" si="42">NORMSINV(M78/100/EXP(-$S$9*$S$7))</f>
        <v>0.450301657028637</v>
      </c>
      <c r="T78">
        <f t="shared" ref="T78:T111" si="43">NORMSINV(M78/100/EXP(-$T$9*$T$7))</f>
        <v>0.46500869631560471</v>
      </c>
      <c r="U78">
        <f t="shared" ref="U78:U111" si="44">NORMSINV(M78/100/EXP(-$U$9*$U$7))</f>
        <v>0.49508443713299638</v>
      </c>
      <c r="V78" s="4">
        <f t="shared" ref="V78:V111" si="45">NORMSINV(M78/100/EXP(-$V$9*$V$7))</f>
        <v>0.52799101054635744</v>
      </c>
      <c r="X78" s="30">
        <v>66</v>
      </c>
      <c r="Y78" s="61">
        <f t="shared" ref="Y78:Y111" si="46">($Y$10*EXP(($Y$8-$Y$9-((C78/200)^2))*$Y$7))/EXP(N78*(C78/100)*SQRT($Y$7))</f>
        <v>1.1317026126327698</v>
      </c>
      <c r="Z78" s="61">
        <f t="shared" ref="Z78:Z111" si="47">($Z$10*EXP(($Z$8-$Z$9-((D78/200)^2))*$Z$7))/EXP(O78*(D78/100)*SQRT($Z$7))</f>
        <v>1.1249453641580538</v>
      </c>
      <c r="AA78" s="61">
        <f t="shared" ref="AA78:AA111" si="48">($AA$10*EXP(($AA$8-$AA$9-((E78/200)^2))*$AA$7))/EXP(P78*(E78/100)*SQRT($AA$7))</f>
        <v>1.1184274502342717</v>
      </c>
      <c r="AB78" s="61">
        <f t="shared" ref="AB78:AB111" si="49">($AB$10*EXP(($AB$8-AB74-((F78/200)^2))*$AB$7))/EXP(Q78*(F78/100)*SQRT($AB$7))</f>
        <v>0.89691363868655594</v>
      </c>
      <c r="AC78" s="61">
        <f t="shared" ref="AC78:AC111" si="50">($AC$10*EXP(($AC$8-$AC$9-((G78/200)^2))*$AC$7))/EXP(R78*(G78/100)*SQRT($AC$7))</f>
        <v>1.0954119633712962</v>
      </c>
      <c r="AD78" s="61">
        <f t="shared" ref="AD78:AD111" si="51">($AD$10*EXP(($AD$8-$AD$9-((H78/200)^2))*$AD$7))/EXP(S78*(H78/100)*SQRT($AD$7))</f>
        <v>1.0795330729109238</v>
      </c>
      <c r="AE78" s="61">
        <f t="shared" ref="AE78:AE111" si="52">($AE$10*EXP(($AE$8-$AE$9-((I78/200)^2))*$AE$7))/EXP(T78*(I78/100)*SQRT($AE$7))</f>
        <v>1.0642925493658348</v>
      </c>
      <c r="AF78" s="61">
        <f t="shared" ref="AF78:AF111" si="53">($AF$10*EXP(($AF$8-$AF$9-((J78/200)^2))*$AF$7))/EXP(U78*(J78/100)*SQRT($AF$7))</f>
        <v>1.0351234251574351</v>
      </c>
      <c r="AG78" s="62">
        <f t="shared" ref="AG78:AG111" si="54">($AG$10*EXP(($AG$8-$AG$9-((K78/200)^2))*$AG$7))/EXP(V78*(K78/100)*SQRT($AG$7))</f>
        <v>1.0050151256692168</v>
      </c>
      <c r="AI78" s="30">
        <v>66</v>
      </c>
      <c r="AJ78" s="65">
        <f t="shared" ref="AJ78:AJ111" si="55">$AJ$10*EXP(-$AJ$9*$AJ$7)*NORMSDIST(N78)-(Y78*EXP(-$AJ$8*$AJ$7)*NORMSDIST(N78-((K78/100)*SQRT($AJ$7))))</f>
        <v>7.0156114828451299E-3</v>
      </c>
      <c r="AK78" s="64">
        <f t="shared" ref="AK78:AK111" si="56">($AK$10*EXP(-$AK$9*$AK$7)*NORMSDIST(O78))-(Z78*EXP(-$AK$8*$AK$7)*NORMSDIST(O78-((D78/100)*SQRT($AK$7))))</f>
        <v>1.2715775401070273E-2</v>
      </c>
      <c r="AL78" s="64">
        <f t="shared" ref="AL78:AL111" si="57">($AL$10*EXP(-$AL$9*$AL$7)*NORMSDIST(P78))-(AA78*EXP(-$AL$8*$AL$7)*NORMSDIST(P78-((E78/100)*SQRT($AL$7))))</f>
        <v>1.8311735450462829E-2</v>
      </c>
      <c r="AM78" s="64">
        <f t="shared" ref="AM78:AM111" si="58">($AM$10*EXP(-$AM$9*$AM$7)*NORMSDIST(Q78))-(AB78*EXP(-$AM$8*$AM$7)*NORMSDIST(Q78-((F78/100)*SQRT($AM$7))))</f>
        <v>0.16382379195040864</v>
      </c>
      <c r="AN78" s="64">
        <f t="shared" ref="AN78:AN111" si="59">($AN$10*EXP(-$AN$9*$AN$7)*NORMSDIST(R78))-(AC78*EXP(-$AN$8*$AN$7)*NORMSDIST(R78-((G78/100)*SQRT($AN$7))))</f>
        <v>3.5811338148892591E-2</v>
      </c>
      <c r="AO78" s="64">
        <f t="shared" ref="AO78:AO111" si="60">($AO$10*EXP(-$AO$9*$AO$7)*NORMSDIST(S78))-(AD78*EXP(-$AO$8*$AO$7)*NORMSDIST(S78-((H78/100)*SQRT($AO$7))))</f>
        <v>4.5761305516037298E-2</v>
      </c>
      <c r="AP78" s="64">
        <f t="shared" ref="AP78:AP111" si="61">($AP$10*EXP(-$AP$9*$AP$7)*NORMSDIST(T78))-(AE78*EXP(-$AP$8*$AP$7)*NORMSDIST(T78-((I78/100)*SQRT($AP$7))))</f>
        <v>5.4793869109310611E-2</v>
      </c>
      <c r="AQ78" s="64">
        <f t="shared" ref="AQ78:AQ111" si="62">($AQ$10*EXP(-$AQ$9*$AQ$7)*NORMSDIST(U78))-(AF78*EXP(-$AQ$8*$AQ$7)*NORMSDIST(U78-((J78/100)*SQRT($AQ$7))))</f>
        <v>7.0457112043564862E-2</v>
      </c>
      <c r="AR78" s="66">
        <f t="shared" ref="AR78:AR111" si="63">($AR$10*EXP(-$AR$9*$AR$7)*NORMSDIST(V78))-(AG78*EXP(-$AR$8*$AR$7)*NORMSDIST(V78-((K78/100)*SQRT($AR$7))))</f>
        <v>8.6423207398425128E-2</v>
      </c>
    </row>
    <row r="79" spans="2:44" x14ac:dyDescent="0.3">
      <c r="B79" s="30">
        <v>67</v>
      </c>
      <c r="C79">
        <f>fevr_19!N156</f>
        <v>5.5196099999999948</v>
      </c>
      <c r="D79">
        <f>fevr_19!O156</f>
        <v>6.1127499999999975</v>
      </c>
      <c r="E79">
        <f>fevr_19!P156</f>
        <v>6.2130799999999997</v>
      </c>
      <c r="F79">
        <f>fevr_19!Q156</f>
        <v>6.381510000000004</v>
      </c>
      <c r="G79">
        <f>fevr_19!R156</f>
        <v>6.9683999999999973</v>
      </c>
      <c r="H79">
        <f>fevr_19!S156</f>
        <v>7.2321524999999918</v>
      </c>
      <c r="I79">
        <f>fevr_19!T156</f>
        <v>7.4570499999999988</v>
      </c>
      <c r="J79">
        <f>fevr_19!U156</f>
        <v>7.7315649999999998</v>
      </c>
      <c r="K79" s="4">
        <f>fevr_19!V156</f>
        <v>8.12713999999999</v>
      </c>
      <c r="M79" s="30">
        <v>67</v>
      </c>
      <c r="N79">
        <f t="shared" si="37"/>
        <v>0.44077087298693263</v>
      </c>
      <c r="O79">
        <f t="shared" si="38"/>
        <v>0.44368992966253173</v>
      </c>
      <c r="P79">
        <f t="shared" si="39"/>
        <v>0.4477798978423852</v>
      </c>
      <c r="Q79">
        <f t="shared" si="40"/>
        <v>0.45202183280398783</v>
      </c>
      <c r="R79">
        <f t="shared" si="41"/>
        <v>0.46478629880546035</v>
      </c>
      <c r="S79">
        <f t="shared" si="42"/>
        <v>0.4788066705270061</v>
      </c>
      <c r="T79">
        <f t="shared" si="43"/>
        <v>0.49394030529390504</v>
      </c>
      <c r="U79">
        <f t="shared" si="44"/>
        <v>0.52491883162884301</v>
      </c>
      <c r="V79" s="4">
        <f t="shared" si="45"/>
        <v>0.55886235953868324</v>
      </c>
      <c r="X79" s="30">
        <v>67</v>
      </c>
      <c r="Y79" s="61">
        <f t="shared" si="46"/>
        <v>1.1314586421120667</v>
      </c>
      <c r="Z79" s="61">
        <f t="shared" si="47"/>
        <v>1.1243830769749883</v>
      </c>
      <c r="AA79" s="61">
        <f t="shared" si="48"/>
        <v>1.1176170486695258</v>
      </c>
      <c r="AB79" s="61">
        <f t="shared" si="49"/>
        <v>0.89623250006127375</v>
      </c>
      <c r="AC79" s="61">
        <f t="shared" si="50"/>
        <v>1.0938096503247441</v>
      </c>
      <c r="AD79" s="61">
        <f t="shared" si="51"/>
        <v>1.077470094873167</v>
      </c>
      <c r="AE79" s="61">
        <f t="shared" si="52"/>
        <v>1.0618072017507929</v>
      </c>
      <c r="AF79" s="61">
        <f t="shared" si="53"/>
        <v>1.0319651604305766</v>
      </c>
      <c r="AG79" s="62">
        <f t="shared" si="54"/>
        <v>1.0010189042849209</v>
      </c>
      <c r="AI79" s="30">
        <v>67</v>
      </c>
      <c r="AJ79" s="65">
        <f t="shared" si="55"/>
        <v>7.1925885650281352E-3</v>
      </c>
      <c r="AK79" s="64">
        <f t="shared" si="56"/>
        <v>1.3106238274081972E-2</v>
      </c>
      <c r="AL79" s="64">
        <f t="shared" si="57"/>
        <v>1.8877867519592861E-2</v>
      </c>
      <c r="AM79" s="64">
        <f t="shared" si="58"/>
        <v>0.16650637540837687</v>
      </c>
      <c r="AN79" s="64">
        <f t="shared" si="59"/>
        <v>3.6960976079644103E-2</v>
      </c>
      <c r="AO79" s="64">
        <f t="shared" si="60"/>
        <v>4.7265399036636846E-2</v>
      </c>
      <c r="AP79" s="64">
        <f t="shared" si="61"/>
        <v>5.66282373882806E-2</v>
      </c>
      <c r="AQ79" s="64">
        <f t="shared" si="62"/>
        <v>7.2795818412983215E-2</v>
      </c>
      <c r="AR79" s="66">
        <f t="shared" si="63"/>
        <v>8.9479012292180582E-2</v>
      </c>
    </row>
    <row r="80" spans="2:44" x14ac:dyDescent="0.3">
      <c r="B80" s="30">
        <v>68</v>
      </c>
      <c r="C80">
        <f>fevr_19!N157</f>
        <v>5.5296099999999946</v>
      </c>
      <c r="D80">
        <f>fevr_19!O157</f>
        <v>6.1272499999999965</v>
      </c>
      <c r="E80">
        <f>fevr_19!P157</f>
        <v>6.2295799999999995</v>
      </c>
      <c r="F80">
        <f>fevr_19!Q157</f>
        <v>6.399010000000005</v>
      </c>
      <c r="G80">
        <f>fevr_19!R157</f>
        <v>6.9963999999999977</v>
      </c>
      <c r="H80">
        <f>fevr_19!S157</f>
        <v>7.2670274999999913</v>
      </c>
      <c r="I80">
        <f>fevr_19!T157</f>
        <v>7.4975499999999986</v>
      </c>
      <c r="J80">
        <f>fevr_19!U157</f>
        <v>7.7708149999999989</v>
      </c>
      <c r="K80" s="4">
        <f>fevr_19!V157</f>
        <v>8.1851399999999899</v>
      </c>
      <c r="M80" s="30">
        <v>68</v>
      </c>
      <c r="N80">
        <f t="shared" si="37"/>
        <v>0.46858036945024362</v>
      </c>
      <c r="O80">
        <f t="shared" si="38"/>
        <v>0.47158087151969091</v>
      </c>
      <c r="P80">
        <f t="shared" si="39"/>
        <v>0.47578556071097561</v>
      </c>
      <c r="Q80">
        <f t="shared" si="40"/>
        <v>0.48014723138882337</v>
      </c>
      <c r="R80">
        <f t="shared" si="41"/>
        <v>0.49327667800757691</v>
      </c>
      <c r="S80">
        <f t="shared" si="42"/>
        <v>0.50770620359470486</v>
      </c>
      <c r="T80">
        <f t="shared" si="43"/>
        <v>0.52329145279003575</v>
      </c>
      <c r="U80">
        <f t="shared" si="44"/>
        <v>0.55522800421022633</v>
      </c>
      <c r="V80" s="4">
        <f t="shared" si="45"/>
        <v>0.59027582497265352</v>
      </c>
      <c r="X80" s="30">
        <v>68</v>
      </c>
      <c r="Y80" s="61">
        <f t="shared" si="46"/>
        <v>1.1312107518005681</v>
      </c>
      <c r="Z80" s="61">
        <f t="shared" si="47"/>
        <v>1.1238111936312383</v>
      </c>
      <c r="AA80" s="61">
        <f t="shared" si="48"/>
        <v>1.1167923858176718</v>
      </c>
      <c r="AB80" s="61">
        <f t="shared" si="49"/>
        <v>0.89553861021099446</v>
      </c>
      <c r="AC80" s="61">
        <f t="shared" si="50"/>
        <v>1.0921745338179611</v>
      </c>
      <c r="AD80" s="61">
        <f t="shared" si="51"/>
        <v>1.0753611376605692</v>
      </c>
      <c r="AE80" s="61">
        <f t="shared" si="52"/>
        <v>1.0592628762216092</v>
      </c>
      <c r="AF80" s="61">
        <f t="shared" si="53"/>
        <v>1.0287320481558027</v>
      </c>
      <c r="AG80" s="62">
        <f t="shared" si="54"/>
        <v>0.99690997399736514</v>
      </c>
      <c r="AI80" s="30">
        <v>68</v>
      </c>
      <c r="AJ80" s="65">
        <f t="shared" si="55"/>
        <v>7.3739121603629831E-3</v>
      </c>
      <c r="AK80" s="64">
        <f t="shared" si="56"/>
        <v>1.3509099474617869E-2</v>
      </c>
      <c r="AL80" s="64">
        <f t="shared" si="57"/>
        <v>1.9462232264281454E-2</v>
      </c>
      <c r="AM80" s="64">
        <f t="shared" si="58"/>
        <v>0.16920346156316624</v>
      </c>
      <c r="AN80" s="64">
        <f t="shared" si="59"/>
        <v>3.8150574741007137E-2</v>
      </c>
      <c r="AO80" s="64">
        <f t="shared" si="60"/>
        <v>4.8824152011397226E-2</v>
      </c>
      <c r="AP80" s="64">
        <f t="shared" si="61"/>
        <v>5.85315213972466E-2</v>
      </c>
      <c r="AQ80" s="64">
        <f t="shared" si="62"/>
        <v>7.5222788053886824E-2</v>
      </c>
      <c r="AR80" s="66">
        <f t="shared" si="63"/>
        <v>9.2661186556897812E-2</v>
      </c>
    </row>
    <row r="81" spans="2:44" x14ac:dyDescent="0.3">
      <c r="B81" s="30">
        <v>69</v>
      </c>
      <c r="C81">
        <f>fevr_19!N158</f>
        <v>5.5399066666666608</v>
      </c>
      <c r="D81">
        <f>fevr_19!O158</f>
        <v>6.1421666666666637</v>
      </c>
      <c r="E81">
        <f>fevr_19!P158</f>
        <v>6.246553333333333</v>
      </c>
      <c r="F81">
        <f>fevr_19!Q158</f>
        <v>6.4170066666666719</v>
      </c>
      <c r="G81">
        <f>fevr_19!R158</f>
        <v>7.0252666666666634</v>
      </c>
      <c r="H81">
        <f>fevr_19!S158</f>
        <v>7.3030183333333252</v>
      </c>
      <c r="I81">
        <f>fevr_19!T158</f>
        <v>7.5393666666666643</v>
      </c>
      <c r="J81">
        <f>fevr_19!U158</f>
        <v>7.811376666666666</v>
      </c>
      <c r="K81" s="4">
        <f>fevr_19!V158</f>
        <v>8.2450933333333225</v>
      </c>
      <c r="M81" s="30">
        <v>69</v>
      </c>
      <c r="N81">
        <f t="shared" si="37"/>
        <v>0.49675711382572052</v>
      </c>
      <c r="O81">
        <f t="shared" si="38"/>
        <v>0.499843627433114</v>
      </c>
      <c r="P81">
        <f t="shared" si="39"/>
        <v>0.50416951177348535</v>
      </c>
      <c r="Q81">
        <f t="shared" si="40"/>
        <v>0.50865772832500933</v>
      </c>
      <c r="R81">
        <f t="shared" si="41"/>
        <v>0.522173249590413</v>
      </c>
      <c r="S81">
        <f t="shared" si="42"/>
        <v>0.53703617895602529</v>
      </c>
      <c r="T81">
        <f t="shared" si="43"/>
        <v>0.55310055367261368</v>
      </c>
      <c r="U81">
        <f t="shared" si="44"/>
        <v>0.58605610112973694</v>
      </c>
      <c r="V81" s="4">
        <f t="shared" si="45"/>
        <v>0.62228295261336353</v>
      </c>
      <c r="X81" s="30">
        <v>69</v>
      </c>
      <c r="Y81" s="61">
        <f t="shared" si="46"/>
        <v>1.1309586256688411</v>
      </c>
      <c r="Z81" s="61">
        <f t="shared" si="47"/>
        <v>1.1232289594370533</v>
      </c>
      <c r="AA81" s="61">
        <f t="shared" si="48"/>
        <v>1.1159523497958312</v>
      </c>
      <c r="AB81" s="61">
        <f t="shared" si="49"/>
        <v>0.89483098742643563</v>
      </c>
      <c r="AC81" s="61">
        <f t="shared" si="50"/>
        <v>1.0905041421052828</v>
      </c>
      <c r="AD81" s="61">
        <f t="shared" si="51"/>
        <v>1.0732027867619212</v>
      </c>
      <c r="AE81" s="61">
        <f t="shared" si="52"/>
        <v>1.0566552257288244</v>
      </c>
      <c r="AF81" s="61">
        <f t="shared" si="53"/>
        <v>1.0254183553956315</v>
      </c>
      <c r="AG81" s="62">
        <f t="shared" si="54"/>
        <v>0.99268001485033441</v>
      </c>
      <c r="AI81" s="30">
        <v>69</v>
      </c>
      <c r="AJ81" s="65">
        <f t="shared" si="55"/>
        <v>7.5597556181254966E-3</v>
      </c>
      <c r="AK81" s="64">
        <f t="shared" si="56"/>
        <v>1.3925043688525429E-2</v>
      </c>
      <c r="AL81" s="64">
        <f t="shared" si="57"/>
        <v>2.0065839532100394E-2</v>
      </c>
      <c r="AM81" s="64">
        <f t="shared" si="58"/>
        <v>0.17191591838545039</v>
      </c>
      <c r="AN81" s="64">
        <f t="shared" si="59"/>
        <v>3.9382383613703387E-2</v>
      </c>
      <c r="AO81" s="64">
        <f t="shared" si="60"/>
        <v>5.0440681903816897E-2</v>
      </c>
      <c r="AP81" s="64">
        <f t="shared" si="61"/>
        <v>6.0507706063128497E-2</v>
      </c>
      <c r="AQ81" s="64">
        <f t="shared" si="62"/>
        <v>7.7743319358293261E-2</v>
      </c>
      <c r="AR81" s="66">
        <f t="shared" si="63"/>
        <v>9.5977500880382816E-2</v>
      </c>
    </row>
    <row r="82" spans="2:44" x14ac:dyDescent="0.3">
      <c r="B82" s="30">
        <v>70</v>
      </c>
      <c r="C82">
        <f>fevr_19!N159</f>
        <v>5.5504999999999942</v>
      </c>
      <c r="D82">
        <f>fevr_19!O159</f>
        <v>6.1574999999999962</v>
      </c>
      <c r="E82">
        <f>fevr_19!P159</f>
        <v>6.2639999999999993</v>
      </c>
      <c r="F82">
        <f>fevr_19!Q159</f>
        <v>6.4355000000000055</v>
      </c>
      <c r="G82">
        <f>fevr_19!R159</f>
        <v>7.0549999999999979</v>
      </c>
      <c r="H82">
        <f>fevr_19!S159</f>
        <v>7.3401249999999907</v>
      </c>
      <c r="I82">
        <f>fevr_19!T159</f>
        <v>7.5824999999999978</v>
      </c>
      <c r="J82">
        <f>fevr_19!U159</f>
        <v>7.8532499999999992</v>
      </c>
      <c r="K82" s="4">
        <f>fevr_19!V159</f>
        <v>8.3069999999999897</v>
      </c>
      <c r="M82" s="30">
        <v>70</v>
      </c>
      <c r="N82">
        <f t="shared" si="37"/>
        <v>0.52533393507272697</v>
      </c>
      <c r="O82">
        <f t="shared" si="38"/>
        <v>0.52851146152778705</v>
      </c>
      <c r="P82">
        <f t="shared" si="39"/>
        <v>0.53296563602134517</v>
      </c>
      <c r="Q82">
        <f t="shared" si="40"/>
        <v>0.53758786656274149</v>
      </c>
      <c r="R82">
        <f t="shared" si="41"/>
        <v>0.55151262588968697</v>
      </c>
      <c r="S82">
        <f t="shared" si="42"/>
        <v>0.56683564584755297</v>
      </c>
      <c r="T82">
        <f t="shared" si="43"/>
        <v>0.58340949552365062</v>
      </c>
      <c r="U82">
        <f t="shared" si="44"/>
        <v>0.61745157285127039</v>
      </c>
      <c r="V82" s="4">
        <f t="shared" si="45"/>
        <v>0.65494073323411173</v>
      </c>
      <c r="X82" s="30">
        <v>70</v>
      </c>
      <c r="Y82" s="61">
        <f t="shared" si="46"/>
        <v>1.1307019242076748</v>
      </c>
      <c r="Z82" s="61">
        <f t="shared" si="47"/>
        <v>1.1226355642174841</v>
      </c>
      <c r="AA82" s="61">
        <f t="shared" si="48"/>
        <v>1.1150957470648066</v>
      </c>
      <c r="AB82" s="61">
        <f t="shared" si="49"/>
        <v>0.89410857453797465</v>
      </c>
      <c r="AC82" s="61">
        <f t="shared" si="50"/>
        <v>1.0887958241960467</v>
      </c>
      <c r="AD82" s="61">
        <f t="shared" si="51"/>
        <v>1.0709913788926173</v>
      </c>
      <c r="AE82" s="61">
        <f t="shared" si="52"/>
        <v>1.0539795813584369</v>
      </c>
      <c r="AF82" s="61">
        <f t="shared" si="53"/>
        <v>1.0220178919820671</v>
      </c>
      <c r="AG82" s="62">
        <f t="shared" si="54"/>
        <v>0.98832002140249975</v>
      </c>
      <c r="AI82" s="30">
        <v>70</v>
      </c>
      <c r="AJ82" s="65">
        <f t="shared" si="55"/>
        <v>7.7503107979124408E-3</v>
      </c>
      <c r="AK82" s="64">
        <f t="shared" si="56"/>
        <v>1.4354815666376308E-2</v>
      </c>
      <c r="AL82" s="64">
        <f t="shared" si="57"/>
        <v>2.0689787664438852E-2</v>
      </c>
      <c r="AM82" s="64">
        <f t="shared" si="58"/>
        <v>0.17464469238831104</v>
      </c>
      <c r="AN82" s="64">
        <f t="shared" si="59"/>
        <v>4.0658847456506386E-2</v>
      </c>
      <c r="AO82" s="64">
        <f t="shared" si="60"/>
        <v>5.2118377755666412E-2</v>
      </c>
      <c r="AP82" s="64">
        <f t="shared" si="61"/>
        <v>6.256112764171029E-2</v>
      </c>
      <c r="AQ82" s="64">
        <f t="shared" si="62"/>
        <v>8.0363206753705563E-2</v>
      </c>
      <c r="AR82" s="66">
        <f t="shared" si="63"/>
        <v>9.9436469511526404E-2</v>
      </c>
    </row>
    <row r="83" spans="2:44" x14ac:dyDescent="0.3">
      <c r="B83" s="30">
        <v>71</v>
      </c>
      <c r="C83">
        <f>fevr_19!N160</f>
        <v>5.5613899999999941</v>
      </c>
      <c r="D83">
        <f>fevr_19!O160</f>
        <v>6.1732499999999959</v>
      </c>
      <c r="E83">
        <f>fevr_19!P160</f>
        <v>6.2819199999999995</v>
      </c>
      <c r="F83">
        <f>fevr_19!Q160</f>
        <v>6.4544900000000052</v>
      </c>
      <c r="G83">
        <f>fevr_19!R160</f>
        <v>7.0855999999999968</v>
      </c>
      <c r="H83">
        <f>fevr_19!S160</f>
        <v>7.3783474999999905</v>
      </c>
      <c r="I83">
        <f>fevr_19!T160</f>
        <v>7.6269499999999972</v>
      </c>
      <c r="J83">
        <f>fevr_19!U160</f>
        <v>7.8964349999999985</v>
      </c>
      <c r="K83" s="4">
        <f>fevr_19!V160</f>
        <v>8.3708599999999898</v>
      </c>
      <c r="M83" s="30">
        <v>71</v>
      </c>
      <c r="N83">
        <f t="shared" si="37"/>
        <v>0.55434640090407927</v>
      </c>
      <c r="O83">
        <f t="shared" si="38"/>
        <v>0.5576204343837684</v>
      </c>
      <c r="P83">
        <f t="shared" si="39"/>
        <v>0.56221069777332777</v>
      </c>
      <c r="Q83">
        <f t="shared" si="40"/>
        <v>0.56697515689737876</v>
      </c>
      <c r="R83">
        <f t="shared" si="41"/>
        <v>0.58133467004998063</v>
      </c>
      <c r="S83">
        <f t="shared" si="42"/>
        <v>0.59714724613368475</v>
      </c>
      <c r="T83">
        <f t="shared" si="43"/>
        <v>0.61426416793039451</v>
      </c>
      <c r="U83">
        <f t="shared" si="44"/>
        <v>0.64946786203189955</v>
      </c>
      <c r="V83" s="4">
        <f t="shared" si="45"/>
        <v>0.68831252241938057</v>
      </c>
      <c r="X83" s="30">
        <v>71</v>
      </c>
      <c r="Y83" s="61">
        <f t="shared" si="46"/>
        <v>1.1304402811648695</v>
      </c>
      <c r="Z83" s="61">
        <f t="shared" si="47"/>
        <v>1.1220301345965704</v>
      </c>
      <c r="AA83" s="61">
        <f t="shared" si="48"/>
        <v>1.1142212910204037</v>
      </c>
      <c r="AB83" s="61">
        <f t="shared" si="49"/>
        <v>0.89337022817509959</v>
      </c>
      <c r="AC83" s="61">
        <f t="shared" si="50"/>
        <v>1.0870467243254569</v>
      </c>
      <c r="AD83" s="61">
        <f t="shared" si="51"/>
        <v>1.0687229659023103</v>
      </c>
      <c r="AE83" s="61">
        <f t="shared" si="52"/>
        <v>1.0512309046043118</v>
      </c>
      <c r="AF83" s="61">
        <f t="shared" si="53"/>
        <v>1.0185239389749661</v>
      </c>
      <c r="AG83" s="62">
        <f t="shared" si="54"/>
        <v>0.98382018994307296</v>
      </c>
      <c r="AI83" s="30">
        <v>71</v>
      </c>
      <c r="AJ83" s="65">
        <f t="shared" si="55"/>
        <v>7.9457909568764196E-3</v>
      </c>
      <c r="AK83" s="64">
        <f t="shared" si="56"/>
        <v>1.4799227867299702E-2</v>
      </c>
      <c r="AL83" s="64">
        <f t="shared" si="57"/>
        <v>2.13352748082134E-2</v>
      </c>
      <c r="AM83" s="64">
        <f t="shared" si="58"/>
        <v>0.17739081912382026</v>
      </c>
      <c r="AN83" s="64">
        <f t="shared" si="59"/>
        <v>4.1982631694904904E-2</v>
      </c>
      <c r="AO83" s="64">
        <f t="shared" si="60"/>
        <v>5.386093616300347E-2</v>
      </c>
      <c r="AP83" s="64">
        <f t="shared" si="61"/>
        <v>6.4696521371343851E-2</v>
      </c>
      <c r="AQ83" s="64">
        <f t="shared" si="62"/>
        <v>8.3088812270530887E-2</v>
      </c>
      <c r="AR83" s="66">
        <f t="shared" si="63"/>
        <v>0.10304746343490911</v>
      </c>
    </row>
    <row r="84" spans="2:44" x14ac:dyDescent="0.3">
      <c r="B84" s="30">
        <v>72</v>
      </c>
      <c r="C84">
        <f>fevr_19!N161</f>
        <v>5.5725766666666603</v>
      </c>
      <c r="D84">
        <f>fevr_19!O161</f>
        <v>6.1894166666666628</v>
      </c>
      <c r="E84">
        <f>fevr_19!P161</f>
        <v>6.3003133333333325</v>
      </c>
      <c r="F84">
        <f>fevr_19!Q161</f>
        <v>6.4739766666666725</v>
      </c>
      <c r="G84">
        <f>fevr_19!R161</f>
        <v>7.1170666666666635</v>
      </c>
      <c r="H84">
        <f>fevr_19!S161</f>
        <v>7.4176858333333238</v>
      </c>
      <c r="I84">
        <f>fevr_19!T161</f>
        <v>7.6727166666666644</v>
      </c>
      <c r="J84">
        <f>fevr_19!U161</f>
        <v>7.9409316666666649</v>
      </c>
      <c r="K84" s="4">
        <f>fevr_19!V161</f>
        <v>8.4366733333333208</v>
      </c>
      <c r="M84" s="30">
        <v>72</v>
      </c>
      <c r="N84">
        <f t="shared" si="37"/>
        <v>0.58383321368346464</v>
      </c>
      <c r="O84">
        <f t="shared" si="38"/>
        <v>0.58720980897014596</v>
      </c>
      <c r="P84">
        <f t="shared" si="39"/>
        <v>0.59194476112228889</v>
      </c>
      <c r="Q84">
        <f t="shared" si="40"/>
        <v>0.59686051404313878</v>
      </c>
      <c r="R84">
        <f t="shared" si="41"/>
        <v>0.61168298289398204</v>
      </c>
      <c r="S84">
        <f t="shared" si="42"/>
        <v>0.62801776416340771</v>
      </c>
      <c r="T84">
        <f t="shared" si="43"/>
        <v>0.64571508997177229</v>
      </c>
      <c r="U84">
        <f t="shared" si="44"/>
        <v>0.68216422774819196</v>
      </c>
      <c r="V84" s="4">
        <f t="shared" si="45"/>
        <v>0.72246915596488337</v>
      </c>
      <c r="X84" s="30">
        <v>72</v>
      </c>
      <c r="Y84" s="61">
        <f t="shared" si="46"/>
        <v>1.1301732997464284</v>
      </c>
      <c r="Z84" s="61">
        <f t="shared" si="47"/>
        <v>1.1214117250113538</v>
      </c>
      <c r="AA84" s="61">
        <f t="shared" si="48"/>
        <v>1.1133275886941332</v>
      </c>
      <c r="AB84" s="61">
        <f t="shared" si="49"/>
        <v>0.89261470637718798</v>
      </c>
      <c r="AC84" s="61">
        <f t="shared" si="50"/>
        <v>1.0852537520757226</v>
      </c>
      <c r="AD84" s="61">
        <f t="shared" si="51"/>
        <v>1.0663932723725347</v>
      </c>
      <c r="AE84" s="61">
        <f t="shared" si="52"/>
        <v>1.0484037310457133</v>
      </c>
      <c r="AF84" s="61">
        <f t="shared" si="53"/>
        <v>1.0149291633692068</v>
      </c>
      <c r="AG84" s="62">
        <f t="shared" si="54"/>
        <v>0.97916978249648201</v>
      </c>
      <c r="AI84" s="30">
        <v>72</v>
      </c>
      <c r="AJ84" s="65">
        <f t="shared" si="55"/>
        <v>8.1464341392872841E-3</v>
      </c>
      <c r="AK84" s="64">
        <f t="shared" si="56"/>
        <v>1.5259169396581673E-2</v>
      </c>
      <c r="AL84" s="64">
        <f t="shared" si="57"/>
        <v>2.2003612153945085E-2</v>
      </c>
      <c r="AM84" s="64">
        <f t="shared" si="58"/>
        <v>0.18015543538900836</v>
      </c>
      <c r="AN84" s="64">
        <f t="shared" si="59"/>
        <v>4.3356652245534311E-2</v>
      </c>
      <c r="AO84" s="64">
        <f t="shared" si="60"/>
        <v>5.567240368840376E-2</v>
      </c>
      <c r="AP84" s="64">
        <f t="shared" si="61"/>
        <v>6.6919077887687251E-2</v>
      </c>
      <c r="AQ84" s="64">
        <f t="shared" si="62"/>
        <v>8.5927151099157606E-2</v>
      </c>
      <c r="AR84" s="66">
        <f t="shared" si="63"/>
        <v>0.10682084711336814</v>
      </c>
    </row>
    <row r="85" spans="2:44" x14ac:dyDescent="0.3">
      <c r="B85" s="30">
        <v>73</v>
      </c>
      <c r="C85">
        <f>fevr_19!N162</f>
        <v>5.5840599999999938</v>
      </c>
      <c r="D85">
        <f>fevr_19!O162</f>
        <v>6.205999999999996</v>
      </c>
      <c r="E85">
        <f>fevr_19!P162</f>
        <v>6.3191799999999994</v>
      </c>
      <c r="F85">
        <f>fevr_19!Q162</f>
        <v>6.4939600000000066</v>
      </c>
      <c r="G85">
        <f>fevr_19!R162</f>
        <v>7.1493999999999964</v>
      </c>
      <c r="H85">
        <f>fevr_19!S162</f>
        <v>7.4581399999999904</v>
      </c>
      <c r="I85">
        <f>fevr_19!T162</f>
        <v>7.7197999999999976</v>
      </c>
      <c r="J85">
        <f>fevr_19!U162</f>
        <v>7.9867399999999984</v>
      </c>
      <c r="K85" s="4">
        <f>fevr_19!V162</f>
        <v>8.5044399999999882</v>
      </c>
      <c r="M85" s="30">
        <v>73</v>
      </c>
      <c r="N85">
        <f t="shared" si="37"/>
        <v>0.6138366747130426</v>
      </c>
      <c r="O85">
        <f t="shared" si="38"/>
        <v>0.61732252715343039</v>
      </c>
      <c r="P85">
        <f t="shared" si="39"/>
        <v>0.62221168413712624</v>
      </c>
      <c r="Q85">
        <f t="shared" si="40"/>
        <v>0.62728876991585492</v>
      </c>
      <c r="R85">
        <f t="shared" si="41"/>
        <v>0.64260547842490379</v>
      </c>
      <c r="S85">
        <f t="shared" si="42"/>
        <v>0.65949877981785965</v>
      </c>
      <c r="T85">
        <f t="shared" si="43"/>
        <v>0.6778181593813678</v>
      </c>
      <c r="U85">
        <f t="shared" si="44"/>
        <v>0.71560674059870588</v>
      </c>
      <c r="V85" s="4">
        <f t="shared" si="45"/>
        <v>0.75749031413124346</v>
      </c>
      <c r="X85" s="30">
        <v>73</v>
      </c>
      <c r="Y85" s="61">
        <f t="shared" si="46"/>
        <v>1.1299005481670563</v>
      </c>
      <c r="Z85" s="61">
        <f t="shared" si="47"/>
        <v>1.1207793071817158</v>
      </c>
      <c r="AA85" s="61">
        <f t="shared" si="48"/>
        <v>1.1124131251527041</v>
      </c>
      <c r="AB85" s="61">
        <f t="shared" si="49"/>
        <v>0.89184065386567146</v>
      </c>
      <c r="AC85" s="61">
        <f t="shared" si="50"/>
        <v>1.0834135471754855</v>
      </c>
      <c r="AD85" s="61">
        <f t="shared" si="51"/>
        <v>1.0639976454583235</v>
      </c>
      <c r="AE85" s="61">
        <f t="shared" si="52"/>
        <v>1.0454921034039482</v>
      </c>
      <c r="AF85" s="61">
        <f t="shared" si="53"/>
        <v>1.0112255156038934</v>
      </c>
      <c r="AG85" s="62">
        <f t="shared" si="54"/>
        <v>0.97435696140027672</v>
      </c>
      <c r="AI85" s="30">
        <v>73</v>
      </c>
      <c r="AJ85" s="65">
        <f t="shared" si="55"/>
        <v>8.3525071772877491E-3</v>
      </c>
      <c r="AK85" s="64">
        <f t="shared" si="56"/>
        <v>1.573561651218236E-2</v>
      </c>
      <c r="AL85" s="64">
        <f t="shared" si="57"/>
        <v>2.2696239512723371E-2</v>
      </c>
      <c r="AM85" s="64">
        <f t="shared" si="58"/>
        <v>0.18293979373836167</v>
      </c>
      <c r="AN85" s="64">
        <f t="shared" si="59"/>
        <v>4.4784110754432227E-2</v>
      </c>
      <c r="AO85" s="64">
        <f t="shared" si="60"/>
        <v>5.755722716573064E-2</v>
      </c>
      <c r="AP85" s="64">
        <f t="shared" si="61"/>
        <v>6.9234510440329133E-2</v>
      </c>
      <c r="AQ85" s="64">
        <f t="shared" si="62"/>
        <v>8.8885994608197016E-2</v>
      </c>
      <c r="AR85" s="66">
        <f t="shared" si="63"/>
        <v>0.11076814505502652</v>
      </c>
    </row>
    <row r="86" spans="2:44" x14ac:dyDescent="0.3">
      <c r="B86" s="30">
        <v>74</v>
      </c>
      <c r="C86">
        <f>fevr_19!N163</f>
        <v>5.5958399999999937</v>
      </c>
      <c r="D86">
        <f>fevr_19!O163</f>
        <v>6.2229999999999954</v>
      </c>
      <c r="E86">
        <f>fevr_19!P163</f>
        <v>6.338519999999999</v>
      </c>
      <c r="F86">
        <f>fevr_19!Q163</f>
        <v>6.5144400000000067</v>
      </c>
      <c r="G86">
        <f>fevr_19!R163</f>
        <v>7.1825999999999963</v>
      </c>
      <c r="H86">
        <f>fevr_19!S163</f>
        <v>7.4997099999999897</v>
      </c>
      <c r="I86">
        <f>fevr_19!T163</f>
        <v>7.7681999999999967</v>
      </c>
      <c r="J86">
        <f>fevr_19!U163</f>
        <v>8.0338599999999989</v>
      </c>
      <c r="K86" s="4">
        <f>fevr_19!V163</f>
        <v>8.5741599999999885</v>
      </c>
      <c r="M86" s="30">
        <v>74</v>
      </c>
      <c r="N86">
        <f t="shared" si="37"/>
        <v>0.64440323221382589</v>
      </c>
      <c r="O86">
        <f t="shared" si="38"/>
        <v>0.64800577266152126</v>
      </c>
      <c r="P86">
        <f t="shared" si="39"/>
        <v>0.65305970354979126</v>
      </c>
      <c r="Q86">
        <f t="shared" si="40"/>
        <v>0.65830928178423032</v>
      </c>
      <c r="R86">
        <f t="shared" si="41"/>
        <v>0.67415506875258724</v>
      </c>
      <c r="S86">
        <f t="shared" si="42"/>
        <v>0.69164744964372149</v>
      </c>
      <c r="T86">
        <f t="shared" si="43"/>
        <v>0.71063555365862885</v>
      </c>
      <c r="U86">
        <f t="shared" si="44"/>
        <v>0.74986949401752101</v>
      </c>
      <c r="V86" s="4">
        <f t="shared" si="45"/>
        <v>0.79346620573397564</v>
      </c>
      <c r="X86" s="30">
        <v>74</v>
      </c>
      <c r="Y86" s="61">
        <f t="shared" si="46"/>
        <v>1.129621554405233</v>
      </c>
      <c r="Z86" s="61">
        <f t="shared" si="47"/>
        <v>1.1201317576912213</v>
      </c>
      <c r="AA86" s="61">
        <f t="shared" si="48"/>
        <v>1.1114762450787412</v>
      </c>
      <c r="AB86" s="61">
        <f t="shared" si="49"/>
        <v>0.89104658463493014</v>
      </c>
      <c r="AC86" s="61">
        <f t="shared" si="50"/>
        <v>1.0815224377440122</v>
      </c>
      <c r="AD86" s="61">
        <f t="shared" si="51"/>
        <v>1.0615309951277516</v>
      </c>
      <c r="AE86" s="61">
        <f t="shared" si="52"/>
        <v>1.0424894913738856</v>
      </c>
      <c r="AF86" s="61">
        <f t="shared" si="53"/>
        <v>1.0074041053756064</v>
      </c>
      <c r="AG86" s="62">
        <f t="shared" si="54"/>
        <v>0.96936858620355792</v>
      </c>
      <c r="AI86" s="30">
        <v>74</v>
      </c>
      <c r="AJ86" s="65">
        <f t="shared" si="55"/>
        <v>8.5643104401565973E-3</v>
      </c>
      <c r="AK86" s="64">
        <f t="shared" si="56"/>
        <v>1.6229645046664021E-2</v>
      </c>
      <c r="AL86" s="64">
        <f t="shared" si="57"/>
        <v>2.3414743752379841E-2</v>
      </c>
      <c r="AM86" s="64">
        <f t="shared" si="58"/>
        <v>0.18574527969670018</v>
      </c>
      <c r="AN86" s="64">
        <f t="shared" si="59"/>
        <v>4.6268536490938539E-2</v>
      </c>
      <c r="AO86" s="64">
        <f t="shared" si="60"/>
        <v>5.9520313757445487E-2</v>
      </c>
      <c r="AP86" s="64">
        <f t="shared" si="61"/>
        <v>7.1649135535397646E-2</v>
      </c>
      <c r="AQ86" s="64">
        <f t="shared" si="62"/>
        <v>9.1973995354804883E-2</v>
      </c>
      <c r="AR86" s="66">
        <f t="shared" si="63"/>
        <v>0.11490224651119307</v>
      </c>
    </row>
    <row r="87" spans="2:44" x14ac:dyDescent="0.3">
      <c r="B87" s="30">
        <v>75</v>
      </c>
      <c r="C87">
        <f>fevr_19!N164</f>
        <v>5.60791666666666</v>
      </c>
      <c r="D87">
        <f>fevr_19!O164</f>
        <v>6.2404166666666612</v>
      </c>
      <c r="E87">
        <f>fevr_19!P164</f>
        <v>6.3583333333333325</v>
      </c>
      <c r="F87">
        <f>fevr_19!Q164</f>
        <v>6.5354166666666735</v>
      </c>
      <c r="G87">
        <f>fevr_19!R164</f>
        <v>7.2166666666666632</v>
      </c>
      <c r="H87">
        <f>fevr_19!S164</f>
        <v>7.5423958333333223</v>
      </c>
      <c r="I87">
        <f>fevr_19!T164</f>
        <v>7.8179166666666635</v>
      </c>
      <c r="J87">
        <f>fevr_19!U164</f>
        <v>8.0822916666666647</v>
      </c>
      <c r="K87" s="4">
        <f>fevr_19!V164</f>
        <v>8.6458333333333215</v>
      </c>
      <c r="M87" s="30">
        <v>75</v>
      </c>
      <c r="N87">
        <f t="shared" si="37"/>
        <v>0.6755841324164592</v>
      </c>
      <c r="O87">
        <f t="shared" si="38"/>
        <v>0.67931164068210703</v>
      </c>
      <c r="P87">
        <f t="shared" si="39"/>
        <v>0.68454213122494834</v>
      </c>
      <c r="Q87">
        <f t="shared" si="40"/>
        <v>0.68997665781527129</v>
      </c>
      <c r="R87">
        <f t="shared" si="41"/>
        <v>0.70639048512463753</v>
      </c>
      <c r="S87">
        <f t="shared" si="42"/>
        <v>0.72452744824171789</v>
      </c>
      <c r="T87">
        <f t="shared" si="43"/>
        <v>0.74423682254615642</v>
      </c>
      <c r="U87">
        <f t="shared" si="44"/>
        <v>0.78503609181475198</v>
      </c>
      <c r="V87" s="4">
        <f t="shared" si="45"/>
        <v>0.8304996678941986</v>
      </c>
      <c r="X87" s="30">
        <v>75</v>
      </c>
      <c r="Y87" s="61">
        <f t="shared" si="46"/>
        <v>1.1293357999793652</v>
      </c>
      <c r="Z87" s="61">
        <f t="shared" si="47"/>
        <v>1.1194678432413163</v>
      </c>
      <c r="AA87" s="61">
        <f t="shared" si="48"/>
        <v>1.1105151308747236</v>
      </c>
      <c r="AB87" s="61">
        <f t="shared" si="49"/>
        <v>0.89023086118754846</v>
      </c>
      <c r="AC87" s="61">
        <f t="shared" si="50"/>
        <v>1.0795763904004914</v>
      </c>
      <c r="AD87" s="61">
        <f t="shared" si="51"/>
        <v>1.0589877224200459</v>
      </c>
      <c r="AE87" s="61">
        <f t="shared" si="52"/>
        <v>1.0393886948491009</v>
      </c>
      <c r="AF87" s="61">
        <f t="shared" si="53"/>
        <v>1.0034550498196815</v>
      </c>
      <c r="AG87" s="62">
        <f t="shared" si="54"/>
        <v>0.96418996178847971</v>
      </c>
      <c r="AI87" s="30">
        <v>75</v>
      </c>
      <c r="AJ87" s="65">
        <f t="shared" si="55"/>
        <v>8.7821835066653753E-3</v>
      </c>
      <c r="AK87" s="64">
        <f t="shared" si="56"/>
        <v>1.6742445184467436E-2</v>
      </c>
      <c r="AL87" s="64">
        <f t="shared" si="57"/>
        <v>2.4160880754615532E-2</v>
      </c>
      <c r="AM87" s="64">
        <f t="shared" si="58"/>
        <v>0.18857343233582169</v>
      </c>
      <c r="AN87" s="64">
        <f t="shared" si="59"/>
        <v>4.7813836487963557E-2</v>
      </c>
      <c r="AO87" s="64">
        <f t="shared" si="60"/>
        <v>6.1567103162241565E-2</v>
      </c>
      <c r="AP87" s="64">
        <f t="shared" si="61"/>
        <v>7.4169970411575581E-2</v>
      </c>
      <c r="AQ87" s="64">
        <f t="shared" si="62"/>
        <v>9.5200840066481329E-2</v>
      </c>
      <c r="AR87" s="66">
        <f t="shared" si="63"/>
        <v>0.11923765947304177</v>
      </c>
    </row>
    <row r="88" spans="2:44" x14ac:dyDescent="0.3">
      <c r="B88" s="30">
        <v>76</v>
      </c>
      <c r="C88">
        <f>fevr_19!N165</f>
        <v>5.6202899999999936</v>
      </c>
      <c r="D88">
        <f>fevr_19!O165</f>
        <v>6.258249999999995</v>
      </c>
      <c r="E88">
        <f>fevr_19!P165</f>
        <v>6.3786199999999997</v>
      </c>
      <c r="F88">
        <f>fevr_19!Q165</f>
        <v>6.5568900000000072</v>
      </c>
      <c r="G88">
        <f>fevr_19!R165</f>
        <v>7.2515999999999963</v>
      </c>
      <c r="H88">
        <f>fevr_19!S165</f>
        <v>7.5861974999999893</v>
      </c>
      <c r="I88">
        <f>fevr_19!T165</f>
        <v>7.8689499999999963</v>
      </c>
      <c r="J88">
        <f>fevr_19!U165</f>
        <v>8.1320349999999983</v>
      </c>
      <c r="K88" s="4">
        <f>fevr_19!V165</f>
        <v>8.7194599999999873</v>
      </c>
      <c r="M88" s="30">
        <v>76</v>
      </c>
      <c r="N88">
        <f t="shared" si="37"/>
        <v>0.70743619862090035</v>
      </c>
      <c r="O88">
        <f t="shared" si="38"/>
        <v>0.71129793996570234</v>
      </c>
      <c r="P88">
        <f t="shared" si="39"/>
        <v>0.71671818977224444</v>
      </c>
      <c r="Q88">
        <f t="shared" si="40"/>
        <v>0.72235162901310446</v>
      </c>
      <c r="R88">
        <f t="shared" si="41"/>
        <v>0.73937726963650097</v>
      </c>
      <c r="S88">
        <f t="shared" si="42"/>
        <v>0.75821011190474263</v>
      </c>
      <c r="T88">
        <f t="shared" si="43"/>
        <v>0.77870022375697412</v>
      </c>
      <c r="U88">
        <f t="shared" si="44"/>
        <v>0.82120149236752438</v>
      </c>
      <c r="V88" s="4">
        <f t="shared" si="45"/>
        <v>0.86870881262448107</v>
      </c>
      <c r="X88" s="30">
        <v>76</v>
      </c>
      <c r="Y88" s="61">
        <f t="shared" si="46"/>
        <v>1.1290427125103031</v>
      </c>
      <c r="Z88" s="61">
        <f t="shared" si="47"/>
        <v>1.1187862030184301</v>
      </c>
      <c r="AA88" s="61">
        <f t="shared" si="48"/>
        <v>1.1095277764459681</v>
      </c>
      <c r="AB88" s="61">
        <f t="shared" si="49"/>
        <v>0.88939166952580029</v>
      </c>
      <c r="AC88" s="61">
        <f t="shared" si="50"/>
        <v>1.0775709501958748</v>
      </c>
      <c r="AD88" s="61">
        <f t="shared" si="51"/>
        <v>1.0563616326241956</v>
      </c>
      <c r="AE88" s="61">
        <f t="shared" si="52"/>
        <v>1.0361817261030428</v>
      </c>
      <c r="AF88" s="61">
        <f t="shared" si="53"/>
        <v>0.99936728613003822</v>
      </c>
      <c r="AG88" s="62">
        <f t="shared" si="54"/>
        <v>0.95880452258355253</v>
      </c>
      <c r="AI88" s="30">
        <v>76</v>
      </c>
      <c r="AJ88" s="65">
        <f t="shared" si="55"/>
        <v>9.0065119844324748E-3</v>
      </c>
      <c r="AK88" s="64">
        <f t="shared" si="56"/>
        <v>1.7275339158052683E-2</v>
      </c>
      <c r="AL88" s="64">
        <f t="shared" si="57"/>
        <v>2.4936601742221565E-2</v>
      </c>
      <c r="AM88" s="64">
        <f t="shared" si="58"/>
        <v>0.19142596908773513</v>
      </c>
      <c r="AN88" s="64">
        <f t="shared" si="59"/>
        <v>4.9424355985698276E-2</v>
      </c>
      <c r="AO88" s="64">
        <f t="shared" si="60"/>
        <v>6.3703655095193823E-2</v>
      </c>
      <c r="AP88" s="64">
        <f t="shared" si="61"/>
        <v>7.6804851821374642E-2</v>
      </c>
      <c r="AQ88" s="64">
        <f t="shared" si="62"/>
        <v>9.8577438580808696E-2</v>
      </c>
      <c r="AR88" s="66">
        <f t="shared" si="63"/>
        <v>0.12379082919073425</v>
      </c>
    </row>
    <row r="89" spans="2:44" x14ac:dyDescent="0.3">
      <c r="B89" s="30">
        <v>77</v>
      </c>
      <c r="C89">
        <f>fevr_19!N166</f>
        <v>5.6329599999999935</v>
      </c>
      <c r="D89">
        <f>fevr_19!O166</f>
        <v>6.2764999999999942</v>
      </c>
      <c r="E89">
        <f>fevr_19!P166</f>
        <v>6.399379999999999</v>
      </c>
      <c r="F89">
        <f>fevr_19!Q166</f>
        <v>6.5788600000000077</v>
      </c>
      <c r="G89">
        <f>fevr_19!R166</f>
        <v>7.2873999999999963</v>
      </c>
      <c r="H89">
        <f>fevr_19!S166</f>
        <v>7.6311149999999888</v>
      </c>
      <c r="I89">
        <f>fevr_19!T166</f>
        <v>7.9212999999999969</v>
      </c>
      <c r="J89">
        <f>fevr_19!U166</f>
        <v>8.1830899999999982</v>
      </c>
      <c r="K89" s="4">
        <f>fevr_19!V166</f>
        <v>8.7950399999999878</v>
      </c>
      <c r="M89" s="30">
        <v>77</v>
      </c>
      <c r="N89">
        <f t="shared" si="37"/>
        <v>0.74002277035167308</v>
      </c>
      <c r="O89">
        <f t="shared" si="38"/>
        <v>0.74402916091912641</v>
      </c>
      <c r="P89">
        <f t="shared" si="39"/>
        <v>0.7496540227926215</v>
      </c>
      <c r="Q89">
        <f t="shared" si="40"/>
        <v>0.75550210525508699</v>
      </c>
      <c r="R89">
        <f t="shared" si="41"/>
        <v>0.7731889828893227</v>
      </c>
      <c r="S89">
        <f t="shared" si="42"/>
        <v>0.79277583993120859</v>
      </c>
      <c r="T89">
        <f t="shared" si="43"/>
        <v>0.81411437104520679</v>
      </c>
      <c r="U89">
        <f t="shared" si="44"/>
        <v>0.858474318667652</v>
      </c>
      <c r="V89" s="4">
        <f t="shared" si="45"/>
        <v>0.90823040257762067</v>
      </c>
      <c r="X89" s="30">
        <v>77</v>
      </c>
      <c r="Y89" s="61">
        <f t="shared" si="46"/>
        <v>1.1287416567671169</v>
      </c>
      <c r="Z89" s="61">
        <f t="shared" si="47"/>
        <v>1.1180853274493814</v>
      </c>
      <c r="AA89" s="61">
        <f t="shared" si="48"/>
        <v>1.1085119555690581</v>
      </c>
      <c r="AB89" s="61">
        <f t="shared" si="49"/>
        <v>0.88852698887494419</v>
      </c>
      <c r="AC89" s="61">
        <f t="shared" si="50"/>
        <v>1.0755011676986144</v>
      </c>
      <c r="AD89" s="61">
        <f t="shared" si="51"/>
        <v>1.0536458292997213</v>
      </c>
      <c r="AE89" s="61">
        <f t="shared" si="52"/>
        <v>1.0328596650340269</v>
      </c>
      <c r="AF89" s="61">
        <f t="shared" si="53"/>
        <v>0.99512833788450983</v>
      </c>
      <c r="AG89" s="62">
        <f t="shared" si="54"/>
        <v>0.95319343192159012</v>
      </c>
      <c r="AI89" s="30">
        <v>77</v>
      </c>
      <c r="AJ89" s="65">
        <f t="shared" si="55"/>
        <v>9.23773576613518E-3</v>
      </c>
      <c r="AK89" s="64">
        <f t="shared" si="56"/>
        <v>1.782980259150091E-2</v>
      </c>
      <c r="AL89" s="64">
        <f t="shared" si="57"/>
        <v>2.5744085076493173E-2</v>
      </c>
      <c r="AM89" s="64">
        <f t="shared" si="58"/>
        <v>0.19430481583507786</v>
      </c>
      <c r="AN89" s="64">
        <f t="shared" si="59"/>
        <v>5.1104951866361992E-2</v>
      </c>
      <c r="AO89" s="64">
        <f t="shared" si="60"/>
        <v>6.5936756150248743E-2</v>
      </c>
      <c r="AP89" s="64">
        <f t="shared" si="61"/>
        <v>7.9562582054641839E-2</v>
      </c>
      <c r="AQ89" s="64">
        <f t="shared" si="62"/>
        <v>0.10211615955118425</v>
      </c>
      <c r="AR89" s="66">
        <f t="shared" si="63"/>
        <v>0.12858054228375371</v>
      </c>
    </row>
    <row r="90" spans="2:44" x14ac:dyDescent="0.3">
      <c r="B90" s="30">
        <v>78</v>
      </c>
      <c r="C90">
        <f>fevr_19!N167</f>
        <v>5.6459266666666599</v>
      </c>
      <c r="D90">
        <f>fevr_19!O167</f>
        <v>6.2951666666666606</v>
      </c>
      <c r="E90">
        <f>fevr_19!P167</f>
        <v>6.4206133333333328</v>
      </c>
      <c r="F90">
        <f>fevr_19!Q167</f>
        <v>6.6013266666666741</v>
      </c>
      <c r="G90">
        <f>fevr_19!R167</f>
        <v>7.3240666666666625</v>
      </c>
      <c r="H90">
        <f>fevr_19!S167</f>
        <v>7.6771483333333208</v>
      </c>
      <c r="I90">
        <f>fevr_19!T167</f>
        <v>7.9749666666666634</v>
      </c>
      <c r="J90">
        <f>fevr_19!U167</f>
        <v>8.2354566666666642</v>
      </c>
      <c r="K90" s="4">
        <f>fevr_19!V167</f>
        <v>8.872573333333321</v>
      </c>
      <c r="M90" s="30">
        <v>78</v>
      </c>
      <c r="N90">
        <f t="shared" si="37"/>
        <v>0.77341484455279597</v>
      </c>
      <c r="O90">
        <f t="shared" si="38"/>
        <v>0.77757765348075991</v>
      </c>
      <c r="P90">
        <f t="shared" si="39"/>
        <v>0.78342392628217628</v>
      </c>
      <c r="Q90">
        <f t="shared" si="40"/>
        <v>0.78950446497098581</v>
      </c>
      <c r="R90">
        <f t="shared" si="41"/>
        <v>0.80790868753582956</v>
      </c>
      <c r="S90">
        <f t="shared" si="42"/>
        <v>0.82831582764024558</v>
      </c>
      <c r="T90">
        <f t="shared" si="43"/>
        <v>0.8505802878039016</v>
      </c>
      <c r="U90">
        <f t="shared" si="44"/>
        <v>0.89697978467753225</v>
      </c>
      <c r="V90" s="4">
        <f t="shared" si="45"/>
        <v>0.94922421368759802</v>
      </c>
      <c r="X90" s="30">
        <v>78</v>
      </c>
      <c r="Y90" s="61">
        <f t="shared" si="46"/>
        <v>1.1284319238007492</v>
      </c>
      <c r="Z90" s="61">
        <f t="shared" si="47"/>
        <v>1.1173635323985742</v>
      </c>
      <c r="AA90" s="61">
        <f t="shared" si="48"/>
        <v>1.1074651834141376</v>
      </c>
      <c r="AB90" s="61">
        <f t="shared" si="49"/>
        <v>0.88763455467052599</v>
      </c>
      <c r="AC90" s="61">
        <f t="shared" si="50"/>
        <v>1.0733615097083822</v>
      </c>
      <c r="AD90" s="61">
        <f t="shared" si="51"/>
        <v>1.0508325837067798</v>
      </c>
      <c r="AE90" s="61">
        <f t="shared" si="52"/>
        <v>1.0294124795510737</v>
      </c>
      <c r="AF90" s="61">
        <f t="shared" si="53"/>
        <v>0.99072402033677587</v>
      </c>
      <c r="AG90" s="62">
        <f t="shared" si="54"/>
        <v>0.94733506705451642</v>
      </c>
      <c r="AI90" s="30">
        <v>78</v>
      </c>
      <c r="AJ90" s="65">
        <f t="shared" si="55"/>
        <v>9.4763591015661897E-3</v>
      </c>
      <c r="AK90" s="64">
        <f t="shared" si="56"/>
        <v>1.8407490443313912E-2</v>
      </c>
      <c r="AL90" s="64">
        <f t="shared" si="57"/>
        <v>2.6585774964870024E-2</v>
      </c>
      <c r="AM90" s="64">
        <f t="shared" si="58"/>
        <v>0.19721214373515961</v>
      </c>
      <c r="AN90" s="64">
        <f t="shared" si="59"/>
        <v>5.2861082630569101E-2</v>
      </c>
      <c r="AO90" s="64">
        <f t="shared" si="60"/>
        <v>6.8274051519041978E-2</v>
      </c>
      <c r="AP90" s="64">
        <f t="shared" si="61"/>
        <v>8.2453110185996992E-2</v>
      </c>
      <c r="AQ90" s="64">
        <f t="shared" si="62"/>
        <v>0.10583112775670844</v>
      </c>
      <c r="AR90" s="66">
        <f t="shared" si="63"/>
        <v>0.13362844609140379</v>
      </c>
    </row>
    <row r="91" spans="2:44" x14ac:dyDescent="0.3">
      <c r="B91" s="30">
        <v>79</v>
      </c>
      <c r="C91">
        <f>fevr_19!N168</f>
        <v>5.6591899999999926</v>
      </c>
      <c r="D91">
        <f>fevr_19!O168</f>
        <v>6.3142499999999933</v>
      </c>
      <c r="E91">
        <f>fevr_19!P168</f>
        <v>6.4423199999999996</v>
      </c>
      <c r="F91">
        <f>fevr_19!Q168</f>
        <v>6.6242900000000082</v>
      </c>
      <c r="G91">
        <f>fevr_19!R168</f>
        <v>7.3615999999999957</v>
      </c>
      <c r="H91">
        <f>fevr_19!S168</f>
        <v>7.724297499999988</v>
      </c>
      <c r="I91">
        <f>fevr_19!T168</f>
        <v>8.0299499999999959</v>
      </c>
      <c r="J91">
        <f>fevr_19!U168</f>
        <v>8.2891349999999981</v>
      </c>
      <c r="K91" s="4">
        <f>fevr_19!V168</f>
        <v>8.952059999999987</v>
      </c>
      <c r="M91" s="30">
        <v>79</v>
      </c>
      <c r="N91">
        <f t="shared" si="37"/>
        <v>0.80769247418765511</v>
      </c>
      <c r="O91">
        <f t="shared" si="38"/>
        <v>0.81202507268528268</v>
      </c>
      <c r="P91">
        <f t="shared" si="39"/>
        <v>0.81811186287103355</v>
      </c>
      <c r="Q91">
        <f t="shared" si="40"/>
        <v>0.82444514432524107</v>
      </c>
      <c r="R91">
        <f t="shared" si="41"/>
        <v>0.84363078805104719</v>
      </c>
      <c r="S91">
        <f t="shared" si="42"/>
        <v>0.86493423124465607</v>
      </c>
      <c r="T91">
        <f t="shared" si="43"/>
        <v>0.88821399361197217</v>
      </c>
      <c r="U91">
        <f t="shared" si="44"/>
        <v>0.9368634485913121</v>
      </c>
      <c r="V91" s="4">
        <f t="shared" si="45"/>
        <v>0.99187875587122898</v>
      </c>
      <c r="X91" s="30">
        <v>79</v>
      </c>
      <c r="Y91" s="61">
        <f t="shared" si="46"/>
        <v>1.1281127176440737</v>
      </c>
      <c r="Z91" s="61">
        <f t="shared" si="47"/>
        <v>1.1166189275568021</v>
      </c>
      <c r="AA91" s="61">
        <f t="shared" si="48"/>
        <v>1.1063846693257513</v>
      </c>
      <c r="AB91" s="61">
        <f t="shared" si="49"/>
        <v>0.88671181290995882</v>
      </c>
      <c r="AC91" s="61">
        <f t="shared" si="50"/>
        <v>1.0711457488823901</v>
      </c>
      <c r="AD91" s="61">
        <f t="shared" si="51"/>
        <v>1.047913172314576</v>
      </c>
      <c r="AE91" s="61">
        <f t="shared" si="52"/>
        <v>1.0258288002990676</v>
      </c>
      <c r="AF91" s="61">
        <f t="shared" si="53"/>
        <v>0.98613806411202642</v>
      </c>
      <c r="AG91" s="62">
        <f t="shared" si="54"/>
        <v>0.94120434753791593</v>
      </c>
      <c r="AI91" s="30">
        <v>79</v>
      </c>
      <c r="AJ91" s="65">
        <f t="shared" si="55"/>
        <v>9.7229629864955536E-3</v>
      </c>
      <c r="AK91" s="64">
        <f t="shared" si="56"/>
        <v>1.9010268805369823E-2</v>
      </c>
      <c r="AL91" s="64">
        <f t="shared" si="57"/>
        <v>2.7464428985117695E-2</v>
      </c>
      <c r="AM91" s="64">
        <f t="shared" si="58"/>
        <v>0.20015041467808037</v>
      </c>
      <c r="AN91" s="64">
        <f t="shared" si="59"/>
        <v>5.4698919662950596E-2</v>
      </c>
      <c r="AO91" s="64">
        <f t="shared" si="60"/>
        <v>7.072420895114373E-2</v>
      </c>
      <c r="AP91" s="64">
        <f t="shared" si="61"/>
        <v>8.54877594251926E-2</v>
      </c>
      <c r="AQ91" s="64">
        <f t="shared" si="62"/>
        <v>0.10973860371162147</v>
      </c>
      <c r="AR91" s="66">
        <f t="shared" si="63"/>
        <v>0.13895972576628746</v>
      </c>
    </row>
    <row r="92" spans="2:44" x14ac:dyDescent="0.3">
      <c r="B92" s="30">
        <v>80</v>
      </c>
      <c r="C92">
        <f>fevr_19!N169</f>
        <v>5.6727499999999926</v>
      </c>
      <c r="D92">
        <f>fevr_19!O169</f>
        <v>6.3337499999999931</v>
      </c>
      <c r="E92">
        <f>fevr_19!P169</f>
        <v>6.4644999999999992</v>
      </c>
      <c r="F92">
        <f>fevr_19!Q169</f>
        <v>6.6477500000000083</v>
      </c>
      <c r="G92">
        <f>fevr_19!R169</f>
        <v>7.399999999999995</v>
      </c>
      <c r="H92">
        <f>fevr_19!S169</f>
        <v>7.7725624999999869</v>
      </c>
      <c r="I92">
        <f>fevr_19!T169</f>
        <v>8.0862499999999962</v>
      </c>
      <c r="J92">
        <f>fevr_19!U169</f>
        <v>8.3441249999999982</v>
      </c>
      <c r="K92" s="4">
        <f>fevr_19!V169</f>
        <v>9.0334999999999859</v>
      </c>
      <c r="M92" s="30">
        <v>80</v>
      </c>
      <c r="N92">
        <f t="shared" si="37"/>
        <v>0.84294649819766754</v>
      </c>
      <c r="O92">
        <f t="shared" si="38"/>
        <v>0.84746416941911518</v>
      </c>
      <c r="P92">
        <f t="shared" si="39"/>
        <v>0.85381334167268019</v>
      </c>
      <c r="Q92">
        <f t="shared" si="40"/>
        <v>0.86042261454851454</v>
      </c>
      <c r="R92">
        <f t="shared" si="41"/>
        <v>0.88046333583611414</v>
      </c>
      <c r="S92">
        <f t="shared" si="42"/>
        <v>0.90275090201573749</v>
      </c>
      <c r="T92">
        <f t="shared" si="43"/>
        <v>0.92714980062983721</v>
      </c>
      <c r="U92">
        <f t="shared" si="44"/>
        <v>0.97829609301206155</v>
      </c>
      <c r="V92" s="4">
        <f t="shared" si="45"/>
        <v>1.0364188975544073</v>
      </c>
      <c r="X92" s="30">
        <v>80</v>
      </c>
      <c r="Y92" s="61">
        <f t="shared" si="46"/>
        <v>1.1277831388823873</v>
      </c>
      <c r="Z92" s="61">
        <f t="shared" si="47"/>
        <v>1.1158493773504243</v>
      </c>
      <c r="AA92" s="61">
        <f t="shared" si="48"/>
        <v>1.1052672583220871</v>
      </c>
      <c r="AB92" s="61">
        <f t="shared" si="49"/>
        <v>0.8857558633113739</v>
      </c>
      <c r="AC92" s="61">
        <f t="shared" si="50"/>
        <v>1.0688468258843093</v>
      </c>
      <c r="AD92" s="61">
        <f t="shared" si="51"/>
        <v>1.0448776723553499</v>
      </c>
      <c r="AE92" s="61">
        <f t="shared" si="52"/>
        <v>1.0220956347733809</v>
      </c>
      <c r="AF92" s="61">
        <f t="shared" si="53"/>
        <v>0.98135162811205012</v>
      </c>
      <c r="AG92" s="62">
        <f t="shared" si="54"/>
        <v>0.93477184507754252</v>
      </c>
      <c r="AI92" s="30">
        <v>80</v>
      </c>
      <c r="AJ92" s="65">
        <f t="shared" si="55"/>
        <v>9.9782205383797118E-3</v>
      </c>
      <c r="AK92" s="64">
        <f t="shared" si="56"/>
        <v>1.9640254238088795E-2</v>
      </c>
      <c r="AL92" s="64">
        <f t="shared" si="57"/>
        <v>2.8383176980543268E-2</v>
      </c>
      <c r="AM92" s="64">
        <f t="shared" si="58"/>
        <v>0.20312243793752127</v>
      </c>
      <c r="AN92" s="64">
        <f t="shared" si="59"/>
        <v>5.6625486219420651E-2</v>
      </c>
      <c r="AO92" s="64">
        <f t="shared" si="60"/>
        <v>7.3297125060067247E-2</v>
      </c>
      <c r="AP92" s="64">
        <f t="shared" si="61"/>
        <v>8.8679515623417138E-2</v>
      </c>
      <c r="AQ92" s="64">
        <f t="shared" si="62"/>
        <v>0.1138574749475405</v>
      </c>
      <c r="AR92" s="66">
        <f t="shared" si="63"/>
        <v>0.14460400131071127</v>
      </c>
    </row>
    <row r="93" spans="2:44" x14ac:dyDescent="0.3">
      <c r="B93" s="30">
        <v>81</v>
      </c>
      <c r="C93">
        <f>fevr_19!N170</f>
        <v>5.686606666666659</v>
      </c>
      <c r="D93">
        <f>fevr_19!O170</f>
        <v>6.3536666666666592</v>
      </c>
      <c r="E93">
        <f>fevr_19!P170</f>
        <v>6.4871533333333327</v>
      </c>
      <c r="F93">
        <f>fevr_19!Q170</f>
        <v>6.6717066666666751</v>
      </c>
      <c r="G93">
        <f>fevr_19!R170</f>
        <v>7.4392666666666614</v>
      </c>
      <c r="H93">
        <f>fevr_19!S170</f>
        <v>7.821943333333321</v>
      </c>
      <c r="I93">
        <f>fevr_19!T170</f>
        <v>8.1438666666666624</v>
      </c>
      <c r="J93">
        <f>fevr_19!U170</f>
        <v>8.4004266666666645</v>
      </c>
      <c r="K93" s="4">
        <f>fevr_19!V170</f>
        <v>9.1168933333333193</v>
      </c>
      <c r="M93" s="30">
        <v>81</v>
      </c>
      <c r="N93">
        <f t="shared" si="37"/>
        <v>0.87928070288745031</v>
      </c>
      <c r="O93">
        <f t="shared" si="38"/>
        <v>0.88400103145825049</v>
      </c>
      <c r="P93">
        <f t="shared" si="39"/>
        <v>0.89063777632711971</v>
      </c>
      <c r="Q93">
        <f t="shared" si="40"/>
        <v>0.89754986837070005</v>
      </c>
      <c r="R93">
        <f t="shared" si="41"/>
        <v>0.91853094999944729</v>
      </c>
      <c r="S93">
        <f t="shared" si="42"/>
        <v>0.94190488127147931</v>
      </c>
      <c r="T93">
        <f t="shared" si="43"/>
        <v>0.96754456956567203</v>
      </c>
      <c r="U93">
        <f t="shared" si="44"/>
        <v>1.0214801678542276</v>
      </c>
      <c r="V93" s="4">
        <f t="shared" si="45"/>
        <v>1.0831162154486313</v>
      </c>
      <c r="X93" s="30">
        <v>81</v>
      </c>
      <c r="Y93" s="61">
        <f t="shared" si="46"/>
        <v>1.1274421641534098</v>
      </c>
      <c r="Z93" s="61">
        <f t="shared" si="47"/>
        <v>1.1150524521073697</v>
      </c>
      <c r="AA93" s="61">
        <f t="shared" si="48"/>
        <v>1.1041093578625394</v>
      </c>
      <c r="AB93" s="61">
        <f t="shared" si="49"/>
        <v>0.88476338775586416</v>
      </c>
      <c r="AC93" s="61">
        <f t="shared" si="50"/>
        <v>1.0664566752704772</v>
      </c>
      <c r="AD93" s="61">
        <f t="shared" si="51"/>
        <v>1.0417147014801171</v>
      </c>
      <c r="AE93" s="61">
        <f t="shared" si="52"/>
        <v>1.0181979997856443</v>
      </c>
      <c r="AF93" s="61">
        <f t="shared" si="53"/>
        <v>0.97634265936792308</v>
      </c>
      <c r="AG93" s="62">
        <f t="shared" si="54"/>
        <v>0.92800258208043429</v>
      </c>
      <c r="AI93" s="30">
        <v>81</v>
      </c>
      <c r="AJ93" s="65">
        <f t="shared" si="55"/>
        <v>1.0242916266656743E-2</v>
      </c>
      <c r="AK93" s="64">
        <f t="shared" si="56"/>
        <v>2.0299862916899003E-2</v>
      </c>
      <c r="AL93" s="64">
        <f t="shared" si="57"/>
        <v>2.9345594795146535E-2</v>
      </c>
      <c r="AM93" s="64">
        <f t="shared" si="58"/>
        <v>0.20613144153420537</v>
      </c>
      <c r="AN93" s="64">
        <f t="shared" si="59"/>
        <v>5.8648832977615251E-2</v>
      </c>
      <c r="AO93" s="64">
        <f t="shared" si="60"/>
        <v>7.6004188014671348E-2</v>
      </c>
      <c r="AP93" s="64">
        <f t="shared" si="61"/>
        <v>9.2043398112831132E-2</v>
      </c>
      <c r="AQ93" s="64">
        <f t="shared" si="62"/>
        <v>0.11820990147536359</v>
      </c>
      <c r="AR93" s="66">
        <f t="shared" si="63"/>
        <v>0.15059653771493664</v>
      </c>
    </row>
    <row r="94" spans="2:44" x14ac:dyDescent="0.3">
      <c r="B94" s="30">
        <v>82</v>
      </c>
      <c r="C94">
        <f>fevr_19!N171</f>
        <v>5.7007599999999927</v>
      </c>
      <c r="D94">
        <f>fevr_19!O171</f>
        <v>6.3739999999999926</v>
      </c>
      <c r="E94">
        <f>fevr_19!P171</f>
        <v>6.510279999999999</v>
      </c>
      <c r="F94">
        <f>fevr_19!Q171</f>
        <v>6.6961600000000088</v>
      </c>
      <c r="G94">
        <f>fevr_19!R171</f>
        <v>7.4793999999999947</v>
      </c>
      <c r="H94">
        <f>fevr_19!S171</f>
        <v>7.8724399999999868</v>
      </c>
      <c r="I94">
        <f>fevr_19!T171</f>
        <v>8.2027999999999963</v>
      </c>
      <c r="J94">
        <f>fevr_19!U171</f>
        <v>8.4580399999999969</v>
      </c>
      <c r="K94" s="4">
        <f>fevr_19!V171</f>
        <v>9.2022399999999855</v>
      </c>
      <c r="M94" s="30">
        <v>82</v>
      </c>
      <c r="N94">
        <f t="shared" si="37"/>
        <v>0.91681455206388429</v>
      </c>
      <c r="O94">
        <f t="shared" si="38"/>
        <v>0.92175791934793627</v>
      </c>
      <c r="P94">
        <f t="shared" si="39"/>
        <v>0.92871147661692</v>
      </c>
      <c r="Q94">
        <f t="shared" si="40"/>
        <v>0.9359575830682163</v>
      </c>
      <c r="R94">
        <f t="shared" si="41"/>
        <v>0.95797856430249662</v>
      </c>
      <c r="S94">
        <f t="shared" si="42"/>
        <v>0.98255892771185538</v>
      </c>
      <c r="T94">
        <f t="shared" si="43"/>
        <v>1.0095832843122079</v>
      </c>
      <c r="U94">
        <f t="shared" si="44"/>
        <v>1.0666584430115789</v>
      </c>
      <c r="V94" s="4">
        <f t="shared" si="45"/>
        <v>1.1323033389425718</v>
      </c>
      <c r="X94" s="30">
        <v>82</v>
      </c>
      <c r="Y94" s="61">
        <f t="shared" si="46"/>
        <v>1.12708862028659</v>
      </c>
      <c r="Z94" s="61">
        <f t="shared" si="47"/>
        <v>1.1142253663700203</v>
      </c>
      <c r="AA94" s="61">
        <f t="shared" si="48"/>
        <v>1.1029068451287094</v>
      </c>
      <c r="AB94" s="61">
        <f t="shared" si="49"/>
        <v>0.88373055915196264</v>
      </c>
      <c r="AC94" s="61">
        <f t="shared" si="50"/>
        <v>1.0639660028415732</v>
      </c>
      <c r="AD94" s="61">
        <f t="shared" si="51"/>
        <v>1.038411081803519</v>
      </c>
      <c r="AE94" s="61">
        <f t="shared" si="52"/>
        <v>1.0141184421239091</v>
      </c>
      <c r="AF94" s="61">
        <f t="shared" si="53"/>
        <v>0.97108503731902329</v>
      </c>
      <c r="AG94" s="62">
        <f t="shared" si="54"/>
        <v>0.92085437624063671</v>
      </c>
      <c r="AI94" s="30">
        <v>82</v>
      </c>
      <c r="AJ94" s="65">
        <f t="shared" si="55"/>
        <v>1.051797048483305E-2</v>
      </c>
      <c r="AK94" s="64">
        <f t="shared" si="56"/>
        <v>2.0991872715173998E-2</v>
      </c>
      <c r="AL94" s="64">
        <f t="shared" si="57"/>
        <v>3.0355797628524916E-2</v>
      </c>
      <c r="AM94" s="64">
        <f t="shared" si="58"/>
        <v>0.20918116317510549</v>
      </c>
      <c r="AN94" s="64">
        <f t="shared" si="59"/>
        <v>6.0778262497714453E-2</v>
      </c>
      <c r="AO94" s="64">
        <f t="shared" si="60"/>
        <v>7.8858616458440833E-2</v>
      </c>
      <c r="AP94" s="64">
        <f t="shared" si="61"/>
        <v>9.5596943225971009E-2</v>
      </c>
      <c r="AQ94" s="64">
        <f t="shared" si="62"/>
        <v>0.12282217828932884</v>
      </c>
      <c r="AR94" s="66">
        <f t="shared" si="63"/>
        <v>0.15697991142864076</v>
      </c>
    </row>
    <row r="95" spans="2:44" x14ac:dyDescent="0.3">
      <c r="B95" s="30">
        <v>83</v>
      </c>
      <c r="C95">
        <f>fevr_19!N172</f>
        <v>5.7152099999999919</v>
      </c>
      <c r="D95">
        <f>fevr_19!O172</f>
        <v>6.3947499999999913</v>
      </c>
      <c r="E95">
        <f>fevr_19!P172</f>
        <v>6.533879999999999</v>
      </c>
      <c r="F95">
        <f>fevr_19!Q172</f>
        <v>6.7211100000000092</v>
      </c>
      <c r="G95">
        <f>fevr_19!R172</f>
        <v>7.5203999999999951</v>
      </c>
      <c r="H95">
        <f>fevr_19!S172</f>
        <v>7.924052499999986</v>
      </c>
      <c r="I95">
        <f>fevr_19!T172</f>
        <v>8.2630499999999962</v>
      </c>
      <c r="J95">
        <f>fevr_19!U172</f>
        <v>8.5169649999999972</v>
      </c>
      <c r="K95" s="4">
        <f>fevr_19!V172</f>
        <v>9.2895399999999846</v>
      </c>
      <c r="M95" s="30">
        <v>83</v>
      </c>
      <c r="N95">
        <f t="shared" si="37"/>
        <v>0.95568667733245871</v>
      </c>
      <c r="O95">
        <f t="shared" si="38"/>
        <v>0.96087689912669272</v>
      </c>
      <c r="P95">
        <f t="shared" si="39"/>
        <v>0.96818149157254285</v>
      </c>
      <c r="Q95">
        <f t="shared" si="40"/>
        <v>0.97579819596587969</v>
      </c>
      <c r="R95">
        <f t="shared" si="41"/>
        <v>0.99897630018567252</v>
      </c>
      <c r="S95">
        <f t="shared" si="42"/>
        <v>1.0249054693923267</v>
      </c>
      <c r="T95">
        <f t="shared" si="43"/>
        <v>1.0534864723875712</v>
      </c>
      <c r="U95">
        <f t="shared" si="44"/>
        <v>1.1141258553297733</v>
      </c>
      <c r="V95" s="4">
        <f t="shared" si="45"/>
        <v>1.1843943105854797</v>
      </c>
      <c r="X95" s="30">
        <v>83</v>
      </c>
      <c r="Y95" s="61">
        <f t="shared" si="46"/>
        <v>1.1267211512850006</v>
      </c>
      <c r="Z95" s="61">
        <f t="shared" si="47"/>
        <v>1.1133649000144106</v>
      </c>
      <c r="AA95" s="61">
        <f t="shared" si="48"/>
        <v>1.1016549481596416</v>
      </c>
      <c r="AB95" s="61">
        <f t="shared" si="49"/>
        <v>0.8826529238540034</v>
      </c>
      <c r="AC95" s="61">
        <f t="shared" si="50"/>
        <v>1.0613639970145026</v>
      </c>
      <c r="AD95" s="61">
        <f t="shared" si="51"/>
        <v>1.0349513999379358</v>
      </c>
      <c r="AE95" s="61">
        <f t="shared" si="52"/>
        <v>1.0098364032836336</v>
      </c>
      <c r="AF95" s="61">
        <f t="shared" si="53"/>
        <v>0.96554740773723413</v>
      </c>
      <c r="AG95" s="62">
        <f t="shared" si="54"/>
        <v>0.91327550506200306</v>
      </c>
      <c r="AI95" s="30">
        <v>83</v>
      </c>
      <c r="AJ95" s="65">
        <f t="shared" si="55"/>
        <v>1.0804470604609762E-2</v>
      </c>
      <c r="AK95" s="64">
        <f t="shared" si="56"/>
        <v>2.1719502584488626E-2</v>
      </c>
      <c r="AL95" s="64">
        <f t="shared" si="57"/>
        <v>3.1418559703094928E-2</v>
      </c>
      <c r="AM95" s="64">
        <f t="shared" si="58"/>
        <v>0.21227596763763612</v>
      </c>
      <c r="AN95" s="64">
        <f t="shared" si="59"/>
        <v>6.3024620141353793E-2</v>
      </c>
      <c r="AO95" s="64">
        <f t="shared" si="60"/>
        <v>8.1875903235181791E-2</v>
      </c>
      <c r="AP95" s="64">
        <f t="shared" si="61"/>
        <v>9.9360844882369626E-2</v>
      </c>
      <c r="AQ95" s="64">
        <f t="shared" si="62"/>
        <v>0.12772591017884838</v>
      </c>
      <c r="AR95" s="66">
        <f t="shared" si="63"/>
        <v>0.1638063600633467</v>
      </c>
    </row>
    <row r="96" spans="2:44" x14ac:dyDescent="0.3">
      <c r="B96" s="30">
        <v>84</v>
      </c>
      <c r="C96">
        <f>fevr_19!N173</f>
        <v>5.7299566666666593</v>
      </c>
      <c r="D96">
        <f>fevr_19!O173</f>
        <v>6.4159166666666581</v>
      </c>
      <c r="E96">
        <f>fevr_19!P173</f>
        <v>6.557953333333332</v>
      </c>
      <c r="F96">
        <f>fevr_19!Q173</f>
        <v>6.7465566666666765</v>
      </c>
      <c r="G96">
        <f>fevr_19!R173</f>
        <v>7.5622666666666607</v>
      </c>
      <c r="H96">
        <f>fevr_19!S173</f>
        <v>7.9767808333333186</v>
      </c>
      <c r="I96">
        <f>fevr_19!T173</f>
        <v>8.3246166666666603</v>
      </c>
      <c r="J96">
        <f>fevr_19!U173</f>
        <v>8.5772016666666637</v>
      </c>
      <c r="K96" s="4">
        <f>fevr_19!V173</f>
        <v>9.37879333333332</v>
      </c>
      <c r="M96" s="30">
        <v>84</v>
      </c>
      <c r="N96">
        <f t="shared" si="37"/>
        <v>0.99605939992402859</v>
      </c>
      <c r="O96">
        <f t="shared" si="38"/>
        <v>1.0015245591122774</v>
      </c>
      <c r="P96">
        <f t="shared" si="39"/>
        <v>1.0092206151689456</v>
      </c>
      <c r="Q96">
        <f t="shared" si="40"/>
        <v>1.0172512305256327</v>
      </c>
      <c r="R96">
        <f t="shared" si="41"/>
        <v>1.0417259016422362</v>
      </c>
      <c r="S96">
        <f t="shared" si="42"/>
        <v>1.0691745592277953</v>
      </c>
      <c r="T96">
        <f t="shared" si="43"/>
        <v>1.0995202630645511</v>
      </c>
      <c r="U96">
        <f t="shared" si="44"/>
        <v>1.1642460903053558</v>
      </c>
      <c r="V96" s="4">
        <f t="shared" si="45"/>
        <v>1.2399142953831428</v>
      </c>
      <c r="X96" s="30">
        <v>84</v>
      </c>
      <c r="Y96" s="61">
        <f t="shared" si="46"/>
        <v>1.1263381756045689</v>
      </c>
      <c r="Z96" s="61">
        <f t="shared" si="47"/>
        <v>1.1124672960115385</v>
      </c>
      <c r="AA96" s="61">
        <f t="shared" si="48"/>
        <v>1.1003480913481227</v>
      </c>
      <c r="AB96" s="61">
        <f t="shared" si="49"/>
        <v>0.88152524776829733</v>
      </c>
      <c r="AC96" s="61">
        <f t="shared" si="50"/>
        <v>1.0586379489267721</v>
      </c>
      <c r="AD96" s="61">
        <f t="shared" si="51"/>
        <v>1.0313174212292913</v>
      </c>
      <c r="AE96" s="61">
        <f t="shared" si="52"/>
        <v>1.0053273622072312</v>
      </c>
      <c r="AF96" s="61">
        <f t="shared" si="53"/>
        <v>0.95969155856922528</v>
      </c>
      <c r="AG96" s="62">
        <f t="shared" si="54"/>
        <v>0.90520131946029991</v>
      </c>
      <c r="AI96" s="30">
        <v>84</v>
      </c>
      <c r="AJ96" s="65">
        <f t="shared" si="55"/>
        <v>1.1103711782019854E-2</v>
      </c>
      <c r="AK96" s="64">
        <f t="shared" si="56"/>
        <v>2.2486515423767672E-2</v>
      </c>
      <c r="AL96" s="64">
        <f t="shared" si="57"/>
        <v>3.2539469782073338E-2</v>
      </c>
      <c r="AM96" s="64">
        <f t="shared" si="58"/>
        <v>0.21542100046779977</v>
      </c>
      <c r="AN96" s="64">
        <f t="shared" si="59"/>
        <v>6.5400676877828023E-2</v>
      </c>
      <c r="AO96" s="64">
        <f t="shared" si="60"/>
        <v>8.5074405959003063E-2</v>
      </c>
      <c r="AP96" s="64">
        <f t="shared" si="61"/>
        <v>0.10335981867824684</v>
      </c>
      <c r="AQ96" s="64">
        <f t="shared" si="62"/>
        <v>0.13295964727897414</v>
      </c>
      <c r="AR96" s="66">
        <f t="shared" si="63"/>
        <v>0.17114118735003636</v>
      </c>
    </row>
    <row r="97" spans="2:44" x14ac:dyDescent="0.3">
      <c r="B97" s="30">
        <v>85</v>
      </c>
      <c r="C97">
        <f>fevr_19!N174</f>
        <v>5.7449999999999921</v>
      </c>
      <c r="D97">
        <f>fevr_19!O174</f>
        <v>6.4374999999999911</v>
      </c>
      <c r="E97">
        <f>fevr_19!P174</f>
        <v>6.5824999999999996</v>
      </c>
      <c r="F97">
        <f>fevr_19!Q174</f>
        <v>6.7725000000000097</v>
      </c>
      <c r="G97">
        <f>fevr_19!R174</f>
        <v>7.6049999999999942</v>
      </c>
      <c r="H97">
        <f>fevr_19!S174</f>
        <v>8.0306249999999864</v>
      </c>
      <c r="I97">
        <f>fevr_19!T174</f>
        <v>8.387499999999994</v>
      </c>
      <c r="J97">
        <f>fevr_19!U174</f>
        <v>8.6387499999999964</v>
      </c>
      <c r="K97" s="4">
        <f>fevr_19!V174</f>
        <v>9.4699999999999847</v>
      </c>
      <c r="M97" s="30">
        <v>85</v>
      </c>
      <c r="N97">
        <f t="shared" si="37"/>
        <v>1.0381246761738554</v>
      </c>
      <c r="O97">
        <f t="shared" si="38"/>
        <v>1.0438982270842057</v>
      </c>
      <c r="P97">
        <f t="shared" si="39"/>
        <v>1.0520340076091583</v>
      </c>
      <c r="Q97">
        <f t="shared" si="40"/>
        <v>1.0605303677300082</v>
      </c>
      <c r="R97">
        <f t="shared" si="41"/>
        <v>1.0864693790760387</v>
      </c>
      <c r="S97">
        <f t="shared" si="42"/>
        <v>1.1156447088328649</v>
      </c>
      <c r="T97">
        <f t="shared" si="43"/>
        <v>1.1480103042698309</v>
      </c>
      <c r="U97">
        <f t="shared" si="44"/>
        <v>1.217475386843391</v>
      </c>
      <c r="V97" s="4">
        <f t="shared" si="45"/>
        <v>1.2995443597995384</v>
      </c>
      <c r="X97" s="30">
        <v>85</v>
      </c>
      <c r="Y97" s="61">
        <f t="shared" si="46"/>
        <v>1.1259378300560112</v>
      </c>
      <c r="Z97" s="61">
        <f t="shared" si="47"/>
        <v>1.1115281259063552</v>
      </c>
      <c r="AA97" s="61">
        <f t="shared" si="48"/>
        <v>1.0989796914951351</v>
      </c>
      <c r="AB97" s="61">
        <f t="shared" si="49"/>
        <v>0.88034131169155727</v>
      </c>
      <c r="AC97" s="61">
        <f t="shared" si="50"/>
        <v>1.0557727438103073</v>
      </c>
      <c r="AD97" s="61">
        <f t="shared" si="51"/>
        <v>1.0274872952338547</v>
      </c>
      <c r="AE97" s="61">
        <f t="shared" si="52"/>
        <v>1.0005616545165485</v>
      </c>
      <c r="AF97" s="61">
        <f t="shared" si="53"/>
        <v>0.95347010001832988</v>
      </c>
      <c r="AG97" s="62">
        <f t="shared" si="54"/>
        <v>0.89654917325140948</v>
      </c>
      <c r="AI97" s="30">
        <v>85</v>
      </c>
      <c r="AJ97" s="65">
        <f t="shared" si="55"/>
        <v>1.1417250488182762E-2</v>
      </c>
      <c r="AK97" s="64">
        <f t="shared" si="56"/>
        <v>2.3297353399234444E-2</v>
      </c>
      <c r="AL97" s="64">
        <f t="shared" si="57"/>
        <v>3.3725136403491729E-2</v>
      </c>
      <c r="AM97" s="64">
        <f t="shared" si="58"/>
        <v>0.21862239245561355</v>
      </c>
      <c r="AN97" s="64">
        <f t="shared" si="59"/>
        <v>6.7921641639613561E-2</v>
      </c>
      <c r="AO97" s="64">
        <f t="shared" si="60"/>
        <v>8.8476147747198697E-2</v>
      </c>
      <c r="AP97" s="64">
        <f t="shared" si="61"/>
        <v>0.1076237915360343</v>
      </c>
      <c r="AQ97" s="64">
        <f t="shared" si="62"/>
        <v>0.1385712200876229</v>
      </c>
      <c r="AR97" s="66">
        <f t="shared" si="63"/>
        <v>0.17906785828894978</v>
      </c>
    </row>
    <row r="98" spans="2:44" x14ac:dyDescent="0.3">
      <c r="B98" s="30">
        <v>86</v>
      </c>
      <c r="C98">
        <f>fevr_19!N175</f>
        <v>5.7603399999999922</v>
      </c>
      <c r="D98">
        <f>fevr_19!O175</f>
        <v>6.4594999999999914</v>
      </c>
      <c r="E98">
        <f>fevr_19!P175</f>
        <v>6.6075199999999992</v>
      </c>
      <c r="F98">
        <f>fevr_19!Q175</f>
        <v>6.7989400000000106</v>
      </c>
      <c r="G98">
        <f>fevr_19!R175</f>
        <v>7.6485999999999947</v>
      </c>
      <c r="H98">
        <f>fevr_19!S175</f>
        <v>8.085584999999984</v>
      </c>
      <c r="I98">
        <f>fevr_19!T175</f>
        <v>8.4516999999999953</v>
      </c>
      <c r="J98">
        <f>fevr_19!U175</f>
        <v>8.7016099999999952</v>
      </c>
      <c r="K98" s="4">
        <f>fevr_19!V175</f>
        <v>9.5631599999999857</v>
      </c>
      <c r="M98" s="30">
        <v>86</v>
      </c>
      <c r="N98">
        <f t="shared" si="37"/>
        <v>1.0821120453734887</v>
      </c>
      <c r="O98">
        <f t="shared" si="38"/>
        <v>1.0882343045050502</v>
      </c>
      <c r="P98">
        <f t="shared" si="39"/>
        <v>1.0968681065419177</v>
      </c>
      <c r="Q98">
        <f t="shared" si="40"/>
        <v>1.1058930031581948</v>
      </c>
      <c r="R98">
        <f t="shared" si="41"/>
        <v>1.133500847094808</v>
      </c>
      <c r="S98">
        <f t="shared" si="42"/>
        <v>1.164657958749618</v>
      </c>
      <c r="T98">
        <f t="shared" si="43"/>
        <v>1.1993614780393347</v>
      </c>
      <c r="U98">
        <f t="shared" si="44"/>
        <v>1.2743977358772569</v>
      </c>
      <c r="V98" s="4">
        <f t="shared" si="45"/>
        <v>1.3641916206397922</v>
      </c>
      <c r="X98" s="30">
        <v>86</v>
      </c>
      <c r="Y98" s="61">
        <f t="shared" si="46"/>
        <v>1.1255178949108302</v>
      </c>
      <c r="Z98" s="61">
        <f t="shared" si="47"/>
        <v>1.1105421098125641</v>
      </c>
      <c r="AA98" s="61">
        <f t="shared" si="48"/>
        <v>1.0975418839053237</v>
      </c>
      <c r="AB98" s="61">
        <f t="shared" si="49"/>
        <v>0.87909363419735032</v>
      </c>
      <c r="AC98" s="61">
        <f t="shared" si="50"/>
        <v>1.0527501667559855</v>
      </c>
      <c r="AD98" s="61">
        <f t="shared" si="51"/>
        <v>1.0234344549944021</v>
      </c>
      <c r="AE98" s="61">
        <f t="shared" si="52"/>
        <v>0.99550280754916953</v>
      </c>
      <c r="AF98" s="61">
        <f t="shared" si="53"/>
        <v>0.9468230521504245</v>
      </c>
      <c r="AG98" s="62">
        <f t="shared" si="54"/>
        <v>0.88721053497655367</v>
      </c>
      <c r="AI98" s="30">
        <v>86</v>
      </c>
      <c r="AJ98" s="65">
        <f t="shared" si="55"/>
        <v>1.1746976282526744E-2</v>
      </c>
      <c r="AK98" s="64">
        <f t="shared" si="56"/>
        <v>2.4157318969224462E-2</v>
      </c>
      <c r="AL98" s="64">
        <f t="shared" si="57"/>
        <v>3.4983463434903883E-2</v>
      </c>
      <c r="AM98" s="64">
        <f t="shared" si="58"/>
        <v>0.22188753658560112</v>
      </c>
      <c r="AN98" s="64">
        <f t="shared" si="59"/>
        <v>7.0605860391805941E-2</v>
      </c>
      <c r="AO98" s="64">
        <f t="shared" si="60"/>
        <v>9.2107926081772651E-2</v>
      </c>
      <c r="AP98" s="64">
        <f t="shared" si="61"/>
        <v>0.1121895784072372</v>
      </c>
      <c r="AQ98" s="64">
        <f t="shared" si="62"/>
        <v>0.14462117227992055</v>
      </c>
      <c r="AR98" s="66">
        <f t="shared" si="63"/>
        <v>0.18769592072307661</v>
      </c>
    </row>
    <row r="99" spans="2:44" x14ac:dyDescent="0.3">
      <c r="B99" s="30">
        <v>87</v>
      </c>
      <c r="C99">
        <f>fevr_19!N176</f>
        <v>5.7759766666666588</v>
      </c>
      <c r="D99">
        <f>fevr_19!O176</f>
        <v>6.481916666666657</v>
      </c>
      <c r="E99">
        <f>fevr_19!P176</f>
        <v>6.6330133333333325</v>
      </c>
      <c r="F99">
        <f>fevr_19!Q176</f>
        <v>6.8258766666666775</v>
      </c>
      <c r="G99">
        <f>fevr_19!R176</f>
        <v>7.6930666666666596</v>
      </c>
      <c r="H99">
        <f>fevr_19!S176</f>
        <v>8.1416608333333169</v>
      </c>
      <c r="I99">
        <f>fevr_19!T176</f>
        <v>8.5172166666666609</v>
      </c>
      <c r="J99">
        <f>fevr_19!U176</f>
        <v>8.7657816666666637</v>
      </c>
      <c r="K99" s="4">
        <f>fevr_19!V176</f>
        <v>9.6582733333333195</v>
      </c>
      <c r="M99" s="30">
        <v>87</v>
      </c>
      <c r="N99">
        <f t="shared" si="37"/>
        <v>1.1282994546725971</v>
      </c>
      <c r="O99">
        <f t="shared" si="38"/>
        <v>1.134819653516534</v>
      </c>
      <c r="P99">
        <f t="shared" si="39"/>
        <v>1.1440228573863198</v>
      </c>
      <c r="Q99">
        <f t="shared" si="40"/>
        <v>1.1536534266079337</v>
      </c>
      <c r="R99">
        <f t="shared" si="41"/>
        <v>1.1831830977756328</v>
      </c>
      <c r="S99">
        <f t="shared" si="42"/>
        <v>1.2166413591340168</v>
      </c>
      <c r="T99">
        <f t="shared" si="43"/>
        <v>1.2540866034236908</v>
      </c>
      <c r="U99">
        <f t="shared" si="44"/>
        <v>1.335778772969793</v>
      </c>
      <c r="V99" s="4">
        <f t="shared" si="45"/>
        <v>1.4351044024998905</v>
      </c>
      <c r="X99" s="30">
        <v>87</v>
      </c>
      <c r="Y99" s="61">
        <f t="shared" si="46"/>
        <v>1.1250756920287195</v>
      </c>
      <c r="Z99" s="61">
        <f t="shared" si="47"/>
        <v>1.1095028709148065</v>
      </c>
      <c r="AA99" s="61">
        <f t="shared" si="48"/>
        <v>1.0960251472579361</v>
      </c>
      <c r="AB99" s="61">
        <f t="shared" si="49"/>
        <v>0.87777308870936777</v>
      </c>
      <c r="AC99" s="61">
        <f t="shared" si="50"/>
        <v>1.04954793407446</v>
      </c>
      <c r="AD99" s="61">
        <f t="shared" si="51"/>
        <v>1.0191260546166043</v>
      </c>
      <c r="AE99" s="61">
        <f t="shared" si="52"/>
        <v>0.99010512801680406</v>
      </c>
      <c r="AF99" s="61">
        <f t="shared" si="53"/>
        <v>0.93967264872021494</v>
      </c>
      <c r="AG99" s="62">
        <f t="shared" si="54"/>
        <v>0.87703813393928498</v>
      </c>
      <c r="AI99" s="30">
        <v>87</v>
      </c>
      <c r="AJ99" s="65">
        <f t="shared" si="55"/>
        <v>1.209520977281886E-2</v>
      </c>
      <c r="AK99" s="64">
        <f t="shared" si="56"/>
        <v>2.5072821696463077E-2</v>
      </c>
      <c r="AL99" s="64">
        <f t="shared" si="57"/>
        <v>3.6324027339707632E-2</v>
      </c>
      <c r="AM99" s="64">
        <f t="shared" si="58"/>
        <v>0.22522547084972466</v>
      </c>
      <c r="AN99" s="64">
        <f t="shared" si="59"/>
        <v>7.3475791130800827E-2</v>
      </c>
      <c r="AO99" s="64">
        <f t="shared" si="60"/>
        <v>9.6002886087640738E-2</v>
      </c>
      <c r="AP99" s="64">
        <f t="shared" si="61"/>
        <v>0.1171033104428828</v>
      </c>
      <c r="AQ99" s="64">
        <f t="shared" si="62"/>
        <v>0.1511879851998007</v>
      </c>
      <c r="AR99" s="66">
        <f t="shared" si="63"/>
        <v>0.19717390572030014</v>
      </c>
    </row>
    <row r="100" spans="2:44" x14ac:dyDescent="0.3">
      <c r="B100" s="30">
        <v>88</v>
      </c>
      <c r="C100">
        <f>fevr_19!N177</f>
        <v>5.7919099999999917</v>
      </c>
      <c r="D100">
        <f>fevr_19!O177</f>
        <v>6.5047499999999898</v>
      </c>
      <c r="E100">
        <f>fevr_19!P177</f>
        <v>6.6589799999999988</v>
      </c>
      <c r="F100">
        <f>fevr_19!Q177</f>
        <v>6.8533100000000111</v>
      </c>
      <c r="G100">
        <f>fevr_19!R177</f>
        <v>7.7383999999999933</v>
      </c>
      <c r="H100">
        <f>fevr_19!S177</f>
        <v>8.1988524999999832</v>
      </c>
      <c r="I100">
        <f>fevr_19!T177</f>
        <v>8.5840499999999942</v>
      </c>
      <c r="J100">
        <f>fevr_19!U177</f>
        <v>8.8312649999999948</v>
      </c>
      <c r="K100" s="4">
        <f>fevr_19!V177</f>
        <v>9.7553399999999861</v>
      </c>
      <c r="M100" s="30">
        <v>88</v>
      </c>
      <c r="N100">
        <f t="shared" si="37"/>
        <v>1.1770283191091613</v>
      </c>
      <c r="O100">
        <f t="shared" si="38"/>
        <v>1.1840074962356784</v>
      </c>
      <c r="P100">
        <f t="shared" si="39"/>
        <v>1.1938688785297562</v>
      </c>
      <c r="Q100">
        <f t="shared" si="40"/>
        <v>1.2042014214913566</v>
      </c>
      <c r="R100">
        <f t="shared" si="41"/>
        <v>1.2359714003989553</v>
      </c>
      <c r="S100">
        <f t="shared" si="42"/>
        <v>1.2721384670104312</v>
      </c>
      <c r="T100">
        <f t="shared" si="43"/>
        <v>1.3128495824756803</v>
      </c>
      <c r="U100">
        <f t="shared" si="44"/>
        <v>1.402651817300858</v>
      </c>
      <c r="V100" s="4">
        <f t="shared" si="45"/>
        <v>1.5140725742627741</v>
      </c>
      <c r="X100" s="30">
        <v>88</v>
      </c>
      <c r="Y100" s="61">
        <f t="shared" si="46"/>
        <v>1.1246079433125269</v>
      </c>
      <c r="Z100" s="61">
        <f t="shared" si="47"/>
        <v>1.1084025933095381</v>
      </c>
      <c r="AA100" s="61">
        <f t="shared" si="48"/>
        <v>1.094417778243052</v>
      </c>
      <c r="AB100" s="61">
        <f t="shared" si="49"/>
        <v>0.87636836190942824</v>
      </c>
      <c r="AC100" s="61">
        <f t="shared" si="50"/>
        <v>1.0461383071443626</v>
      </c>
      <c r="AD100" s="61">
        <f t="shared" si="51"/>
        <v>1.0145206880665065</v>
      </c>
      <c r="AE100" s="61">
        <f t="shared" si="52"/>
        <v>0.98431009377643575</v>
      </c>
      <c r="AF100" s="61">
        <f t="shared" si="53"/>
        <v>0.93191508927753708</v>
      </c>
      <c r="AG100" s="62">
        <f t="shared" si="54"/>
        <v>0.86582377539039046</v>
      </c>
      <c r="AI100" s="30">
        <v>88</v>
      </c>
      <c r="AJ100" s="65">
        <f t="shared" si="55"/>
        <v>1.2464839170021946E-2</v>
      </c>
      <c r="AK100" s="64">
        <f t="shared" si="56"/>
        <v>2.605172212432183E-2</v>
      </c>
      <c r="AL100" s="64">
        <f t="shared" si="57"/>
        <v>3.7758605349302865E-2</v>
      </c>
      <c r="AM100" s="64">
        <f t="shared" si="58"/>
        <v>0.22864741982333314</v>
      </c>
      <c r="AN100" s="64">
        <f t="shared" si="59"/>
        <v>7.65593985587395E-2</v>
      </c>
      <c r="AO100" s="64">
        <f t="shared" si="60"/>
        <v>0.10020281653284735</v>
      </c>
      <c r="AP100" s="64">
        <f t="shared" si="61"/>
        <v>0.12242406509762493</v>
      </c>
      <c r="AQ100" s="64">
        <f t="shared" si="62"/>
        <v>0.1583763662637282</v>
      </c>
      <c r="AR100" s="66">
        <f t="shared" si="63"/>
        <v>0.2077115788287206</v>
      </c>
    </row>
    <row r="101" spans="2:44" x14ac:dyDescent="0.3">
      <c r="B101" s="30">
        <v>89</v>
      </c>
      <c r="C101">
        <f>fevr_19!N178</f>
        <v>5.8081399999999919</v>
      </c>
      <c r="D101">
        <f>fevr_19!O178</f>
        <v>6.5279999999999898</v>
      </c>
      <c r="E101">
        <f>fevr_19!P178</f>
        <v>6.6854199999999988</v>
      </c>
      <c r="F101">
        <f>fevr_19!Q178</f>
        <v>6.8812400000000116</v>
      </c>
      <c r="G101">
        <f>fevr_19!R178</f>
        <v>7.784599999999994</v>
      </c>
      <c r="H101">
        <f>fevr_19!S178</f>
        <v>8.2571599999999847</v>
      </c>
      <c r="I101">
        <f>fevr_19!T178</f>
        <v>8.6521999999999935</v>
      </c>
      <c r="J101">
        <f>fevr_19!U178</f>
        <v>8.8980599999999939</v>
      </c>
      <c r="K101" s="4">
        <f>fevr_19!V178</f>
        <v>9.8543599999999838</v>
      </c>
      <c r="M101" s="30">
        <v>89</v>
      </c>
      <c r="N101">
        <f t="shared" si="37"/>
        <v>1.2287249912949523</v>
      </c>
      <c r="O101">
        <f t="shared" si="38"/>
        <v>1.2362401755896075</v>
      </c>
      <c r="P101">
        <f t="shared" si="39"/>
        <v>1.2468721817127015</v>
      </c>
      <c r="Q101">
        <f t="shared" si="40"/>
        <v>1.2580292219835052</v>
      </c>
      <c r="R101">
        <f t="shared" si="41"/>
        <v>1.2924487045875395</v>
      </c>
      <c r="S101">
        <f t="shared" si="42"/>
        <v>1.3318570944918844</v>
      </c>
      <c r="T101">
        <f t="shared" si="43"/>
        <v>1.376532772653088</v>
      </c>
      <c r="U101">
        <f t="shared" si="44"/>
        <v>1.4764624420030275</v>
      </c>
      <c r="V101" s="4">
        <f t="shared" si="45"/>
        <v>1.6038028410839822</v>
      </c>
      <c r="X101" s="30">
        <v>89</v>
      </c>
      <c r="Y101" s="61">
        <f t="shared" si="46"/>
        <v>1.1241105691834754</v>
      </c>
      <c r="Z101" s="61">
        <f t="shared" si="47"/>
        <v>1.107231533080778</v>
      </c>
      <c r="AA101" s="61">
        <f t="shared" si="48"/>
        <v>1.092705136608191</v>
      </c>
      <c r="AB101" s="61">
        <f t="shared" si="49"/>
        <v>0.87486516689314553</v>
      </c>
      <c r="AC101" s="61">
        <f t="shared" si="50"/>
        <v>1.0424860494320665</v>
      </c>
      <c r="AD101" s="61">
        <f t="shared" si="51"/>
        <v>1.0095649462603122</v>
      </c>
      <c r="AE101" s="61">
        <f t="shared" si="52"/>
        <v>0.97804074870585256</v>
      </c>
      <c r="AF101" s="61">
        <f t="shared" si="53"/>
        <v>0.9234067651643455</v>
      </c>
      <c r="AG101" s="62">
        <f t="shared" si="54"/>
        <v>0.85325713976621298</v>
      </c>
      <c r="AI101" s="30">
        <v>89</v>
      </c>
      <c r="AJ101" s="65">
        <f t="shared" si="55"/>
        <v>1.2859515322353965E-2</v>
      </c>
      <c r="AK101" s="64">
        <f t="shared" si="56"/>
        <v>2.7103822981829118E-2</v>
      </c>
      <c r="AL101" s="64">
        <f t="shared" si="57"/>
        <v>3.9301934173797681E-2</v>
      </c>
      <c r="AM101" s="64">
        <f t="shared" si="58"/>
        <v>0.23216758168143137</v>
      </c>
      <c r="AN101" s="64">
        <f t="shared" si="59"/>
        <v>7.9892208748087112E-2</v>
      </c>
      <c r="AO101" s="64">
        <f t="shared" si="60"/>
        <v>0.10476161345893287</v>
      </c>
      <c r="AP101" s="64">
        <f t="shared" si="61"/>
        <v>0.12822950241642173</v>
      </c>
      <c r="AQ101" s="64">
        <f t="shared" si="62"/>
        <v>0.16633108321340573</v>
      </c>
      <c r="AR101" s="66">
        <f t="shared" si="63"/>
        <v>0.21962123919728382</v>
      </c>
    </row>
    <row r="102" spans="2:44" x14ac:dyDescent="0.3">
      <c r="B102" s="30">
        <v>90</v>
      </c>
      <c r="C102">
        <f>fevr_19!N179</f>
        <v>5.8246666666666584</v>
      </c>
      <c r="D102">
        <f>fevr_19!O179</f>
        <v>6.5516666666666552</v>
      </c>
      <c r="E102">
        <f>fevr_19!P179</f>
        <v>6.7123333333333326</v>
      </c>
      <c r="F102">
        <f>fevr_19!Q179</f>
        <v>6.9096666666666788</v>
      </c>
      <c r="G102">
        <f>fevr_19!R179</f>
        <v>7.8316666666666599</v>
      </c>
      <c r="H102">
        <f>fevr_19!S179</f>
        <v>8.3165833333333161</v>
      </c>
      <c r="I102">
        <f>fevr_19!T179</f>
        <v>8.7216666666666605</v>
      </c>
      <c r="J102">
        <f>fevr_19!U179</f>
        <v>8.9661666666666626</v>
      </c>
      <c r="K102" s="4">
        <f>fevr_19!V179</f>
        <v>9.9553333333333178</v>
      </c>
      <c r="M102" s="30">
        <v>90</v>
      </c>
      <c r="N102">
        <f t="shared" si="37"/>
        <v>1.2839322484054554</v>
      </c>
      <c r="O102">
        <f t="shared" si="38"/>
        <v>1.2920826989837046</v>
      </c>
      <c r="P102">
        <f t="shared" si="39"/>
        <v>1.303630859741596</v>
      </c>
      <c r="Q102">
        <f t="shared" si="40"/>
        <v>1.3157718213216034</v>
      </c>
      <c r="R102">
        <f t="shared" si="41"/>
        <v>1.3533795611153323</v>
      </c>
      <c r="S102">
        <f t="shared" si="42"/>
        <v>1.3967446282280727</v>
      </c>
      <c r="T102">
        <f t="shared" si="43"/>
        <v>1.4463471485048329</v>
      </c>
      <c r="U102">
        <f t="shared" si="44"/>
        <v>1.5593274861243855</v>
      </c>
      <c r="V102" s="4">
        <f t="shared" si="45"/>
        <v>1.7086942345682725</v>
      </c>
      <c r="X102" s="30">
        <v>90</v>
      </c>
      <c r="Y102" s="61">
        <f t="shared" si="46"/>
        <v>1.1235783934158214</v>
      </c>
      <c r="Z102" s="61">
        <f t="shared" si="47"/>
        <v>1.1059772990894918</v>
      </c>
      <c r="AA102" s="61">
        <f t="shared" si="48"/>
        <v>1.0908685272132199</v>
      </c>
      <c r="AB102" s="61">
        <f t="shared" si="49"/>
        <v>0.87324506359221754</v>
      </c>
      <c r="AC102" s="61">
        <f t="shared" si="50"/>
        <v>1.038545308800364</v>
      </c>
      <c r="AD102" s="61">
        <f t="shared" si="51"/>
        <v>1.0041880110778498</v>
      </c>
      <c r="AE102" s="61">
        <f t="shared" si="52"/>
        <v>0.97119258742661707</v>
      </c>
      <c r="AF102" s="61">
        <f t="shared" si="53"/>
        <v>0.91393974471020312</v>
      </c>
      <c r="AG102" s="62">
        <f t="shared" si="54"/>
        <v>0.83884146292338879</v>
      </c>
      <c r="AI102" s="30">
        <v>90</v>
      </c>
      <c r="AJ102" s="65">
        <f t="shared" si="55"/>
        <v>1.3283938244402993E-2</v>
      </c>
      <c r="AK102" s="64">
        <f t="shared" si="56"/>
        <v>2.8241591486478423E-2</v>
      </c>
      <c r="AL102" s="64">
        <f t="shared" si="57"/>
        <v>4.0972833086611815E-2</v>
      </c>
      <c r="AM102" s="64">
        <f t="shared" si="58"/>
        <v>0.23580430830776788</v>
      </c>
      <c r="AN102" s="64">
        <f t="shared" si="59"/>
        <v>8.3520443305399428E-2</v>
      </c>
      <c r="AO102" s="64">
        <f t="shared" si="60"/>
        <v>0.10975071615237841</v>
      </c>
      <c r="AP102" s="64">
        <f t="shared" si="61"/>
        <v>0.13462502640790064</v>
      </c>
      <c r="AQ102" s="64">
        <f t="shared" si="62"/>
        <v>0.17526157307712098</v>
      </c>
      <c r="AR102" s="66">
        <f t="shared" si="63"/>
        <v>0.23340219024896791</v>
      </c>
    </row>
    <row r="103" spans="2:44" x14ac:dyDescent="0.3">
      <c r="B103" s="30">
        <v>91</v>
      </c>
      <c r="C103">
        <f>fevr_19!N180</f>
        <v>5.8414899999999914</v>
      </c>
      <c r="D103">
        <f>fevr_19!O180</f>
        <v>6.5757499999999887</v>
      </c>
      <c r="E103">
        <f>fevr_19!P180</f>
        <v>6.7397199999999984</v>
      </c>
      <c r="F103">
        <f>fevr_19!Q180</f>
        <v>6.938590000000012</v>
      </c>
      <c r="G103">
        <f>fevr_19!R180</f>
        <v>7.8795999999999928</v>
      </c>
      <c r="H103">
        <f>fevr_19!S180</f>
        <v>8.3771224999999827</v>
      </c>
      <c r="I103">
        <f>fevr_19!T180</f>
        <v>8.7924499999999917</v>
      </c>
      <c r="J103">
        <f>fevr_19!U180</f>
        <v>9.0355849999999958</v>
      </c>
      <c r="K103" s="4">
        <f>fevr_19!V180</f>
        <v>10.058259999999983</v>
      </c>
      <c r="M103" s="30">
        <v>91</v>
      </c>
      <c r="N103">
        <f t="shared" si="37"/>
        <v>1.3433570351087136</v>
      </c>
      <c r="O103">
        <f t="shared" si="38"/>
        <v>1.3522738945466646</v>
      </c>
      <c r="P103">
        <f t="shared" si="39"/>
        <v>1.3649315057989584</v>
      </c>
      <c r="Q103">
        <f t="shared" si="40"/>
        <v>1.3782695159734277</v>
      </c>
      <c r="R103">
        <f t="shared" si="41"/>
        <v>1.4197962463306921</v>
      </c>
      <c r="S103">
        <f t="shared" si="42"/>
        <v>1.4681127268810199</v>
      </c>
      <c r="T103">
        <f t="shared" si="43"/>
        <v>1.5240229943015635</v>
      </c>
      <c r="U103">
        <f t="shared" si="44"/>
        <v>1.654539284801102</v>
      </c>
      <c r="V103" s="4">
        <f t="shared" si="45"/>
        <v>1.8366763602554481</v>
      </c>
      <c r="X103" s="30">
        <v>91</v>
      </c>
      <c r="Y103" s="61">
        <f t="shared" si="46"/>
        <v>1.1230046961745372</v>
      </c>
      <c r="Z103" s="61">
        <f t="shared" si="47"/>
        <v>1.1046237582054124</v>
      </c>
      <c r="AA103" s="61">
        <f t="shared" si="48"/>
        <v>1.0888834847344753</v>
      </c>
      <c r="AB103" s="61">
        <f t="shared" si="49"/>
        <v>0.87148362349176289</v>
      </c>
      <c r="AC103" s="61">
        <f t="shared" si="50"/>
        <v>1.0342546569058457</v>
      </c>
      <c r="AD103" s="61">
        <f t="shared" si="51"/>
        <v>0.9982927484576618</v>
      </c>
      <c r="AE103" s="61">
        <f t="shared" si="52"/>
        <v>0.96361786739933064</v>
      </c>
      <c r="AF103" s="61">
        <f t="shared" si="53"/>
        <v>0.90319439364248411</v>
      </c>
      <c r="AG103" s="62">
        <f t="shared" si="54"/>
        <v>0.8216958588028801</v>
      </c>
      <c r="AI103" s="30">
        <v>91</v>
      </c>
      <c r="AJ103" s="65">
        <f t="shared" si="55"/>
        <v>1.3744292278888626E-2</v>
      </c>
      <c r="AK103" s="64">
        <f t="shared" si="56"/>
        <v>2.9481258411643285E-2</v>
      </c>
      <c r="AL103" s="64">
        <f t="shared" si="57"/>
        <v>4.2795926444470056E-2</v>
      </c>
      <c r="AM103" s="64">
        <f t="shared" si="58"/>
        <v>0.23958194180243386</v>
      </c>
      <c r="AN103" s="64">
        <f t="shared" si="59"/>
        <v>8.7506004011030036E-2</v>
      </c>
      <c r="AO103" s="64">
        <f t="shared" si="60"/>
        <v>0.11526805925977945</v>
      </c>
      <c r="AP103" s="64">
        <f t="shared" si="61"/>
        <v>0.14175954445768379</v>
      </c>
      <c r="AQ103" s="64">
        <f t="shared" si="62"/>
        <v>0.18548947875345834</v>
      </c>
      <c r="AR103" s="66">
        <f t="shared" si="63"/>
        <v>0.24993865446268893</v>
      </c>
    </row>
    <row r="104" spans="2:44" x14ac:dyDescent="0.3">
      <c r="B104" s="30">
        <v>92</v>
      </c>
      <c r="C104">
        <f>fevr_19!N181</f>
        <v>5.8586099999999917</v>
      </c>
      <c r="D104">
        <f>fevr_19!O181</f>
        <v>6.6002499999999884</v>
      </c>
      <c r="E104">
        <f>fevr_19!P181</f>
        <v>6.7675799999999988</v>
      </c>
      <c r="F104">
        <f>fevr_19!Q181</f>
        <v>6.9680100000000129</v>
      </c>
      <c r="G104">
        <f>fevr_19!R181</f>
        <v>7.9283999999999928</v>
      </c>
      <c r="H104">
        <f>fevr_19!S181</f>
        <v>8.4387774999999827</v>
      </c>
      <c r="I104">
        <f>fevr_19!T181</f>
        <v>8.8645499999999924</v>
      </c>
      <c r="J104">
        <f>fevr_19!U181</f>
        <v>9.1063149999999951</v>
      </c>
      <c r="K104" s="4">
        <f>fevr_19!V181</f>
        <v>10.163139999999984</v>
      </c>
      <c r="M104" s="30">
        <v>92</v>
      </c>
      <c r="N104">
        <f t="shared" si="37"/>
        <v>1.4079457937653295</v>
      </c>
      <c r="O104">
        <f t="shared" si="38"/>
        <v>1.4178076915566582</v>
      </c>
      <c r="P104">
        <f t="shared" si="39"/>
        <v>1.4318397648599335</v>
      </c>
      <c r="Q104">
        <f t="shared" si="40"/>
        <v>1.4466693849364671</v>
      </c>
      <c r="R104">
        <f t="shared" si="41"/>
        <v>1.4931435587190285</v>
      </c>
      <c r="S104">
        <f t="shared" si="42"/>
        <v>1.5478565758780485</v>
      </c>
      <c r="T104">
        <f t="shared" si="43"/>
        <v>1.6121648278238789</v>
      </c>
      <c r="U104">
        <f t="shared" si="44"/>
        <v>1.7676640286617318</v>
      </c>
      <c r="V104" s="4">
        <f t="shared" si="45"/>
        <v>2.0045818220433533</v>
      </c>
      <c r="X104" s="30">
        <v>92</v>
      </c>
      <c r="Y104" s="61">
        <f t="shared" si="46"/>
        <v>1.1223805097228818</v>
      </c>
      <c r="Z104" s="61">
        <f t="shared" si="47"/>
        <v>1.1031492992294443</v>
      </c>
      <c r="AA104" s="61">
        <f t="shared" si="48"/>
        <v>1.0867170271107591</v>
      </c>
      <c r="AB104" s="61">
        <f t="shared" si="49"/>
        <v>0.86954744336975587</v>
      </c>
      <c r="AC104" s="61">
        <f t="shared" si="50"/>
        <v>1.0295287826925719</v>
      </c>
      <c r="AD104" s="61">
        <f t="shared" si="51"/>
        <v>0.99174012745895945</v>
      </c>
      <c r="AE104" s="61">
        <f t="shared" si="52"/>
        <v>0.95509659084228571</v>
      </c>
      <c r="AF104" s="61">
        <f t="shared" si="53"/>
        <v>0.89063700418748259</v>
      </c>
      <c r="AG104" s="62">
        <f t="shared" si="54"/>
        <v>0.7999852691911058</v>
      </c>
      <c r="AI104" s="30">
        <v>92</v>
      </c>
      <c r="AJ104" s="65">
        <f t="shared" si="55"/>
        <v>1.4248933746483727E-2</v>
      </c>
      <c r="AK104" s="64">
        <f t="shared" si="56"/>
        <v>3.0844560330010928E-2</v>
      </c>
      <c r="AL104" s="64">
        <f t="shared" si="57"/>
        <v>4.4804400742799455E-2</v>
      </c>
      <c r="AM104" s="64">
        <f t="shared" si="58"/>
        <v>0.24353380333741903</v>
      </c>
      <c r="AN104" s="64">
        <f t="shared" si="59"/>
        <v>9.1934815946479231E-2</v>
      </c>
      <c r="AO104" s="64">
        <f t="shared" si="60"/>
        <v>0.12145372553483824</v>
      </c>
      <c r="AP104" s="64">
        <f t="shared" si="61"/>
        <v>0.14985460337541601</v>
      </c>
      <c r="AQ104" s="64">
        <f t="shared" si="62"/>
        <v>0.19755130582596225</v>
      </c>
      <c r="AR104" s="66">
        <f t="shared" si="63"/>
        <v>0.27107017529751265</v>
      </c>
    </row>
    <row r="105" spans="2:44" x14ac:dyDescent="0.3">
      <c r="B105" s="30">
        <v>93</v>
      </c>
      <c r="C105">
        <f>fevr_19!N182</f>
        <v>5.8760266666666574</v>
      </c>
      <c r="D105">
        <f>fevr_19!O182</f>
        <v>6.6251666666666544</v>
      </c>
      <c r="E105">
        <f>fevr_19!P182</f>
        <v>6.7959133333333321</v>
      </c>
      <c r="F105">
        <f>fevr_19!Q182</f>
        <v>6.9979266666666797</v>
      </c>
      <c r="G105">
        <f>fevr_19!R182</f>
        <v>7.9780666666666598</v>
      </c>
      <c r="H105">
        <f>fevr_19!S182</f>
        <v>8.5015483333333144</v>
      </c>
      <c r="I105">
        <f>fevr_19!T182</f>
        <v>8.9379666666666591</v>
      </c>
      <c r="J105">
        <f>fevr_19!U182</f>
        <v>9.1783566666666623</v>
      </c>
      <c r="K105" s="4">
        <f>fevr_19!V182</f>
        <v>10.269973333333315</v>
      </c>
      <c r="M105" s="30">
        <v>93</v>
      </c>
      <c r="N105">
        <f t="shared" si="37"/>
        <v>1.4790092178567174</v>
      </c>
      <c r="O105">
        <f t="shared" si="38"/>
        <v>1.4900688882797746</v>
      </c>
      <c r="P105">
        <f t="shared" si="39"/>
        <v>1.505853486126606</v>
      </c>
      <c r="Q105">
        <f t="shared" si="40"/>
        <v>1.5225992622656872</v>
      </c>
      <c r="R105">
        <f t="shared" si="41"/>
        <v>1.5755384218812774</v>
      </c>
      <c r="S105">
        <f t="shared" si="42"/>
        <v>1.6388713386796385</v>
      </c>
      <c r="T105">
        <f t="shared" si="43"/>
        <v>1.7149784048784038</v>
      </c>
      <c r="U105">
        <f t="shared" si="44"/>
        <v>1.9093559770057698</v>
      </c>
      <c r="V105" s="4">
        <f t="shared" si="45"/>
        <v>2.2610226253110386</v>
      </c>
      <c r="X105" s="30">
        <v>93</v>
      </c>
      <c r="Y105" s="61">
        <f t="shared" si="46"/>
        <v>1.1216934536249912</v>
      </c>
      <c r="Z105" s="61">
        <f t="shared" si="47"/>
        <v>1.1015239387789111</v>
      </c>
      <c r="AA105" s="61">
        <f t="shared" si="48"/>
        <v>1.084323021501691</v>
      </c>
      <c r="AB105" s="61">
        <f t="shared" si="49"/>
        <v>0.8673890109329383</v>
      </c>
      <c r="AC105" s="61">
        <f t="shared" si="50"/>
        <v>1.0242436631609484</v>
      </c>
      <c r="AD105" s="61">
        <f t="shared" si="51"/>
        <v>0.98431978843978185</v>
      </c>
      <c r="AE105" s="61">
        <f t="shared" si="52"/>
        <v>0.94527746908471888</v>
      </c>
      <c r="AF105" s="61">
        <f t="shared" si="53"/>
        <v>0.87525997508181097</v>
      </c>
      <c r="AG105" s="62">
        <f t="shared" si="54"/>
        <v>0.768536871061547</v>
      </c>
      <c r="AI105" s="30">
        <v>93</v>
      </c>
      <c r="AJ105" s="65">
        <f t="shared" si="55"/>
        <v>1.4809531354295968E-2</v>
      </c>
      <c r="AK105" s="64">
        <f t="shared" si="56"/>
        <v>3.2361642919655154E-2</v>
      </c>
      <c r="AL105" s="64">
        <f t="shared" si="57"/>
        <v>4.7044654578904499E-2</v>
      </c>
      <c r="AM105" s="64">
        <f t="shared" si="58"/>
        <v>0.2477073329258731</v>
      </c>
      <c r="AN105" s="64">
        <f t="shared" si="59"/>
        <v>9.6931715675479091E-2</v>
      </c>
      <c r="AO105" s="64">
        <f t="shared" si="60"/>
        <v>0.12851949971873933</v>
      </c>
      <c r="AP105" s="64">
        <f t="shared" si="61"/>
        <v>0.1592636363473845</v>
      </c>
      <c r="AQ105" s="64">
        <f t="shared" si="62"/>
        <v>0.21245883428438339</v>
      </c>
      <c r="AR105" s="66">
        <f t="shared" si="63"/>
        <v>0.30197525536917491</v>
      </c>
    </row>
    <row r="106" spans="2:44" x14ac:dyDescent="0.3">
      <c r="B106" s="30">
        <v>94</v>
      </c>
      <c r="C106">
        <f>fevr_19!N183</f>
        <v>5.8937399999999913</v>
      </c>
      <c r="D106">
        <f>fevr_19!O183</f>
        <v>6.6504999999999868</v>
      </c>
      <c r="E106">
        <f>fevr_19!P183</f>
        <v>6.8247199999999992</v>
      </c>
      <c r="F106">
        <f>fevr_19!Q183</f>
        <v>7.0283400000000134</v>
      </c>
      <c r="G106">
        <f>fevr_19!R183</f>
        <v>8.028599999999992</v>
      </c>
      <c r="H106">
        <f>fevr_19!S183</f>
        <v>8.5654349999999813</v>
      </c>
      <c r="I106">
        <f>fevr_19!T183</f>
        <v>9.0126999999999917</v>
      </c>
      <c r="J106">
        <f>fevr_19!U183</f>
        <v>9.2517099999999957</v>
      </c>
      <c r="K106" s="4">
        <f>fevr_19!V183</f>
        <v>10.378759999999982</v>
      </c>
      <c r="M106" s="30">
        <v>94</v>
      </c>
      <c r="N106">
        <f t="shared" si="37"/>
        <v>1.5584416883147401</v>
      </c>
      <c r="O106">
        <f t="shared" si="38"/>
        <v>1.5710745676864792</v>
      </c>
      <c r="P106">
        <f t="shared" si="39"/>
        <v>1.5891794056319717</v>
      </c>
      <c r="Q106">
        <f t="shared" si="40"/>
        <v>1.6084875258992777</v>
      </c>
      <c r="R106">
        <f t="shared" si="41"/>
        <v>1.6702757359932114</v>
      </c>
      <c r="S106">
        <f t="shared" si="42"/>
        <v>1.7459290319818761</v>
      </c>
      <c r="T106">
        <f t="shared" si="43"/>
        <v>1.839972356815001</v>
      </c>
      <c r="U106">
        <f t="shared" si="44"/>
        <v>2.104724638284714</v>
      </c>
      <c r="V106" s="4">
        <f t="shared" si="45"/>
        <v>3.0223817433715197</v>
      </c>
      <c r="X106" s="30">
        <v>94</v>
      </c>
      <c r="Y106" s="61">
        <f t="shared" si="46"/>
        <v>1.1209256887303407</v>
      </c>
      <c r="Z106" s="61">
        <f t="shared" si="47"/>
        <v>1.0997041857247141</v>
      </c>
      <c r="AA106" s="61">
        <f t="shared" si="48"/>
        <v>1.081633833833455</v>
      </c>
      <c r="AB106" s="61">
        <f t="shared" si="49"/>
        <v>0.86493724025630025</v>
      </c>
      <c r="AC106" s="61">
        <f t="shared" si="50"/>
        <v>1.0182077998704309</v>
      </c>
      <c r="AD106" s="61">
        <f t="shared" si="51"/>
        <v>0.97568844503618701</v>
      </c>
      <c r="AE106" s="61">
        <f t="shared" si="52"/>
        <v>0.93354079977615545</v>
      </c>
      <c r="AF106" s="61">
        <f t="shared" si="53"/>
        <v>0.85472719721645118</v>
      </c>
      <c r="AG106" s="62">
        <f t="shared" si="54"/>
        <v>0.68535747023758253</v>
      </c>
      <c r="AI106" s="30">
        <v>94</v>
      </c>
      <c r="AJ106" s="65">
        <f>$AJ$10*EXP(-$AJ$9*$AJ$7)*NORMSDIST(N106)-(Y106*EXP(-$AJ$8*$AJ$7)*NORMSDIST(N106-((K106/100)*SQRT($AJ$7))))</f>
        <v>1.5443074730842943E-2</v>
      </c>
      <c r="AK106" s="64">
        <f t="shared" si="56"/>
        <v>3.4076210916898386E-2</v>
      </c>
      <c r="AL106" s="64">
        <f t="shared" si="57"/>
        <v>4.9584674579367327E-2</v>
      </c>
      <c r="AM106" s="64">
        <f t="shared" si="58"/>
        <v>0.2521735654729399</v>
      </c>
      <c r="AN106" s="64">
        <f t="shared" si="59"/>
        <v>0.10268931675710968</v>
      </c>
      <c r="AO106" s="64">
        <f t="shared" si="60"/>
        <v>0.13681069397189882</v>
      </c>
      <c r="AP106" s="64">
        <f t="shared" si="61"/>
        <v>0.17060951080770625</v>
      </c>
      <c r="AQ106" s="64">
        <f t="shared" si="62"/>
        <v>0.23255523714676529</v>
      </c>
      <c r="AR106" s="66">
        <f t="shared" si="63"/>
        <v>0.3846289472347808</v>
      </c>
    </row>
    <row r="107" spans="2:44" x14ac:dyDescent="0.3">
      <c r="B107" s="30">
        <v>95</v>
      </c>
      <c r="C107">
        <f>fevr_19!N184</f>
        <v>5.9117499999999907</v>
      </c>
      <c r="D107">
        <f>fevr_19!O184</f>
        <v>6.6762499999999871</v>
      </c>
      <c r="E107">
        <f>fevr_19!P184</f>
        <v>6.8539999999999992</v>
      </c>
      <c r="F107">
        <f>fevr_19!Q184</f>
        <v>7.0592500000000138</v>
      </c>
      <c r="G107">
        <f>fevr_19!R184</f>
        <v>8.0799999999999912</v>
      </c>
      <c r="H107">
        <f>fevr_19!S184</f>
        <v>8.6304374999999816</v>
      </c>
      <c r="I107">
        <f>fevr_19!T184</f>
        <v>9.0887499999999903</v>
      </c>
      <c r="J107">
        <f>fevr_19!U184</f>
        <v>9.3263749999999952</v>
      </c>
      <c r="K107" s="4">
        <f>fevr_19!V184</f>
        <v>10.489499999999982</v>
      </c>
      <c r="M107" s="30">
        <v>95</v>
      </c>
      <c r="N107">
        <f t="shared" si="37"/>
        <v>1.6491382726130603</v>
      </c>
      <c r="O107">
        <f t="shared" si="38"/>
        <v>1.6639394272076422</v>
      </c>
      <c r="P107">
        <f t="shared" si="39"/>
        <v>1.6852777322164614</v>
      </c>
      <c r="Q107">
        <f t="shared" si="40"/>
        <v>1.708207229378129</v>
      </c>
      <c r="R107">
        <f t="shared" si="41"/>
        <v>1.7829316758780422</v>
      </c>
      <c r="S107">
        <f t="shared" si="42"/>
        <v>1.8778147567767087</v>
      </c>
      <c r="T107">
        <f t="shared" si="43"/>
        <v>2.0028312412141305</v>
      </c>
      <c r="U107">
        <f t="shared" si="44"/>
        <v>2.4467673913635575</v>
      </c>
      <c r="V107" s="4" t="e">
        <f>NORMSINV(M107/100/EXP(-$V$9*$V$7))</f>
        <v>#NUM!</v>
      </c>
      <c r="X107" s="30">
        <v>95</v>
      </c>
      <c r="Y107" s="61">
        <f t="shared" si="46"/>
        <v>1.1200500345863815</v>
      </c>
      <c r="Z107" s="61">
        <f t="shared" si="47"/>
        <v>1.0976231637856717</v>
      </c>
      <c r="AA107" s="61">
        <f t="shared" si="48"/>
        <v>1.0785439373581385</v>
      </c>
      <c r="AB107" s="61">
        <f t="shared" si="49"/>
        <v>0.86207835811604605</v>
      </c>
      <c r="AC107" s="61">
        <f t="shared" si="50"/>
        <v>1.0110997989403818</v>
      </c>
      <c r="AD107" s="61">
        <f t="shared" si="51"/>
        <v>0.9652208431846393</v>
      </c>
      <c r="AE107" s="61">
        <f t="shared" si="52"/>
        <v>0.91860933847706283</v>
      </c>
      <c r="AF107" s="61">
        <f t="shared" si="53"/>
        <v>0.82058584066794638</v>
      </c>
      <c r="AG107" s="62" t="e">
        <f t="shared" si="54"/>
        <v>#NUM!</v>
      </c>
      <c r="AI107" s="30">
        <v>95</v>
      </c>
      <c r="AJ107" s="65">
        <f t="shared" si="55"/>
        <v>1.6175695813503754E-2</v>
      </c>
      <c r="AK107" s="64">
        <f t="shared" si="56"/>
        <v>3.6055429539082473E-2</v>
      </c>
      <c r="AL107" s="64">
        <f t="shared" si="57"/>
        <v>5.253047058911875E-2</v>
      </c>
      <c r="AM107" s="64">
        <f t="shared" si="58"/>
        <v>0.25704627015262549</v>
      </c>
      <c r="AN107" s="64">
        <f t="shared" si="59"/>
        <v>0.10953062471833486</v>
      </c>
      <c r="AO107" s="64">
        <f t="shared" si="60"/>
        <v>0.14695567206352578</v>
      </c>
      <c r="AP107" s="64">
        <f t="shared" si="61"/>
        <v>0.18517467797826026</v>
      </c>
      <c r="AQ107" s="64">
        <f t="shared" si="62"/>
        <v>0.26630908528240249</v>
      </c>
      <c r="AR107" s="66" t="e">
        <f t="shared" si="63"/>
        <v>#NUM!</v>
      </c>
    </row>
    <row r="108" spans="2:44" x14ac:dyDescent="0.3">
      <c r="B108" s="30">
        <v>96</v>
      </c>
      <c r="C108">
        <f>fevr_19!N185</f>
        <v>5.9300566666666574</v>
      </c>
      <c r="D108">
        <f>fevr_19!O185</f>
        <v>6.7024166666666529</v>
      </c>
      <c r="E108">
        <f>fevr_19!P185</f>
        <v>6.8837533333333321</v>
      </c>
      <c r="F108">
        <f>fevr_19!Q185</f>
        <v>7.090656666666681</v>
      </c>
      <c r="G108">
        <f>fevr_19!R185</f>
        <v>8.1322666666666592</v>
      </c>
      <c r="H108">
        <f>fevr_19!S185</f>
        <v>8.6965558333333135</v>
      </c>
      <c r="I108">
        <f>fevr_19!T185</f>
        <v>9.1661166666666567</v>
      </c>
      <c r="J108">
        <f>fevr_19!U185</f>
        <v>9.4023516666666609</v>
      </c>
      <c r="K108" s="4">
        <f>fevr_19!V185</f>
        <v>10.602193333333314</v>
      </c>
      <c r="M108" s="30">
        <v>96</v>
      </c>
      <c r="N108">
        <f t="shared" si="37"/>
        <v>1.7558733288926007</v>
      </c>
      <c r="O108">
        <f t="shared" si="38"/>
        <v>1.7738755339550583</v>
      </c>
      <c r="P108">
        <f t="shared" si="39"/>
        <v>1.8000667112087274</v>
      </c>
      <c r="Q108">
        <f t="shared" si="40"/>
        <v>1.8285479971586349</v>
      </c>
      <c r="R108">
        <f t="shared" si="41"/>
        <v>1.924195918788989</v>
      </c>
      <c r="S108">
        <f t="shared" si="42"/>
        <v>2.053854902634797</v>
      </c>
      <c r="T108">
        <f t="shared" si="43"/>
        <v>2.2473367348790552</v>
      </c>
      <c r="U108" t="e">
        <f t="shared" si="44"/>
        <v>#NUM!</v>
      </c>
      <c r="V108" s="4" t="e">
        <f t="shared" si="45"/>
        <v>#NUM!</v>
      </c>
      <c r="X108" s="30">
        <v>96</v>
      </c>
      <c r="Y108" s="61">
        <f t="shared" si="46"/>
        <v>1.1190218009843582</v>
      </c>
      <c r="Z108" s="61">
        <f t="shared" si="47"/>
        <v>1.095169439055198</v>
      </c>
      <c r="AA108" s="61">
        <f t="shared" si="48"/>
        <v>1.0748737631849943</v>
      </c>
      <c r="AB108" s="61">
        <f t="shared" si="49"/>
        <v>0.85861213576834028</v>
      </c>
      <c r="AC108" s="61">
        <f t="shared" si="50"/>
        <v>1.0023090524004419</v>
      </c>
      <c r="AD108" s="61">
        <f t="shared" si="51"/>
        <v>0.9515580188807834</v>
      </c>
      <c r="AE108" s="61">
        <f t="shared" si="52"/>
        <v>0.89697645632695855</v>
      </c>
      <c r="AF108" s="61" t="e">
        <f t="shared" si="53"/>
        <v>#NUM!</v>
      </c>
      <c r="AG108" s="62" t="e">
        <f t="shared" si="54"/>
        <v>#NUM!</v>
      </c>
      <c r="AI108" s="30">
        <v>96</v>
      </c>
      <c r="AJ108" s="65">
        <f>$AJ$10*EXP(-$AJ$9*$AJ$7)*NORMSDIST(N108)-(Y108*EXP(-$AJ$8*$AJ$7)*NORMSDIST(N108-((K108/100)*SQRT($AJ$7))))</f>
        <v>1.705072901197302E-2</v>
      </c>
      <c r="AK108" s="64">
        <f t="shared" si="56"/>
        <v>3.8411140677759414E-2</v>
      </c>
      <c r="AL108" s="64">
        <f t="shared" si="57"/>
        <v>5.6062307979175774E-2</v>
      </c>
      <c r="AM108" s="64">
        <f t="shared" si="58"/>
        <v>0.2625257813923757</v>
      </c>
      <c r="AN108" s="64">
        <f t="shared" si="59"/>
        <v>0.11806878660477194</v>
      </c>
      <c r="AO108" s="64">
        <f t="shared" si="60"/>
        <v>0.16031885374266919</v>
      </c>
      <c r="AP108" s="64">
        <f t="shared" si="61"/>
        <v>0.20647637760646265</v>
      </c>
      <c r="AQ108" s="64" t="e">
        <f t="shared" si="62"/>
        <v>#NUM!</v>
      </c>
      <c r="AR108" s="66" t="e">
        <f t="shared" si="63"/>
        <v>#NUM!</v>
      </c>
    </row>
    <row r="109" spans="2:44" x14ac:dyDescent="0.3">
      <c r="B109" s="30">
        <v>97</v>
      </c>
      <c r="C109">
        <f>fevr_19!N186</f>
        <v>5.9486599999999905</v>
      </c>
      <c r="D109">
        <f>fevr_19!O186</f>
        <v>6.7289999999999859</v>
      </c>
      <c r="E109">
        <f>fevr_19!P186</f>
        <v>6.9139799999999987</v>
      </c>
      <c r="F109">
        <f>fevr_19!Q186</f>
        <v>7.1225600000000151</v>
      </c>
      <c r="G109">
        <f>fevr_19!R186</f>
        <v>8.1853999999999907</v>
      </c>
      <c r="H109">
        <f>fevr_19!S186</f>
        <v>8.7637899999999789</v>
      </c>
      <c r="I109">
        <f>fevr_19!T186</f>
        <v>9.2447999999999908</v>
      </c>
      <c r="J109">
        <f>fevr_19!U186</f>
        <v>9.4796399999999927</v>
      </c>
      <c r="K109" s="4">
        <f>fevr_19!V186</f>
        <v>10.716839999999982</v>
      </c>
      <c r="M109" s="30">
        <v>97</v>
      </c>
      <c r="N109">
        <f t="shared" si="37"/>
        <v>1.8874429746978889</v>
      </c>
      <c r="O109">
        <f t="shared" si="38"/>
        <v>1.9107015453491605</v>
      </c>
      <c r="P109">
        <f t="shared" si="39"/>
        <v>1.9450811651006834</v>
      </c>
      <c r="Q109">
        <f t="shared" si="40"/>
        <v>1.9832742802110717</v>
      </c>
      <c r="R109">
        <f t="shared" si="41"/>
        <v>2.119329443811222</v>
      </c>
      <c r="S109">
        <f t="shared" si="42"/>
        <v>2.3344348513528828</v>
      </c>
      <c r="T109">
        <f t="shared" si="43"/>
        <v>2.8748945609652568</v>
      </c>
      <c r="U109" t="e">
        <f t="shared" si="44"/>
        <v>#NUM!</v>
      </c>
      <c r="V109" s="4" t="e">
        <f t="shared" si="45"/>
        <v>#NUM!</v>
      </c>
      <c r="X109" s="30">
        <v>97</v>
      </c>
      <c r="Y109" s="61">
        <f t="shared" si="46"/>
        <v>1.1177589004125721</v>
      </c>
      <c r="Z109" s="61">
        <f t="shared" si="47"/>
        <v>1.0921340154338064</v>
      </c>
      <c r="AA109" s="61">
        <f t="shared" si="48"/>
        <v>1.0702752244106399</v>
      </c>
      <c r="AB109" s="61">
        <f t="shared" si="49"/>
        <v>0.85413107635116703</v>
      </c>
      <c r="AC109" s="61">
        <f t="shared" si="50"/>
        <v>0.99040742680541716</v>
      </c>
      <c r="AD109" s="61">
        <f t="shared" si="51"/>
        <v>0.9305190651716222</v>
      </c>
      <c r="AE109" s="61">
        <f t="shared" si="52"/>
        <v>0.84523952279252113</v>
      </c>
      <c r="AF109" s="61" t="e">
        <f t="shared" si="53"/>
        <v>#NUM!</v>
      </c>
      <c r="AG109" s="62" t="e">
        <f t="shared" si="54"/>
        <v>#NUM!</v>
      </c>
      <c r="AI109" s="30">
        <v>97</v>
      </c>
      <c r="AJ109" s="65">
        <f>$AJ$10*EXP(-$AJ$9*$AJ$7)*NORMSDIST(N109)-(Y109*EXP(-$AJ$8*$AJ$7)*NORMSDIST(N109-((K109/100)*SQRT($AJ$7))))</f>
        <v>1.81483843436403E-2</v>
      </c>
      <c r="AK109" s="64">
        <f t="shared" si="56"/>
        <v>4.1352957658756573E-2</v>
      </c>
      <c r="AL109" s="64">
        <f t="shared" si="57"/>
        <v>6.0529364634353433E-2</v>
      </c>
      <c r="AM109" s="64">
        <f t="shared" si="58"/>
        <v>0.26901998816298212</v>
      </c>
      <c r="AN109" s="64">
        <f t="shared" si="59"/>
        <v>0.12973660926682529</v>
      </c>
      <c r="AO109" s="64">
        <f t="shared" si="60"/>
        <v>0.18109381388704837</v>
      </c>
      <c r="AP109" s="64">
        <f t="shared" si="61"/>
        <v>0.25796067373037757</v>
      </c>
      <c r="AQ109" s="64" t="e">
        <f t="shared" si="62"/>
        <v>#NUM!</v>
      </c>
      <c r="AR109" s="66" t="e">
        <f t="shared" si="63"/>
        <v>#NUM!</v>
      </c>
    </row>
    <row r="110" spans="2:44" x14ac:dyDescent="0.3">
      <c r="B110" s="30">
        <v>98</v>
      </c>
      <c r="C110">
        <f>fevr_19!N187</f>
        <v>5.96755999999999</v>
      </c>
      <c r="D110">
        <f>fevr_19!O187</f>
        <v>6.7559999999999851</v>
      </c>
      <c r="E110">
        <f>fevr_19!P187</f>
        <v>6.9446799999999982</v>
      </c>
      <c r="F110">
        <f>fevr_19!Q187</f>
        <v>7.1549600000000151</v>
      </c>
      <c r="G110">
        <f>fevr_19!R187</f>
        <v>8.239399999999991</v>
      </c>
      <c r="H110">
        <f>fevr_19!S187</f>
        <v>8.8321399999999795</v>
      </c>
      <c r="I110">
        <f>fevr_19!T187</f>
        <v>9.3247999999999909</v>
      </c>
      <c r="J110">
        <f>fevr_19!U187</f>
        <v>9.5582399999999943</v>
      </c>
      <c r="K110" s="4">
        <f>fevr_19!V187</f>
        <v>10.833439999999982</v>
      </c>
      <c r="M110" s="30">
        <v>98</v>
      </c>
      <c r="N110">
        <f t="shared" si="37"/>
        <v>2.0632224393139373</v>
      </c>
      <c r="O110">
        <f t="shared" si="38"/>
        <v>2.0969031262202482</v>
      </c>
      <c r="P110">
        <f t="shared" si="39"/>
        <v>2.1484211303701728</v>
      </c>
      <c r="Q110">
        <f t="shared" si="40"/>
        <v>2.208545750818951</v>
      </c>
      <c r="R110">
        <f t="shared" si="41"/>
        <v>2.4625514082198041</v>
      </c>
      <c r="S110" t="e">
        <f t="shared" si="42"/>
        <v>#NUM!</v>
      </c>
      <c r="T110" t="e">
        <f t="shared" si="43"/>
        <v>#NUM!</v>
      </c>
      <c r="U110" t="e">
        <f t="shared" si="44"/>
        <v>#NUM!</v>
      </c>
      <c r="V110" s="4" t="e">
        <f t="shared" si="45"/>
        <v>#NUM!</v>
      </c>
      <c r="X110" s="30">
        <v>98</v>
      </c>
      <c r="Y110" s="61">
        <f t="shared" si="46"/>
        <v>1.1160810846148606</v>
      </c>
      <c r="Z110" s="61">
        <f t="shared" si="47"/>
        <v>1.0880405685599455</v>
      </c>
      <c r="AA110" s="61">
        <f t="shared" si="48"/>
        <v>1.0639055327711939</v>
      </c>
      <c r="AB110" s="61">
        <f t="shared" si="49"/>
        <v>0.84756168988400371</v>
      </c>
      <c r="AC110" s="61">
        <f t="shared" si="50"/>
        <v>0.97014218761951032</v>
      </c>
      <c r="AD110" s="61" t="e">
        <f t="shared" si="51"/>
        <v>#NUM!</v>
      </c>
      <c r="AE110" s="61" t="e">
        <f t="shared" si="52"/>
        <v>#NUM!</v>
      </c>
      <c r="AF110" s="61" t="e">
        <f t="shared" si="53"/>
        <v>#NUM!</v>
      </c>
      <c r="AG110" s="62" t="e">
        <f t="shared" si="54"/>
        <v>#NUM!</v>
      </c>
      <c r="AI110" s="30">
        <v>98</v>
      </c>
      <c r="AJ110" s="65">
        <f t="shared" si="55"/>
        <v>1.9646007105091456E-2</v>
      </c>
      <c r="AK110" s="64">
        <f t="shared" si="56"/>
        <v>4.5358258388481065E-2</v>
      </c>
      <c r="AL110" s="64">
        <f t="shared" si="57"/>
        <v>6.6776416617686518E-2</v>
      </c>
      <c r="AM110" s="64">
        <f t="shared" si="58"/>
        <v>0.27760370187894434</v>
      </c>
      <c r="AN110" s="64">
        <f t="shared" si="59"/>
        <v>0.14979916063402865</v>
      </c>
      <c r="AO110" s="64" t="e">
        <f t="shared" si="60"/>
        <v>#NUM!</v>
      </c>
      <c r="AP110" s="64" t="e">
        <f t="shared" si="61"/>
        <v>#NUM!</v>
      </c>
      <c r="AQ110" s="64" t="e">
        <f t="shared" si="62"/>
        <v>#NUM!</v>
      </c>
      <c r="AR110" s="66" t="e">
        <f t="shared" si="63"/>
        <v>#NUM!</v>
      </c>
    </row>
    <row r="111" spans="2:44" x14ac:dyDescent="0.3">
      <c r="B111" s="30">
        <v>99</v>
      </c>
      <c r="C111">
        <f>fevr_19!N188</f>
        <v>5.9867566666666567</v>
      </c>
      <c r="D111">
        <f>fevr_19!O188</f>
        <v>6.7834166666666516</v>
      </c>
      <c r="E111">
        <f>fevr_19!P188</f>
        <v>6.9758533333333315</v>
      </c>
      <c r="F111">
        <f>fevr_19!Q188</f>
        <v>7.1878566666666828</v>
      </c>
      <c r="G111">
        <f>fevr_19!R188</f>
        <v>8.2942666666666582</v>
      </c>
      <c r="H111">
        <f>fevr_19!S188</f>
        <v>8.9016058333333117</v>
      </c>
      <c r="I111">
        <f>fevr_19!T188</f>
        <v>9.4061166666666569</v>
      </c>
      <c r="J111">
        <f>fevr_19!U188</f>
        <v>9.6381516666666602</v>
      </c>
      <c r="K111" s="4">
        <f>fevr_19!V188</f>
        <v>10.951993333333313</v>
      </c>
      <c r="M111" s="30">
        <v>99</v>
      </c>
      <c r="N111">
        <f t="shared" si="37"/>
        <v>2.3439206882059889</v>
      </c>
      <c r="O111">
        <f t="shared" si="38"/>
        <v>2.4097979472503104</v>
      </c>
      <c r="P111">
        <f t="shared" si="39"/>
        <v>2.524223417491223</v>
      </c>
      <c r="Q111">
        <f t="shared" si="40"/>
        <v>2.6932601365868623</v>
      </c>
      <c r="R111" t="e">
        <f t="shared" si="41"/>
        <v>#NUM!</v>
      </c>
      <c r="S111" t="e">
        <f t="shared" si="42"/>
        <v>#NUM!</v>
      </c>
      <c r="T111" t="e">
        <f t="shared" si="43"/>
        <v>#NUM!</v>
      </c>
      <c r="U111" t="e">
        <f t="shared" si="44"/>
        <v>#NUM!</v>
      </c>
      <c r="V111" s="4" t="e">
        <f t="shared" si="45"/>
        <v>#NUM!</v>
      </c>
      <c r="X111" s="30">
        <v>99</v>
      </c>
      <c r="Y111" s="61">
        <f t="shared" si="46"/>
        <v>1.1134255642362278</v>
      </c>
      <c r="Z111" s="61">
        <f t="shared" si="47"/>
        <v>1.0812608852998249</v>
      </c>
      <c r="AA111" s="61">
        <f t="shared" si="48"/>
        <v>1.0523696572588994</v>
      </c>
      <c r="AB111" s="61">
        <f t="shared" si="49"/>
        <v>0.8333088293017068</v>
      </c>
      <c r="AC111" s="61" t="e">
        <f t="shared" si="50"/>
        <v>#NUM!</v>
      </c>
      <c r="AD111" s="61" t="e">
        <f t="shared" si="51"/>
        <v>#NUM!</v>
      </c>
      <c r="AE111" s="61" t="e">
        <f t="shared" si="52"/>
        <v>#NUM!</v>
      </c>
      <c r="AF111" s="61" t="e">
        <f t="shared" si="53"/>
        <v>#NUM!</v>
      </c>
      <c r="AG111" s="62" t="e">
        <f t="shared" si="54"/>
        <v>#NUM!</v>
      </c>
      <c r="AI111" s="30">
        <v>99</v>
      </c>
      <c r="AJ111" s="65">
        <f t="shared" si="55"/>
        <v>2.2100850707291508E-2</v>
      </c>
      <c r="AK111" s="64">
        <f t="shared" si="56"/>
        <v>5.2057590843972434E-2</v>
      </c>
      <c r="AL111" s="64">
        <f t="shared" si="57"/>
        <v>7.8203709944765665E-2</v>
      </c>
      <c r="AM111" s="64">
        <f t="shared" si="58"/>
        <v>0.29387886665821528</v>
      </c>
      <c r="AN111" s="64" t="e">
        <f t="shared" si="59"/>
        <v>#NUM!</v>
      </c>
      <c r="AO111" s="64" t="e">
        <f t="shared" si="60"/>
        <v>#NUM!</v>
      </c>
      <c r="AP111" s="64" t="e">
        <f t="shared" si="61"/>
        <v>#NUM!</v>
      </c>
      <c r="AQ111" s="64" t="e">
        <f t="shared" si="62"/>
        <v>#NUM!</v>
      </c>
      <c r="AR111" s="66" t="e">
        <f t="shared" si="63"/>
        <v>#NUM!</v>
      </c>
    </row>
    <row r="112" spans="2:44" ht="15" thickBot="1" x14ac:dyDescent="0.35">
      <c r="B112" s="31">
        <v>100</v>
      </c>
      <c r="C112" s="5">
        <f>fevr_19!N189</f>
        <v>6.0062499999999899</v>
      </c>
      <c r="D112" s="5">
        <f>fevr_19!O189</f>
        <v>6.8112499999999843</v>
      </c>
      <c r="E112" s="5">
        <f>fevr_19!P189</f>
        <v>7.0074999999999985</v>
      </c>
      <c r="F112" s="5">
        <f>fevr_19!Q189</f>
        <v>7.2212500000000164</v>
      </c>
      <c r="G112" s="5">
        <f>fevr_19!R189</f>
        <v>8.3499999999999908</v>
      </c>
      <c r="H112" s="5">
        <f>fevr_19!S189</f>
        <v>8.9721874999999791</v>
      </c>
      <c r="I112" s="5">
        <f>fevr_19!T189</f>
        <v>9.4887499999999889</v>
      </c>
      <c r="J112" s="5">
        <f>fevr_19!U189</f>
        <v>9.7193749999999941</v>
      </c>
      <c r="K112" s="6">
        <f>fevr_19!V189</f>
        <v>11.07249999999998</v>
      </c>
      <c r="M112" s="31">
        <v>100</v>
      </c>
      <c r="N112" s="5"/>
      <c r="O112" s="5"/>
      <c r="P112" s="5"/>
      <c r="Q112" s="5"/>
      <c r="R112" s="5"/>
      <c r="S112" s="5"/>
      <c r="T112" s="5"/>
      <c r="U112" s="5"/>
      <c r="V112" s="6"/>
      <c r="X112" s="31">
        <v>100</v>
      </c>
      <c r="Y112" s="5"/>
      <c r="Z112" s="5"/>
      <c r="AA112" s="5"/>
      <c r="AB112" s="5"/>
      <c r="AC112" s="5"/>
      <c r="AD112" s="5"/>
      <c r="AE112" s="5"/>
      <c r="AF112" s="5"/>
      <c r="AG112" s="6"/>
      <c r="AI112" s="31">
        <v>100</v>
      </c>
      <c r="AJ112" s="5"/>
      <c r="AK112" s="5"/>
      <c r="AL112" s="5"/>
      <c r="AM112" s="5"/>
      <c r="AN112" s="5"/>
      <c r="AO112" s="5"/>
      <c r="AP112" s="5"/>
      <c r="AQ112" s="5"/>
      <c r="AR112" s="6"/>
    </row>
  </sheetData>
  <mergeCells count="4">
    <mergeCell ref="C10:K10"/>
    <mergeCell ref="N11:V11"/>
    <mergeCell ref="Y11:AG11"/>
    <mergeCell ref="AJ11:AR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D62DB-C956-41D9-AA10-65A75118B37C}">
  <dimension ref="B1:AR112"/>
  <sheetViews>
    <sheetView topLeftCell="Y1" zoomScale="99" zoomScaleNormal="99" workbookViewId="0">
      <selection activeCell="Y12" sqref="Y12"/>
    </sheetView>
  </sheetViews>
  <sheetFormatPr baseColWidth="10" defaultRowHeight="14.4" x14ac:dyDescent="0.3"/>
  <cols>
    <col min="11" max="11" width="13.109375" bestFit="1" customWidth="1"/>
    <col min="32" max="32" width="12" bestFit="1" customWidth="1"/>
    <col min="33" max="33" width="11.6640625" customWidth="1"/>
    <col min="36" max="37" width="12.109375" bestFit="1" customWidth="1"/>
  </cols>
  <sheetData>
    <row r="1" spans="2:44" x14ac:dyDescent="0.3">
      <c r="B1" s="94" t="s">
        <v>164</v>
      </c>
      <c r="C1" s="94"/>
      <c r="D1" s="94"/>
      <c r="E1" s="94"/>
      <c r="F1" s="94"/>
      <c r="G1" s="94"/>
      <c r="H1" s="94"/>
      <c r="I1" s="94"/>
      <c r="J1" s="94"/>
      <c r="K1" s="94"/>
    </row>
    <row r="2" spans="2:44" ht="14.4" customHeight="1" x14ac:dyDescent="0.3">
      <c r="B2" s="94"/>
      <c r="C2" s="94"/>
      <c r="D2" s="94"/>
      <c r="E2" s="94"/>
      <c r="F2" s="94"/>
      <c r="G2" s="94"/>
      <c r="H2" s="94"/>
      <c r="I2" s="94"/>
      <c r="J2" s="94"/>
      <c r="K2" s="94"/>
    </row>
    <row r="3" spans="2:44" ht="14.4" customHeight="1" x14ac:dyDescent="0.3">
      <c r="B3" s="94"/>
      <c r="C3" s="94"/>
      <c r="D3" s="94"/>
      <c r="E3" s="94"/>
      <c r="F3" s="94"/>
      <c r="G3" s="94"/>
      <c r="H3" s="94"/>
      <c r="I3" s="94"/>
      <c r="J3" s="94"/>
      <c r="K3" s="94"/>
    </row>
    <row r="4" spans="2:44" ht="15" customHeight="1" thickBot="1" x14ac:dyDescent="0.35">
      <c r="B4" s="94"/>
      <c r="C4" s="94"/>
      <c r="D4" s="94"/>
      <c r="E4" s="94"/>
      <c r="F4" s="94"/>
      <c r="G4" s="94"/>
      <c r="H4" s="94"/>
      <c r="I4" s="94"/>
      <c r="J4" s="94"/>
      <c r="K4" s="94"/>
    </row>
    <row r="5" spans="2:44" ht="14.4" customHeight="1" x14ac:dyDescent="0.3">
      <c r="B5" s="94"/>
      <c r="C5" s="94"/>
      <c r="D5" s="94"/>
      <c r="E5" s="94"/>
      <c r="F5" s="94"/>
      <c r="G5" s="94"/>
      <c r="H5" s="94"/>
      <c r="I5" s="94"/>
      <c r="J5" s="94"/>
      <c r="K5" s="94"/>
      <c r="M5" s="52">
        <v>43521</v>
      </c>
      <c r="N5" s="47" t="s">
        <v>0</v>
      </c>
      <c r="O5" s="47" t="s">
        <v>1</v>
      </c>
      <c r="P5" s="47" t="s">
        <v>49</v>
      </c>
      <c r="Q5" s="47" t="s">
        <v>51</v>
      </c>
      <c r="R5" s="47" t="s">
        <v>50</v>
      </c>
      <c r="S5" s="47" t="s">
        <v>52</v>
      </c>
      <c r="T5" s="47" t="s">
        <v>54</v>
      </c>
      <c r="U5" s="47" t="s">
        <v>53</v>
      </c>
      <c r="V5" s="48" t="s">
        <v>55</v>
      </c>
      <c r="X5" s="52">
        <v>43521</v>
      </c>
      <c r="Y5" s="47" t="s">
        <v>0</v>
      </c>
      <c r="Z5" s="47" t="s">
        <v>1</v>
      </c>
      <c r="AA5" s="47" t="s">
        <v>49</v>
      </c>
      <c r="AB5" s="47" t="s">
        <v>51</v>
      </c>
      <c r="AC5" s="47" t="s">
        <v>50</v>
      </c>
      <c r="AD5" s="47" t="s">
        <v>52</v>
      </c>
      <c r="AE5" s="47" t="s">
        <v>54</v>
      </c>
      <c r="AF5" s="47" t="s">
        <v>53</v>
      </c>
      <c r="AG5" s="48" t="s">
        <v>55</v>
      </c>
      <c r="AI5" s="52">
        <v>43521</v>
      </c>
      <c r="AJ5" s="47" t="s">
        <v>0</v>
      </c>
      <c r="AK5" s="47" t="s">
        <v>1</v>
      </c>
      <c r="AL5" s="47" t="s">
        <v>49</v>
      </c>
      <c r="AM5" s="47" t="s">
        <v>51</v>
      </c>
      <c r="AN5" s="47" t="s">
        <v>50</v>
      </c>
      <c r="AO5" s="47" t="s">
        <v>52</v>
      </c>
      <c r="AP5" s="47" t="s">
        <v>54</v>
      </c>
      <c r="AQ5" s="47" t="s">
        <v>53</v>
      </c>
      <c r="AR5" s="48" t="s">
        <v>55</v>
      </c>
    </row>
    <row r="6" spans="2:44" ht="15" customHeight="1" thickBot="1" x14ac:dyDescent="0.35">
      <c r="K6" s="60"/>
      <c r="M6" s="51"/>
      <c r="N6" s="54">
        <v>7</v>
      </c>
      <c r="O6" s="54">
        <v>30</v>
      </c>
      <c r="P6" s="54">
        <v>60</v>
      </c>
      <c r="Q6" s="54">
        <v>90</v>
      </c>
      <c r="R6" s="54">
        <v>180</v>
      </c>
      <c r="S6" s="54">
        <v>270</v>
      </c>
      <c r="T6" s="54">
        <v>360</v>
      </c>
      <c r="U6" s="54">
        <v>540</v>
      </c>
      <c r="V6" s="55">
        <v>720</v>
      </c>
      <c r="X6" s="51"/>
      <c r="Y6" s="54">
        <v>7</v>
      </c>
      <c r="Z6" s="54">
        <v>30</v>
      </c>
      <c r="AA6" s="54">
        <v>60</v>
      </c>
      <c r="AB6" s="54">
        <v>90</v>
      </c>
      <c r="AC6" s="54">
        <v>180</v>
      </c>
      <c r="AD6" s="54">
        <v>270</v>
      </c>
      <c r="AE6" s="54">
        <v>360</v>
      </c>
      <c r="AF6" s="54">
        <v>540</v>
      </c>
      <c r="AG6" s="55">
        <v>720</v>
      </c>
      <c r="AI6" s="51"/>
      <c r="AJ6" s="54">
        <v>7</v>
      </c>
      <c r="AK6" s="54">
        <v>30</v>
      </c>
      <c r="AL6" s="54">
        <v>60</v>
      </c>
      <c r="AM6" s="54">
        <v>90</v>
      </c>
      <c r="AN6" s="54">
        <v>180</v>
      </c>
      <c r="AO6" s="54">
        <v>270</v>
      </c>
      <c r="AP6" s="54">
        <v>360</v>
      </c>
      <c r="AQ6" s="54">
        <v>540</v>
      </c>
      <c r="AR6" s="55">
        <v>720</v>
      </c>
    </row>
    <row r="7" spans="2:44" x14ac:dyDescent="0.3">
      <c r="M7" s="49" t="s">
        <v>88</v>
      </c>
      <c r="N7" s="46">
        <f>1/52</f>
        <v>1.9230769230769232E-2</v>
      </c>
      <c r="O7" s="47">
        <f t="shared" ref="O7:V7" si="0">O6/365</f>
        <v>8.2191780821917804E-2</v>
      </c>
      <c r="P7" s="47">
        <f t="shared" si="0"/>
        <v>0.16438356164383561</v>
      </c>
      <c r="Q7" s="47">
        <f t="shared" si="0"/>
        <v>0.24657534246575341</v>
      </c>
      <c r="R7" s="47">
        <f t="shared" si="0"/>
        <v>0.49315068493150682</v>
      </c>
      <c r="S7" s="47">
        <f t="shared" si="0"/>
        <v>0.73972602739726023</v>
      </c>
      <c r="T7" s="47">
        <f t="shared" si="0"/>
        <v>0.98630136986301364</v>
      </c>
      <c r="U7" s="47">
        <f t="shared" si="0"/>
        <v>1.4794520547945205</v>
      </c>
      <c r="V7" s="48">
        <f t="shared" si="0"/>
        <v>1.9726027397260273</v>
      </c>
      <c r="X7" s="49" t="s">
        <v>88</v>
      </c>
      <c r="Y7" s="46">
        <f>Y6/365</f>
        <v>1.9178082191780823E-2</v>
      </c>
      <c r="Z7" s="47">
        <f t="shared" ref="Z7:AG7" si="1">Z6/365</f>
        <v>8.2191780821917804E-2</v>
      </c>
      <c r="AA7" s="47">
        <f t="shared" si="1"/>
        <v>0.16438356164383561</v>
      </c>
      <c r="AB7" s="47">
        <f t="shared" si="1"/>
        <v>0.24657534246575341</v>
      </c>
      <c r="AC7" s="47">
        <f t="shared" si="1"/>
        <v>0.49315068493150682</v>
      </c>
      <c r="AD7" s="47">
        <f t="shared" si="1"/>
        <v>0.73972602739726023</v>
      </c>
      <c r="AE7" s="47">
        <f t="shared" si="1"/>
        <v>0.98630136986301364</v>
      </c>
      <c r="AF7" s="47">
        <f t="shared" si="1"/>
        <v>1.4794520547945205</v>
      </c>
      <c r="AG7" s="48">
        <f t="shared" si="1"/>
        <v>1.9726027397260273</v>
      </c>
      <c r="AI7" s="49" t="s">
        <v>88</v>
      </c>
      <c r="AJ7" s="46">
        <f>AJ6/365</f>
        <v>1.9178082191780823E-2</v>
      </c>
      <c r="AK7" s="47">
        <f t="shared" ref="AK7:AR7" si="2">AK6/365</f>
        <v>8.2191780821917804E-2</v>
      </c>
      <c r="AL7" s="47">
        <f t="shared" si="2"/>
        <v>0.16438356164383561</v>
      </c>
      <c r="AM7" s="47">
        <f t="shared" si="2"/>
        <v>0.24657534246575341</v>
      </c>
      <c r="AN7" s="47">
        <f t="shared" si="2"/>
        <v>0.49315068493150682</v>
      </c>
      <c r="AO7" s="47">
        <f t="shared" si="2"/>
        <v>0.73972602739726023</v>
      </c>
      <c r="AP7" s="47">
        <f t="shared" si="2"/>
        <v>0.98630136986301364</v>
      </c>
      <c r="AQ7" s="47">
        <f t="shared" si="2"/>
        <v>1.4794520547945205</v>
      </c>
      <c r="AR7" s="48">
        <f t="shared" si="2"/>
        <v>1.9726027397260273</v>
      </c>
    </row>
    <row r="8" spans="2:44" x14ac:dyDescent="0.3">
      <c r="M8" s="49" t="s">
        <v>89</v>
      </c>
      <c r="N8" s="58">
        <v>-3.7399999999999998E-3</v>
      </c>
      <c r="O8" s="53">
        <v>-3.6600000000000001E-3</v>
      </c>
      <c r="P8" s="63">
        <v>-3.3600000000000001E-3</v>
      </c>
      <c r="Q8" s="53">
        <v>-3.0899999999999999E-3</v>
      </c>
      <c r="R8" s="53">
        <v>-2.3E-3</v>
      </c>
      <c r="S8" s="63">
        <v>-1.9400000000000001E-3</v>
      </c>
      <c r="T8" s="53">
        <v>-1.08E-3</v>
      </c>
      <c r="U8" s="63">
        <f>T8+(T8-S8)</f>
        <v>-2.1999999999999993E-4</v>
      </c>
      <c r="V8" s="84">
        <f>U8+(U8-T8)</f>
        <v>6.4000000000000016E-4</v>
      </c>
      <c r="X8" s="49" t="s">
        <v>89</v>
      </c>
      <c r="Y8" s="58">
        <v>-3.7399999999999998E-3</v>
      </c>
      <c r="Z8" s="53">
        <v>-3.6600000000000001E-3</v>
      </c>
      <c r="AA8" s="63">
        <v>-3.3600000000000001E-3</v>
      </c>
      <c r="AB8" s="53">
        <v>-3.0899999999999999E-3</v>
      </c>
      <c r="AC8" s="53">
        <v>-2.3E-3</v>
      </c>
      <c r="AD8" s="63">
        <v>-1.9400000000000001E-3</v>
      </c>
      <c r="AE8" s="53">
        <v>-1.08E-3</v>
      </c>
      <c r="AF8" s="63">
        <f>AE8+(AE8-AD8)</f>
        <v>-2.1999999999999993E-4</v>
      </c>
      <c r="AG8" s="84">
        <f>AF8+(AF8-AE8)</f>
        <v>6.4000000000000016E-4</v>
      </c>
      <c r="AI8" s="49" t="s">
        <v>89</v>
      </c>
      <c r="AJ8" s="58">
        <v>-3.7399999999999998E-3</v>
      </c>
      <c r="AK8" s="53">
        <v>-3.6600000000000001E-3</v>
      </c>
      <c r="AL8" s="63">
        <v>-3.3600000000000001E-3</v>
      </c>
      <c r="AM8" s="53">
        <v>-3.0899999999999999E-3</v>
      </c>
      <c r="AN8" s="53">
        <v>-2.3E-3</v>
      </c>
      <c r="AO8" s="63">
        <v>-1.9400000000000001E-3</v>
      </c>
      <c r="AP8" s="53">
        <v>-1.08E-3</v>
      </c>
      <c r="AQ8" s="63">
        <f>AP8+(AP8-AO8)</f>
        <v>-2.1999999999999993E-4</v>
      </c>
      <c r="AR8" s="84">
        <f>AQ8+(AQ8-AP8)</f>
        <v>6.4000000000000016E-4</v>
      </c>
    </row>
    <row r="9" spans="2:44" ht="15" thickBot="1" x14ac:dyDescent="0.35">
      <c r="M9" s="50" t="s">
        <v>90</v>
      </c>
      <c r="N9" s="58">
        <v>2.4097500000000001E-2</v>
      </c>
      <c r="O9" s="53">
        <v>2.4791299999999999E-2</v>
      </c>
      <c r="P9" s="53">
        <v>2.5767499999999999E-2</v>
      </c>
      <c r="Q9" s="53">
        <v>2.6386300000000001E-2</v>
      </c>
      <c r="R9" s="53">
        <v>2.6931299999999998E-2</v>
      </c>
      <c r="S9" s="63">
        <f>(R9+T9)/2</f>
        <v>2.7881299999999998E-2</v>
      </c>
      <c r="T9" s="53">
        <v>2.8831300000000001E-2</v>
      </c>
      <c r="U9" s="63">
        <f>T9+(T9-S9)</f>
        <v>2.9781300000000004E-2</v>
      </c>
      <c r="V9" s="84">
        <f>U9+(T9-S9)</f>
        <v>3.0731300000000007E-2</v>
      </c>
      <c r="X9" s="50" t="s">
        <v>90</v>
      </c>
      <c r="Y9" s="58">
        <v>2.4097500000000001E-2</v>
      </c>
      <c r="Z9" s="53">
        <v>2.4791299999999999E-2</v>
      </c>
      <c r="AA9" s="53">
        <v>2.5767499999999999E-2</v>
      </c>
      <c r="AB9" s="53">
        <v>2.6386300000000001E-2</v>
      </c>
      <c r="AC9" s="53">
        <v>2.6931299999999998E-2</v>
      </c>
      <c r="AD9" s="63">
        <f>(AC9+AE9)/2</f>
        <v>2.7881299999999998E-2</v>
      </c>
      <c r="AE9" s="53">
        <v>2.8831300000000001E-2</v>
      </c>
      <c r="AF9" s="63">
        <f>AE9+(AE9-AD9)</f>
        <v>2.9781300000000004E-2</v>
      </c>
      <c r="AG9" s="84">
        <f>AF9+(AE9-AD9)</f>
        <v>3.0731300000000007E-2</v>
      </c>
      <c r="AI9" s="50" t="s">
        <v>90</v>
      </c>
      <c r="AJ9" s="58">
        <v>2.4097500000000001E-2</v>
      </c>
      <c r="AK9" s="53">
        <v>2.4791299999999999E-2</v>
      </c>
      <c r="AL9" s="53">
        <v>2.5767499999999999E-2</v>
      </c>
      <c r="AM9" s="53">
        <v>2.6386300000000001E-2</v>
      </c>
      <c r="AN9" s="53">
        <v>2.6931299999999998E-2</v>
      </c>
      <c r="AO9" s="63">
        <f>(AN9+AP9)/2</f>
        <v>2.7881299999999998E-2</v>
      </c>
      <c r="AP9" s="53">
        <v>2.8831300000000001E-2</v>
      </c>
      <c r="AQ9" s="63">
        <f>AP9+(AP9-AO9)</f>
        <v>2.9781300000000004E-2</v>
      </c>
      <c r="AR9" s="84">
        <f>AQ9+(AP9-AO9)</f>
        <v>3.0731300000000007E-2</v>
      </c>
    </row>
    <row r="10" spans="2:44" x14ac:dyDescent="0.3">
      <c r="B10" s="2"/>
      <c r="C10" s="98" t="s">
        <v>93</v>
      </c>
      <c r="D10" s="98"/>
      <c r="E10" s="98"/>
      <c r="F10" s="98"/>
      <c r="G10" s="98"/>
      <c r="H10" s="98"/>
      <c r="I10" s="98"/>
      <c r="J10" s="98"/>
      <c r="K10" s="99"/>
      <c r="M10" s="46" t="s">
        <v>91</v>
      </c>
      <c r="N10" s="46">
        <v>1.1358999999999999</v>
      </c>
      <c r="O10" s="47">
        <v>1.1358999999999999</v>
      </c>
      <c r="P10" s="47">
        <v>1.1358999999999999</v>
      </c>
      <c r="Q10" s="47">
        <v>1.1358999999999999</v>
      </c>
      <c r="R10" s="47">
        <v>1.1358999999999999</v>
      </c>
      <c r="S10" s="47">
        <v>1.1358999999999999</v>
      </c>
      <c r="T10" s="47">
        <v>1.1358999999999999</v>
      </c>
      <c r="U10" s="47">
        <v>1.1358999999999999</v>
      </c>
      <c r="V10" s="48">
        <v>1.1358999999999999</v>
      </c>
      <c r="X10" s="46" t="s">
        <v>91</v>
      </c>
      <c r="Y10" s="46">
        <v>1.1358999999999999</v>
      </c>
      <c r="Z10" s="47">
        <v>1.1358999999999999</v>
      </c>
      <c r="AA10" s="47">
        <v>1.1358999999999999</v>
      </c>
      <c r="AB10" s="47">
        <v>1.1358999999999999</v>
      </c>
      <c r="AC10" s="47">
        <v>1.1358999999999999</v>
      </c>
      <c r="AD10" s="47">
        <v>1.1358999999999999</v>
      </c>
      <c r="AE10" s="47">
        <v>1.1358999999999999</v>
      </c>
      <c r="AF10" s="47">
        <v>1.1358999999999999</v>
      </c>
      <c r="AG10" s="48">
        <v>1.1358999999999999</v>
      </c>
      <c r="AI10" s="46" t="s">
        <v>91</v>
      </c>
      <c r="AJ10" s="46">
        <v>1.1358999999999999</v>
      </c>
      <c r="AK10" s="47">
        <v>1.1358999999999999</v>
      </c>
      <c r="AL10" s="47">
        <v>1.1358999999999999</v>
      </c>
      <c r="AM10" s="47">
        <v>1.1358999999999999</v>
      </c>
      <c r="AN10" s="47">
        <v>1.1358999999999999</v>
      </c>
      <c r="AO10" s="47">
        <v>1.1358999999999999</v>
      </c>
      <c r="AP10" s="47">
        <v>1.1358999999999999</v>
      </c>
      <c r="AQ10" s="47">
        <v>1.1358999999999999</v>
      </c>
      <c r="AR10" s="48">
        <v>1.1358999999999999</v>
      </c>
    </row>
    <row r="11" spans="2:44" ht="15" thickBot="1" x14ac:dyDescent="0.35">
      <c r="B11" s="30" t="s">
        <v>149</v>
      </c>
      <c r="C11" s="28" t="s">
        <v>47</v>
      </c>
      <c r="D11" s="28" t="s">
        <v>48</v>
      </c>
      <c r="E11" s="28" t="s">
        <v>49</v>
      </c>
      <c r="F11" s="28" t="s">
        <v>51</v>
      </c>
      <c r="G11" s="28" t="s">
        <v>50</v>
      </c>
      <c r="H11" s="28" t="s">
        <v>52</v>
      </c>
      <c r="I11" s="28" t="s">
        <v>54</v>
      </c>
      <c r="J11" s="28" t="s">
        <v>53</v>
      </c>
      <c r="K11" s="29" t="s">
        <v>55</v>
      </c>
      <c r="M11" s="56" t="s">
        <v>69</v>
      </c>
      <c r="N11" s="100" t="s">
        <v>98</v>
      </c>
      <c r="O11" s="101"/>
      <c r="P11" s="101"/>
      <c r="Q11" s="101"/>
      <c r="R11" s="101"/>
      <c r="S11" s="101"/>
      <c r="T11" s="101"/>
      <c r="U11" s="101"/>
      <c r="V11" s="102"/>
      <c r="X11" s="50" t="s">
        <v>69</v>
      </c>
      <c r="Y11" s="100" t="s">
        <v>125</v>
      </c>
      <c r="Z11" s="101"/>
      <c r="AA11" s="101"/>
      <c r="AB11" s="101"/>
      <c r="AC11" s="101"/>
      <c r="AD11" s="101"/>
      <c r="AE11" s="101"/>
      <c r="AF11" s="101"/>
      <c r="AG11" s="102"/>
      <c r="AI11" s="50" t="s">
        <v>69</v>
      </c>
      <c r="AJ11" s="100" t="s">
        <v>124</v>
      </c>
      <c r="AK11" s="101"/>
      <c r="AL11" s="101"/>
      <c r="AM11" s="101"/>
      <c r="AN11" s="101"/>
      <c r="AO11" s="101"/>
      <c r="AP11" s="101"/>
      <c r="AQ11" s="101"/>
      <c r="AR11" s="102"/>
    </row>
    <row r="12" spans="2:44" x14ac:dyDescent="0.3">
      <c r="B12" s="30">
        <v>0</v>
      </c>
      <c r="C12">
        <f>int_lag_19!O90</f>
        <v>5.5254166666666658</v>
      </c>
      <c r="D12">
        <f>int_lag_19!P90</f>
        <v>6.0904166666666644</v>
      </c>
      <c r="E12">
        <f>int_lag_19!Q90</f>
        <v>6.1858333333333322</v>
      </c>
      <c r="F12">
        <f>int_lag_19!R90</f>
        <v>6.3404166666666688</v>
      </c>
      <c r="G12">
        <f>int_lag_19!S90</f>
        <v>7.0666666666666664</v>
      </c>
      <c r="H12">
        <f>int_lag_19!T90</f>
        <v>7.4373958333333299</v>
      </c>
      <c r="I12">
        <f>int_lag_19!U90</f>
        <v>7.7429166666666625</v>
      </c>
      <c r="J12">
        <f>int_lag_19!V90</f>
        <v>8.0897916666666632</v>
      </c>
      <c r="K12" s="4">
        <f>int_lag_19!W90</f>
        <v>8.6908333333333303</v>
      </c>
      <c r="M12" s="30">
        <v>0</v>
      </c>
      <c r="V12" s="4"/>
      <c r="X12" s="30">
        <v>0</v>
      </c>
      <c r="AG12" s="4"/>
      <c r="AI12" s="30">
        <v>0</v>
      </c>
      <c r="AR12" s="4"/>
    </row>
    <row r="13" spans="2:44" x14ac:dyDescent="0.3">
      <c r="B13" s="30">
        <v>1</v>
      </c>
      <c r="C13">
        <f>int_lag_19!O91</f>
        <v>5.5155399999999988</v>
      </c>
      <c r="D13">
        <f>int_lag_19!P91</f>
        <v>6.0769999999999982</v>
      </c>
      <c r="E13">
        <f>int_lag_19!Q91</f>
        <v>6.1706199999999987</v>
      </c>
      <c r="F13">
        <f>int_lag_19!R91</f>
        <v>6.3246400000000023</v>
      </c>
      <c r="G13">
        <f>int_lag_19!S91</f>
        <v>7.0366</v>
      </c>
      <c r="H13">
        <f>int_lag_19!T91</f>
        <v>7.3975099999999969</v>
      </c>
      <c r="I13">
        <f>int_lag_19!U91</f>
        <v>7.6951999999999963</v>
      </c>
      <c r="J13">
        <f>int_lag_19!V91</f>
        <v>8.0411599999999961</v>
      </c>
      <c r="K13" s="4">
        <f>int_lag_19!W91</f>
        <v>8.6179599999999965</v>
      </c>
      <c r="M13" s="30">
        <v>1</v>
      </c>
      <c r="N13">
        <f>NORMSINV((M13/100)/EXP(-$N$9*$N$7))</f>
        <v>-2.3261739941661972</v>
      </c>
      <c r="O13">
        <f>NORMSINV(M13/100/EXP(-$O$9*$O$7))</f>
        <v>-2.3255832431548171</v>
      </c>
      <c r="P13">
        <f>NORMSINV(M13/100/EXP(-$P$9*$P$7))</f>
        <v>-2.324758172710307</v>
      </c>
      <c r="Q13">
        <f>NORMSINV(M13/100/EXP(-$Q$9*$Q$7))</f>
        <v>-2.3239057048236971</v>
      </c>
      <c r="R13">
        <f>NORMSINV(M13/100/EXP(-$R$9*$R$7))</f>
        <v>-2.3213604998938813</v>
      </c>
      <c r="S13">
        <f>NORMSINV(M13/100/EXP(-$S$9*$S$7))</f>
        <v>-2.3185992914861786</v>
      </c>
      <c r="T13">
        <f>NORMSINV(M13/100/EXP(-$T$9*$T$7))</f>
        <v>-2.3156590770984296</v>
      </c>
      <c r="U13">
        <f>NORMSINV(M13/100/EXP(-$U$9*$U$7))</f>
        <v>-2.3097698158452684</v>
      </c>
      <c r="V13" s="4">
        <f>NORMSINV(M13/100/EXP(-$V$9*$V$7))</f>
        <v>-2.3035144422246154</v>
      </c>
      <c r="X13" s="30">
        <v>1</v>
      </c>
      <c r="Y13" s="61">
        <f>($Y$10*EXP(($Y$8-$Y$9-((C13/200)^2))*$Y$7))/EXP(N13*(C13/100)*SQRT($Y$7))</f>
        <v>1.1556287853628635</v>
      </c>
      <c r="Z13" s="61">
        <f>($Z$10*EXP(($Z$8-$Z$9-((D13/200)^2))*$Z$7))/EXP(O13*(D13/100)*SQRT($Z$7))</f>
        <v>1.1800157182371829</v>
      </c>
      <c r="AA13" s="61">
        <f>($AA$10*EXP(($AA$8-$AA$9-((E13/200)^2))*$AA$7))/EXP(P13*(E13/100)*SQRT($AA$7))</f>
        <v>1.197986524372511</v>
      </c>
      <c r="AB13" s="61">
        <f>($AB$10*EXP(($AB$8-$AB$9-((F13/200)^2))*$AB$7))/EXP(Q13*(F13/100)*SQRT($AB$7))</f>
        <v>1.212755235404233</v>
      </c>
      <c r="AC13" s="61">
        <f>($AC$10*EXP(($AC$8-$AC$9-((G13/200)^2))*$AC$7))/EXP(R13*(G13/100)*SQRT($AC$7))</f>
        <v>1.2549651749203823</v>
      </c>
      <c r="AD13" s="61">
        <f>($AD$10*EXP(($AD$8-$AD$9-((H13/200)^2))*$AD$7))/EXP(S13*(H13/100)*SQRT($AD$7))</f>
        <v>1.2864317086748625</v>
      </c>
      <c r="AE13" s="61">
        <f>($AE$10*EXP(($AE$8-$AE$9-((I13/200)^2))*$AE$7))/EXP(T13*(I13/100)*SQRT($AE$7))</f>
        <v>1.3144699265116031</v>
      </c>
      <c r="AF13" s="61">
        <f>($AF$10*EXP(($AF$8-$AF$9-((J13/200)^2))*$AF$7))/EXP(U13*(J13/100)*SQRT($AF$7))</f>
        <v>1.3587423194258004</v>
      </c>
      <c r="AG13" s="62">
        <f>($AG$10*EXP(($AG$8-$AG$9-((K13/200)^2))*$AG$7))/EXP(V13*(K13/100)*SQRT($AG$7))</f>
        <v>1.4094773104722165</v>
      </c>
      <c r="AI13" s="30">
        <v>1</v>
      </c>
      <c r="AJ13" s="65">
        <f>$AJ$10*EXP(-$AJ$9*$AJ$7)*NORMSDIST(N13)-(Y13*EXP(-$AJ$8*$AJ$7)*NORMSDIST(N13-((C13/100)*SQRT($AJ$7))))</f>
        <v>2.9828044859743497E-5</v>
      </c>
      <c r="AK13" s="64">
        <f>($AK$10*EXP(-$AK$9*$AK$7)*NORMSDIST(O13))-(Z13*EXP(-$AK$8*$AK$7)*NORMSDIST(O13-((D13/100)*SQRT($AK$7))))</f>
        <v>6.9283137751981541E-5</v>
      </c>
      <c r="AL13" s="64">
        <f>($AL$10*EXP(-$AL$9*$AL$7)*NORMSDIST(P13))-(AA13*EXP(-$AL$8*$AL$7)*NORMSDIST(P13-((E13/100)*SQRT($AL$7))))</f>
        <v>1.0088236662258478E-4</v>
      </c>
      <c r="AM13" s="64">
        <f>($AM$10*EXP(-$AM$9*$AM$7)*NORMSDIST(Q13))-(AB13*EXP(-$AM$8*$AM$7)*NORMSDIST(Q13-((F13/100)*SQRT($AM$7))))</f>
        <v>1.2810583352303694E-4</v>
      </c>
      <c r="AN13" s="64">
        <f>($AN$10*EXP(-$AN$9*$AN$7)*NORMSDIST(R13))-(AC13*EXP(-$AN$8*$AN$7)*NORMSDIST(R13-((G13/100)*SQRT($AN$7))))</f>
        <v>2.0801446162702249E-4</v>
      </c>
      <c r="AO13" s="64">
        <f>($AO$10*EXP(-$AO$9*$AO$7)*NORMSDIST(S13))-(AD13*EXP(-$AO$8*$AO$7)*NORMSDIST(S13-((H13/100)*SQRT($AO$7))))</f>
        <v>2.7435044964903288E-4</v>
      </c>
      <c r="AP13" s="64">
        <f>($AP$10*EXP(-$AP$9*$AP$7)*NORMSDIST(T13))-(AE13*EXP(-$AP$8*$AP$7)*NORMSDIST(T13-((I13/100)*SQRT($AP$7))))</f>
        <v>3.3654842670882007E-4</v>
      </c>
      <c r="AQ13" s="64">
        <f>($AQ$10*EXP(-$AQ$9*$AQ$7)*NORMSDIST(U13))-(AF13*EXP(-$AQ$8*$AQ$7)*NORMSDIST(U13-((J13/100)*SQRT($AQ$7))))</f>
        <v>4.4556883061219917E-4</v>
      </c>
      <c r="AR13" s="66">
        <f>($AR$10*EXP(-$AR$9*$AR$7)*NORMSDIST(V13))-(AG13*EXP(-$AR$8*$AR$7)*NORMSDIST(V13-((K13/100)*SQRT($AR$7))))</f>
        <v>5.7093007954687677E-4</v>
      </c>
    </row>
    <row r="14" spans="2:44" x14ac:dyDescent="0.3">
      <c r="B14" s="30">
        <v>2</v>
      </c>
      <c r="C14">
        <f>int_lag_19!O92</f>
        <v>5.5059599999999991</v>
      </c>
      <c r="D14">
        <f>int_lag_19!P92</f>
        <v>6.0639999999999983</v>
      </c>
      <c r="E14">
        <f>int_lag_19!Q92</f>
        <v>6.1558799999999989</v>
      </c>
      <c r="F14">
        <f>int_lag_19!R92</f>
        <v>6.3093600000000016</v>
      </c>
      <c r="G14">
        <f>int_lag_19!S92</f>
        <v>7.0073999999999996</v>
      </c>
      <c r="H14">
        <f>int_lag_19!T92</f>
        <v>7.3587399999999965</v>
      </c>
      <c r="I14">
        <f>int_lag_19!U92</f>
        <v>7.648799999999996</v>
      </c>
      <c r="J14">
        <f>int_lag_19!V92</f>
        <v>7.9938399999999969</v>
      </c>
      <c r="K14" s="4">
        <f>int_lag_19!W92</f>
        <v>8.5470399999999973</v>
      </c>
      <c r="M14" s="30">
        <v>2</v>
      </c>
      <c r="N14">
        <f t="shared" ref="N14:N77" si="3">NORMSINV((M14/100)/EXP(-$N$9*$N$7))</f>
        <v>-2.0535574824659206</v>
      </c>
      <c r="O14">
        <f t="shared" ref="O14:O77" si="4">NORMSINV(M14/100/EXP(-$O$9*$O$7))</f>
        <v>-2.0529070954739677</v>
      </c>
      <c r="P14">
        <f t="shared" ref="P14:P77" si="5">NORMSINV(M14/100/EXP(-$P$9*$P$7))</f>
        <v>-2.051998692580332</v>
      </c>
      <c r="Q14">
        <f t="shared" ref="Q14:Q77" si="6">NORMSINV(M14/100/EXP(-$Q$9*$Q$7))</f>
        <v>-2.051060073568308</v>
      </c>
      <c r="R14">
        <f t="shared" ref="R14:R77" si="7">NORMSINV(M14/100/EXP(-$R$9*$R$7))</f>
        <v>-2.0482573360426142</v>
      </c>
      <c r="S14">
        <f t="shared" ref="S14:S77" si="8">NORMSINV(M14/100/EXP(-$S$9*$S$7))</f>
        <v>-2.0452162092366235</v>
      </c>
      <c r="T14">
        <f t="shared" ref="T14:T77" si="9">NORMSINV(M14/100/EXP(-$T$9*$T$7))</f>
        <v>-2.0419773217346302</v>
      </c>
      <c r="U14">
        <f t="shared" ref="U14:U77" si="10">NORMSINV(M14/100/EXP(-$U$9*$U$7))</f>
        <v>-2.0354879235924601</v>
      </c>
      <c r="V14" s="4">
        <f t="shared" ref="V14:V77" si="11">NORMSINV(M14/100/EXP(-$V$9*$V$7))</f>
        <v>-2.0285923239477746</v>
      </c>
      <c r="X14" s="30">
        <v>2</v>
      </c>
      <c r="Y14" s="61">
        <f t="shared" ref="Y14:Y77" si="12">($Y$10*EXP(($Y$8-$Y$9-((C14/200)^2))*$Y$7))/EXP(N14*(C14/100)*SQRT($Y$7))</f>
        <v>1.1531935660988601</v>
      </c>
      <c r="Z14" s="61">
        <f t="shared" ref="Z14:Z77" si="13">($Z$10*EXP(($Z$8-$Z$9-((D14/200)^2))*$Z$7))/EXP(O14*(D14/100)*SQRT($Z$7))</f>
        <v>1.1743337301110683</v>
      </c>
      <c r="AA14" s="61">
        <f t="shared" ref="AA14:AA77" si="14">($AA$10*EXP(($AA$8-$AA$9-((E14/200)^2))*$AA$7))/EXP(P14*(E14/100)*SQRT($AA$7))</f>
        <v>1.189694301058037</v>
      </c>
      <c r="AB14" s="61">
        <f t="shared" ref="AB14:AB77" si="15">($AB$10*EXP(($AB$8-$AB$9-((F14/200)^2))*$AB$7))/EXP(Q14*(F14/100)*SQRT($AB$7))</f>
        <v>1.2022219150338838</v>
      </c>
      <c r="AC14" s="61">
        <f t="shared" ref="AC14:AC77" si="16">($AC$10*EXP(($AC$8-$AC$9-((G14/200)^2))*$AC$7))/EXP(R14*(G14/100)*SQRT($AC$7))</f>
        <v>1.2376292674111879</v>
      </c>
      <c r="AD14" s="61">
        <f t="shared" ref="AD14:AD77" si="17">($AD$10*EXP(($AD$8-$AD$9-((H14/200)^2))*$AD$7))/EXP(S14*(H14/100)*SQRT($AD$7))</f>
        <v>1.2634008132318701</v>
      </c>
      <c r="AE14" s="61">
        <f t="shared" ref="AE14:AE77" si="18">($AE$10*EXP(($AE$8-$AE$9-((I14/200)^2))*$AE$7))/EXP(T14*(I14/100)*SQRT($AE$7))</f>
        <v>1.2860743825095133</v>
      </c>
      <c r="AF14" s="61">
        <f t="shared" ref="AF14:AF77" si="19">($AF$10*EXP(($AF$8-$AF$9-((J14/200)^2))*$AF$7))/EXP(U14*(J14/100)*SQRT($AF$7))</f>
        <v>1.3212646853363914</v>
      </c>
      <c r="AG14" s="62">
        <f t="shared" ref="AG14:AG77" si="20">($AG$10*EXP(($AG$8-$AG$9-((K14/200)^2))*$AG$7))/EXP(V14*(K14/100)*SQRT($AG$7))</f>
        <v>1.3606766795762775</v>
      </c>
      <c r="AI14" s="30">
        <v>2</v>
      </c>
      <c r="AJ14" s="65">
        <f t="shared" ref="AJ14:AJ77" si="21">$AJ$10*EXP(-$AJ$9*$AJ$7)*NORMSDIST(N14)-(Y14*EXP(-$AJ$8*$AJ$7)*NORMSDIST(N14-((C14/100)*SQRT($AJ$7))))</f>
        <v>6.4429745185144022E-5</v>
      </c>
      <c r="AK14" s="64">
        <f t="shared" ref="AK14:AK77" si="22">($AK$10*EXP(-$AK$9*$AK$7)*NORMSDIST(O14))-(Z14*EXP(-$AK$8*$AK$7)*NORMSDIST(O14-((D14/100)*SQRT($AK$7))))</f>
        <v>1.4932257654455897E-4</v>
      </c>
      <c r="AL14" s="64">
        <f t="shared" ref="AL14:AL77" si="23">($AL$10*EXP(-$AL$9*$AL$7)*NORMSDIST(P14))-(AA14*EXP(-$AL$8*$AL$7)*NORMSDIST(P14-((E14/100)*SQRT($AL$7))))</f>
        <v>2.1707812804454621E-4</v>
      </c>
      <c r="AM14" s="64">
        <f t="shared" ref="AM14:AM77" si="24">($AM$10*EXP(-$AM$9*$AM$7)*NORMSDIST(Q14))-(AB14*EXP(-$AM$8*$AM$7)*NORMSDIST(Q14-((F14/100)*SQRT($AM$7))))</f>
        <v>2.7534703922958009E-4</v>
      </c>
      <c r="AN14" s="64">
        <f t="shared" ref="AN14:AN77" si="25">($AN$10*EXP(-$AN$9*$AN$7)*NORMSDIST(R14))-(AC14*EXP(-$AN$8*$AN$7)*NORMSDIST(R14-((G14/100)*SQRT($AN$7))))</f>
        <v>4.4494663465913589E-4</v>
      </c>
      <c r="AO14" s="64">
        <f t="shared" ref="AO14:AO77" si="26">($AO$10*EXP(-$AO$9*$AO$7)*NORMSDIST(S14))-(AD14*EXP(-$AO$8*$AO$7)*NORMSDIST(S14-((H14/100)*SQRT($AO$7))))</f>
        <v>5.8484547645747467E-4</v>
      </c>
      <c r="AP14" s="64">
        <f t="shared" ref="AP14:AP77" si="27">($AP$10*EXP(-$AP$9*$AP$7)*NORMSDIST(T14))-(AE14*EXP(-$AP$8*$AP$7)*NORMSDIST(T14-((I14/100)*SQRT($AP$7))))</f>
        <v>7.1544751615208735E-4</v>
      </c>
      <c r="AQ14" s="64">
        <f t="shared" ref="AQ14:AQ77" si="28">($AQ$10*EXP(-$AQ$9*$AQ$7)*NORMSDIST(U14))-(AF14*EXP(-$AQ$8*$AQ$7)*NORMSDIST(U14-((J14/100)*SQRT($AQ$7))))</f>
        <v>9.4455217236012051E-4</v>
      </c>
      <c r="AR14" s="66">
        <f t="shared" ref="AR14:AR77" si="29">($AR$10*EXP(-$AR$9*$AR$7)*NORMSDIST(V14))-(AG14*EXP(-$AR$8*$AR$7)*NORMSDIST(V14-((K14/100)*SQRT($AR$7))))</f>
        <v>1.2033893452109423E-3</v>
      </c>
    </row>
    <row r="15" spans="2:44" x14ac:dyDescent="0.3">
      <c r="B15" s="30">
        <v>3</v>
      </c>
      <c r="C15">
        <f>int_lag_19!O93</f>
        <v>5.4966766666666658</v>
      </c>
      <c r="D15">
        <f>int_lag_19!P93</f>
        <v>6.0514166666666647</v>
      </c>
      <c r="E15">
        <f>int_lag_19!Q93</f>
        <v>6.141613333333332</v>
      </c>
      <c r="F15">
        <f>int_lag_19!R93</f>
        <v>6.2945766666666687</v>
      </c>
      <c r="G15">
        <f>int_lag_19!S93</f>
        <v>6.9790666666666663</v>
      </c>
      <c r="H15">
        <f>int_lag_19!T93</f>
        <v>7.3210858333333304</v>
      </c>
      <c r="I15">
        <f>int_lag_19!U93</f>
        <v>7.6037166666666636</v>
      </c>
      <c r="J15">
        <f>int_lag_19!V93</f>
        <v>7.947831666666664</v>
      </c>
      <c r="K15" s="4">
        <f>int_lag_19!W93</f>
        <v>8.4780733333333309</v>
      </c>
      <c r="M15" s="30">
        <v>3</v>
      </c>
      <c r="N15">
        <f t="shared" si="3"/>
        <v>-1.8805892790038612</v>
      </c>
      <c r="O15">
        <f t="shared" si="4"/>
        <v>-1.879895046759112</v>
      </c>
      <c r="P15">
        <f t="shared" si="5"/>
        <v>-1.8789253697465096</v>
      </c>
      <c r="Q15">
        <f t="shared" si="6"/>
        <v>-1.87792339562454</v>
      </c>
      <c r="R15">
        <f t="shared" si="7"/>
        <v>-1.8749312187947373</v>
      </c>
      <c r="S15">
        <f t="shared" si="8"/>
        <v>-1.8716840988735755</v>
      </c>
      <c r="T15">
        <f t="shared" si="9"/>
        <v>-1.868225316563249</v>
      </c>
      <c r="U15">
        <f t="shared" si="10"/>
        <v>-1.8612937614354088</v>
      </c>
      <c r="V15" s="4">
        <f t="shared" si="11"/>
        <v>-1.8539260071541344</v>
      </c>
      <c r="X15" s="30">
        <v>3</v>
      </c>
      <c r="Y15" s="61">
        <f t="shared" si="12"/>
        <v>1.1516458693093781</v>
      </c>
      <c r="Z15" s="61">
        <f t="shared" si="13"/>
        <v>1.1707278373973407</v>
      </c>
      <c r="AA15" s="61">
        <f t="shared" si="14"/>
        <v>1.1844384297266601</v>
      </c>
      <c r="AB15" s="61">
        <f t="shared" si="15"/>
        <v>1.1955548228474906</v>
      </c>
      <c r="AC15" s="61">
        <f t="shared" si="16"/>
        <v>1.226666406385813</v>
      </c>
      <c r="AD15" s="61">
        <f t="shared" si="17"/>
        <v>1.2488564222730123</v>
      </c>
      <c r="AE15" s="61">
        <f t="shared" si="18"/>
        <v>1.268171815203136</v>
      </c>
      <c r="AF15" s="61">
        <f t="shared" si="19"/>
        <v>1.2977575078688257</v>
      </c>
      <c r="AG15" s="62">
        <f t="shared" si="20"/>
        <v>1.33013023571277</v>
      </c>
      <c r="AI15" s="30">
        <v>3</v>
      </c>
      <c r="AJ15" s="65">
        <f t="shared" si="21"/>
        <v>1.0167242144631244E-4</v>
      </c>
      <c r="AK15" s="64">
        <f t="shared" si="22"/>
        <v>2.3527285340152471E-4</v>
      </c>
      <c r="AL15" s="64">
        <f t="shared" si="23"/>
        <v>3.4165075831824043E-4</v>
      </c>
      <c r="AM15" s="64">
        <f t="shared" si="24"/>
        <v>4.330440029154739E-4</v>
      </c>
      <c r="AN15" s="64">
        <f t="shared" si="25"/>
        <v>6.9719185068758266E-4</v>
      </c>
      <c r="AO15" s="64">
        <f t="shared" si="26"/>
        <v>9.140408217629542E-4</v>
      </c>
      <c r="AP15" s="64">
        <f t="shared" si="27"/>
        <v>1.1158394972083305E-3</v>
      </c>
      <c r="AQ15" s="64">
        <f t="shared" si="28"/>
        <v>1.4705669023520607E-3</v>
      </c>
      <c r="AR15" s="66">
        <f t="shared" si="29"/>
        <v>1.8649867740468187E-3</v>
      </c>
    </row>
    <row r="16" spans="2:44" x14ac:dyDescent="0.3">
      <c r="B16" s="30">
        <v>4</v>
      </c>
      <c r="C16">
        <f>int_lag_19!O94</f>
        <v>5.4876899999999988</v>
      </c>
      <c r="D16">
        <f>int_lag_19!P94</f>
        <v>6.0392499999999982</v>
      </c>
      <c r="E16">
        <f>int_lag_19!Q94</f>
        <v>6.1278199999999989</v>
      </c>
      <c r="F16">
        <f>int_lag_19!R94</f>
        <v>6.2802900000000017</v>
      </c>
      <c r="G16">
        <f>int_lag_19!S94</f>
        <v>6.9516</v>
      </c>
      <c r="H16">
        <f>int_lag_19!T94</f>
        <v>7.2845474999999968</v>
      </c>
      <c r="I16">
        <f>int_lag_19!U94</f>
        <v>7.5599499999999971</v>
      </c>
      <c r="J16">
        <f>int_lag_19!V94</f>
        <v>7.9031349999999971</v>
      </c>
      <c r="K16" s="4">
        <f>int_lag_19!W94</f>
        <v>8.4110599999999973</v>
      </c>
      <c r="M16" s="30">
        <v>4</v>
      </c>
      <c r="N16">
        <f t="shared" si="3"/>
        <v>-1.7504709554179656</v>
      </c>
      <c r="O16">
        <f t="shared" si="4"/>
        <v>-1.7497400617569203</v>
      </c>
      <c r="P16">
        <f t="shared" si="5"/>
        <v>-1.7487191454336364</v>
      </c>
      <c r="Q16">
        <f t="shared" si="6"/>
        <v>-1.7476641860912001</v>
      </c>
      <c r="R16">
        <f t="shared" si="7"/>
        <v>-1.7445135424388076</v>
      </c>
      <c r="S16">
        <f t="shared" si="8"/>
        <v>-1.7410940492466933</v>
      </c>
      <c r="T16">
        <f t="shared" si="9"/>
        <v>-1.73745119280142</v>
      </c>
      <c r="U16">
        <f t="shared" si="10"/>
        <v>-1.7301492946005275</v>
      </c>
      <c r="V16" s="4">
        <f t="shared" si="11"/>
        <v>-1.7223857567722176</v>
      </c>
      <c r="X16" s="30">
        <v>4</v>
      </c>
      <c r="Y16" s="61">
        <f t="shared" si="12"/>
        <v>1.1504807546068518</v>
      </c>
      <c r="Z16" s="61">
        <f t="shared" si="13"/>
        <v>1.1680163311302605</v>
      </c>
      <c r="AA16" s="61">
        <f t="shared" si="14"/>
        <v>1.1804897992251331</v>
      </c>
      <c r="AB16" s="61">
        <f t="shared" si="15"/>
        <v>1.1905507701827456</v>
      </c>
      <c r="AC16" s="61">
        <f t="shared" si="16"/>
        <v>1.2184464841376363</v>
      </c>
      <c r="AD16" s="61">
        <f t="shared" si="17"/>
        <v>1.2379640867631974</v>
      </c>
      <c r="AE16" s="61">
        <f t="shared" si="18"/>
        <v>1.2547823891634704</v>
      </c>
      <c r="AF16" s="61">
        <f t="shared" si="19"/>
        <v>1.2802372660656256</v>
      </c>
      <c r="AG16" s="62">
        <f t="shared" si="20"/>
        <v>1.3074106030802486</v>
      </c>
      <c r="AI16" s="30">
        <v>4</v>
      </c>
      <c r="AJ16" s="65">
        <f t="shared" si="21"/>
        <v>1.4096977734383981E-4</v>
      </c>
      <c r="AK16" s="64">
        <f t="shared" si="22"/>
        <v>3.2580242109679636E-4</v>
      </c>
      <c r="AL16" s="64">
        <f t="shared" si="23"/>
        <v>4.7269459387457718E-4</v>
      </c>
      <c r="AM16" s="64">
        <f t="shared" si="24"/>
        <v>5.9881352453012432E-4</v>
      </c>
      <c r="AN16" s="64">
        <f t="shared" si="25"/>
        <v>9.610098847115181E-4</v>
      </c>
      <c r="AO16" s="64">
        <f t="shared" si="26"/>
        <v>1.2571412445339936E-3</v>
      </c>
      <c r="AP16" s="64">
        <f t="shared" si="27"/>
        <v>1.5319957435871098E-3</v>
      </c>
      <c r="AQ16" s="64">
        <f t="shared" si="28"/>
        <v>2.0163822571825016E-3</v>
      </c>
      <c r="AR16" s="66">
        <f t="shared" si="29"/>
        <v>2.5468797454984149E-3</v>
      </c>
    </row>
    <row r="17" spans="2:44" x14ac:dyDescent="0.3">
      <c r="B17" s="30">
        <v>5</v>
      </c>
      <c r="C17">
        <f>int_lag_19!O95</f>
        <v>5.4789999999999992</v>
      </c>
      <c r="D17">
        <f>int_lag_19!P95</f>
        <v>6.027499999999999</v>
      </c>
      <c r="E17">
        <f>int_lag_19!Q95</f>
        <v>6.1144999999999987</v>
      </c>
      <c r="F17">
        <f>int_lag_19!R95</f>
        <v>6.2665000000000015</v>
      </c>
      <c r="G17">
        <f>int_lag_19!S95</f>
        <v>6.9249999999999998</v>
      </c>
      <c r="H17">
        <f>int_lag_19!T95</f>
        <v>7.2491249999999976</v>
      </c>
      <c r="I17">
        <f>int_lag_19!U95</f>
        <v>7.5174999999999965</v>
      </c>
      <c r="J17">
        <f>int_lag_19!V95</f>
        <v>7.8597499999999973</v>
      </c>
      <c r="K17" s="4">
        <f>int_lag_19!W95</f>
        <v>8.3459999999999965</v>
      </c>
      <c r="M17" s="30">
        <v>5</v>
      </c>
      <c r="N17">
        <f t="shared" si="3"/>
        <v>-1.6446289542710506</v>
      </c>
      <c r="O17">
        <f t="shared" si="4"/>
        <v>-1.6438655777189266</v>
      </c>
      <c r="P17">
        <f t="shared" si="5"/>
        <v>-1.6427992584789943</v>
      </c>
      <c r="Q17">
        <f t="shared" si="6"/>
        <v>-1.6416973446848693</v>
      </c>
      <c r="R17">
        <f t="shared" si="7"/>
        <v>-1.6384062436002702</v>
      </c>
      <c r="S17">
        <f t="shared" si="8"/>
        <v>-1.6348339204977951</v>
      </c>
      <c r="T17">
        <f t="shared" si="9"/>
        <v>-1.6310278063725754</v>
      </c>
      <c r="U17">
        <f t="shared" si="10"/>
        <v>-1.6233972784090296</v>
      </c>
      <c r="V17" s="4">
        <f t="shared" si="11"/>
        <v>-1.6152822874271915</v>
      </c>
      <c r="X17" s="30">
        <v>5</v>
      </c>
      <c r="Y17" s="61">
        <f t="shared" si="12"/>
        <v>1.1495330272600874</v>
      </c>
      <c r="Z17" s="61">
        <f t="shared" si="13"/>
        <v>1.1658129703306046</v>
      </c>
      <c r="AA17" s="61">
        <f t="shared" si="14"/>
        <v>1.1772836941622238</v>
      </c>
      <c r="AB17" s="61">
        <f t="shared" si="15"/>
        <v>1.1864907952350705</v>
      </c>
      <c r="AC17" s="61">
        <f t="shared" si="16"/>
        <v>1.2117859850989199</v>
      </c>
      <c r="AD17" s="61">
        <f t="shared" si="17"/>
        <v>1.2291491239138999</v>
      </c>
      <c r="AE17" s="61">
        <f t="shared" si="18"/>
        <v>1.2439602908805436</v>
      </c>
      <c r="AF17" s="61">
        <f t="shared" si="19"/>
        <v>1.2661137755497498</v>
      </c>
      <c r="AG17" s="62">
        <f t="shared" si="20"/>
        <v>1.2891381390450176</v>
      </c>
      <c r="AI17" s="30">
        <v>5</v>
      </c>
      <c r="AJ17" s="65">
        <f t="shared" si="21"/>
        <v>1.8201924792855123E-4</v>
      </c>
      <c r="AK17" s="64">
        <f t="shared" si="22"/>
        <v>4.2022501130477979E-4</v>
      </c>
      <c r="AL17" s="64">
        <f t="shared" si="23"/>
        <v>6.0922824223225841E-4</v>
      </c>
      <c r="AM17" s="64">
        <f t="shared" si="24"/>
        <v>7.7142911843758322E-4</v>
      </c>
      <c r="AN17" s="64">
        <f t="shared" si="25"/>
        <v>1.2344792632175347E-3</v>
      </c>
      <c r="AO17" s="64">
        <f t="shared" si="26"/>
        <v>1.6116885315140342E-3</v>
      </c>
      <c r="AP17" s="64">
        <f t="shared" si="27"/>
        <v>1.9609867537512884E-3</v>
      </c>
      <c r="AQ17" s="64">
        <f t="shared" si="28"/>
        <v>2.5783075670238742E-3</v>
      </c>
      <c r="AR17" s="66">
        <f t="shared" si="29"/>
        <v>3.2445961150352337E-3</v>
      </c>
    </row>
    <row r="18" spans="2:44" x14ac:dyDescent="0.3">
      <c r="B18" s="30">
        <v>6</v>
      </c>
      <c r="C18">
        <f>int_lag_19!O96</f>
        <v>5.470606666666666</v>
      </c>
      <c r="D18">
        <f>int_lag_19!P96</f>
        <v>6.016166666666666</v>
      </c>
      <c r="E18">
        <f>int_lag_19!Q96</f>
        <v>6.1016533333333323</v>
      </c>
      <c r="F18">
        <f>int_lag_19!R96</f>
        <v>6.2532066666666681</v>
      </c>
      <c r="G18">
        <f>int_lag_19!S96</f>
        <v>6.8992666666666667</v>
      </c>
      <c r="H18">
        <f>int_lag_19!T96</f>
        <v>7.2148183333333309</v>
      </c>
      <c r="I18">
        <f>int_lag_19!U96</f>
        <v>7.4763666666666637</v>
      </c>
      <c r="J18">
        <f>int_lag_19!V96</f>
        <v>7.8176766666666637</v>
      </c>
      <c r="K18" s="4">
        <f>int_lag_19!W96</f>
        <v>8.2828933333333303</v>
      </c>
      <c r="M18" s="30">
        <v>6</v>
      </c>
      <c r="N18">
        <f t="shared" si="3"/>
        <v>-1.554540170209683</v>
      </c>
      <c r="O18">
        <f t="shared" si="4"/>
        <v>-1.5537470461701997</v>
      </c>
      <c r="P18">
        <f t="shared" si="5"/>
        <v>-1.5526391443239136</v>
      </c>
      <c r="Q18">
        <f t="shared" si="6"/>
        <v>-1.5514942231396076</v>
      </c>
      <c r="R18">
        <f t="shared" si="7"/>
        <v>-1.548074448611702</v>
      </c>
      <c r="S18">
        <f t="shared" si="8"/>
        <v>-1.5443620782784946</v>
      </c>
      <c r="T18">
        <f t="shared" si="9"/>
        <v>-1.540406315998142</v>
      </c>
      <c r="U18">
        <f t="shared" si="10"/>
        <v>-1.5324744113238769</v>
      </c>
      <c r="V18" s="4">
        <f t="shared" si="11"/>
        <v>-1.5240369021292501</v>
      </c>
      <c r="X18" s="30">
        <v>6</v>
      </c>
      <c r="Y18" s="61">
        <f t="shared" si="12"/>
        <v>1.148726818482678</v>
      </c>
      <c r="Z18" s="61">
        <f t="shared" si="13"/>
        <v>1.1639404557679405</v>
      </c>
      <c r="AA18" s="61">
        <f t="shared" si="14"/>
        <v>1.1745610060838327</v>
      </c>
      <c r="AB18" s="61">
        <f t="shared" si="15"/>
        <v>1.1830451933349657</v>
      </c>
      <c r="AC18" s="61">
        <f t="shared" si="16"/>
        <v>1.2061422388385454</v>
      </c>
      <c r="AD18" s="61">
        <f t="shared" si="17"/>
        <v>1.2216897420416608</v>
      </c>
      <c r="AE18" s="61">
        <f t="shared" si="18"/>
        <v>1.2348140182843899</v>
      </c>
      <c r="AF18" s="61">
        <f t="shared" si="19"/>
        <v>1.2542027242589355</v>
      </c>
      <c r="AG18" s="62">
        <f t="shared" si="20"/>
        <v>1.2737676230137038</v>
      </c>
      <c r="AI18" s="30">
        <v>6</v>
      </c>
      <c r="AJ18" s="65">
        <f t="shared" si="21"/>
        <v>2.2463464540188605E-4</v>
      </c>
      <c r="AK18" s="64">
        <f t="shared" si="22"/>
        <v>5.1811927478100095E-4</v>
      </c>
      <c r="AL18" s="64">
        <f t="shared" si="23"/>
        <v>7.5064996488130586E-4</v>
      </c>
      <c r="AM18" s="64">
        <f t="shared" si="24"/>
        <v>9.5013944359856328E-4</v>
      </c>
      <c r="AN18" s="64">
        <f t="shared" si="25"/>
        <v>1.5164280934108626E-3</v>
      </c>
      <c r="AO18" s="64">
        <f t="shared" si="26"/>
        <v>1.9761894687167769E-3</v>
      </c>
      <c r="AP18" s="64">
        <f t="shared" si="27"/>
        <v>2.4010402572684775E-3</v>
      </c>
      <c r="AQ18" s="64">
        <f t="shared" si="28"/>
        <v>3.1541145267713205E-3</v>
      </c>
      <c r="AR18" s="66">
        <f t="shared" si="29"/>
        <v>3.9554753552751565E-3</v>
      </c>
    </row>
    <row r="19" spans="2:44" x14ac:dyDescent="0.3">
      <c r="B19" s="30">
        <v>7</v>
      </c>
      <c r="C19">
        <f>int_lag_19!O97</f>
        <v>5.4625099999999991</v>
      </c>
      <c r="D19">
        <f>int_lag_19!P97</f>
        <v>6.0052499999999993</v>
      </c>
      <c r="E19">
        <f>int_lag_19!Q97</f>
        <v>6.0892799999999987</v>
      </c>
      <c r="F19">
        <f>int_lag_19!R97</f>
        <v>6.2404100000000007</v>
      </c>
      <c r="G19">
        <f>int_lag_19!S97</f>
        <v>6.8744000000000005</v>
      </c>
      <c r="H19">
        <f>int_lag_19!T97</f>
        <v>7.1816274999999976</v>
      </c>
      <c r="I19">
        <f>int_lag_19!U97</f>
        <v>7.4365499999999969</v>
      </c>
      <c r="J19">
        <f>int_lag_19!V97</f>
        <v>7.776914999999998</v>
      </c>
      <c r="K19" s="4">
        <f>int_lag_19!W97</f>
        <v>8.2217399999999969</v>
      </c>
      <c r="M19" s="30">
        <v>7</v>
      </c>
      <c r="N19">
        <f t="shared" si="3"/>
        <v>-1.475549416652941</v>
      </c>
      <c r="O19">
        <f t="shared" si="4"/>
        <v>-1.4747284630624604</v>
      </c>
      <c r="P19">
        <f t="shared" si="5"/>
        <v>-1.4735816568632873</v>
      </c>
      <c r="Q19">
        <f t="shared" si="6"/>
        <v>-1.4723964949489947</v>
      </c>
      <c r="R19">
        <f t="shared" si="7"/>
        <v>-1.4688563041038656</v>
      </c>
      <c r="S19">
        <f t="shared" si="8"/>
        <v>-1.4650128387129346</v>
      </c>
      <c r="T19">
        <f t="shared" si="9"/>
        <v>-1.4609169540000044</v>
      </c>
      <c r="U19">
        <f t="shared" si="10"/>
        <v>-1.4527027303194766</v>
      </c>
      <c r="V19" s="4">
        <f t="shared" si="11"/>
        <v>-1.4439629102978246</v>
      </c>
      <c r="X19" s="30">
        <v>7</v>
      </c>
      <c r="Y19" s="61">
        <f t="shared" si="12"/>
        <v>1.1480206447431915</v>
      </c>
      <c r="Z19" s="61">
        <f t="shared" si="13"/>
        <v>1.1623018708488353</v>
      </c>
      <c r="AA19" s="61">
        <f t="shared" si="14"/>
        <v>1.1721801398276415</v>
      </c>
      <c r="AB19" s="61">
        <f t="shared" si="15"/>
        <v>1.1800338633615528</v>
      </c>
      <c r="AC19" s="61">
        <f t="shared" si="16"/>
        <v>1.2012187267737207</v>
      </c>
      <c r="AD19" s="61">
        <f t="shared" si="17"/>
        <v>1.2151915570154801</v>
      </c>
      <c r="AE19" s="61">
        <f t="shared" si="18"/>
        <v>1.2268565479403757</v>
      </c>
      <c r="AF19" s="61">
        <f t="shared" si="19"/>
        <v>1.2438581825497284</v>
      </c>
      <c r="AG19" s="62">
        <f t="shared" si="20"/>
        <v>1.2604558961563843</v>
      </c>
      <c r="AI19" s="30">
        <v>7</v>
      </c>
      <c r="AJ19" s="65">
        <f t="shared" si="21"/>
        <v>2.6869066040868805E-4</v>
      </c>
      <c r="AK19" s="64">
        <f t="shared" si="22"/>
        <v>6.1920259660551424E-4</v>
      </c>
      <c r="AL19" s="64">
        <f t="shared" si="23"/>
        <v>8.9655696066659463E-4</v>
      </c>
      <c r="AM19" s="64">
        <f t="shared" si="24"/>
        <v>1.1344421469680344E-3</v>
      </c>
      <c r="AN19" s="64">
        <f t="shared" si="25"/>
        <v>1.8060786958441488E-3</v>
      </c>
      <c r="AO19" s="64">
        <f t="shared" si="26"/>
        <v>2.3496593628870716E-3</v>
      </c>
      <c r="AP19" s="64">
        <f t="shared" si="27"/>
        <v>2.850994593284889E-3</v>
      </c>
      <c r="AQ19" s="64">
        <f t="shared" si="28"/>
        <v>3.7423457467471027E-3</v>
      </c>
      <c r="AR19" s="66">
        <f t="shared" si="29"/>
        <v>4.6778153664466526E-3</v>
      </c>
    </row>
    <row r="20" spans="2:44" x14ac:dyDescent="0.3">
      <c r="B20" s="30">
        <v>8</v>
      </c>
      <c r="C20">
        <f>int_lag_19!O98</f>
        <v>5.4547099999999986</v>
      </c>
      <c r="D20">
        <f>int_lag_19!P98</f>
        <v>5.9947499999999998</v>
      </c>
      <c r="E20">
        <f>int_lag_19!Q98</f>
        <v>6.0773799999999989</v>
      </c>
      <c r="F20">
        <f>int_lag_19!R98</f>
        <v>6.2281100000000009</v>
      </c>
      <c r="G20">
        <f>int_lag_19!S98</f>
        <v>6.8504000000000005</v>
      </c>
      <c r="H20">
        <f>int_lag_19!T98</f>
        <v>7.1495524999999978</v>
      </c>
      <c r="I20">
        <f>int_lag_19!U98</f>
        <v>7.3980499999999978</v>
      </c>
      <c r="J20">
        <f>int_lag_19!V98</f>
        <v>7.7374649999999976</v>
      </c>
      <c r="K20" s="4">
        <f>int_lag_19!W98</f>
        <v>8.1625399999999964</v>
      </c>
      <c r="M20" s="30">
        <v>8</v>
      </c>
      <c r="N20">
        <f t="shared" si="3"/>
        <v>-1.4048221750037606</v>
      </c>
      <c r="O20">
        <f t="shared" si="4"/>
        <v>-1.4039747959806623</v>
      </c>
      <c r="P20">
        <f t="shared" si="5"/>
        <v>-1.4027910458192496</v>
      </c>
      <c r="Q20">
        <f t="shared" si="6"/>
        <v>-1.4015676678399018</v>
      </c>
      <c r="R20">
        <f t="shared" si="7"/>
        <v>-1.3979131006478556</v>
      </c>
      <c r="S20">
        <f t="shared" si="8"/>
        <v>-1.3939450840136767</v>
      </c>
      <c r="T20">
        <f t="shared" si="9"/>
        <v>-1.3897160346067914</v>
      </c>
      <c r="U20">
        <f t="shared" si="10"/>
        <v>-1.3812333950291966</v>
      </c>
      <c r="V20" s="4">
        <f t="shared" si="11"/>
        <v>-1.3722059804398459</v>
      </c>
      <c r="X20" s="30">
        <v>8</v>
      </c>
      <c r="Y20" s="61">
        <f t="shared" si="12"/>
        <v>1.1473892141985604</v>
      </c>
      <c r="Z20" s="61">
        <f t="shared" si="13"/>
        <v>1.1608381348360459</v>
      </c>
      <c r="AA20" s="61">
        <f t="shared" si="14"/>
        <v>1.1700547939565575</v>
      </c>
      <c r="AB20" s="61">
        <f t="shared" si="15"/>
        <v>1.1773470702611288</v>
      </c>
      <c r="AC20" s="61">
        <f t="shared" si="16"/>
        <v>1.1968346778507921</v>
      </c>
      <c r="AD20" s="61">
        <f t="shared" si="17"/>
        <v>1.2094140901853241</v>
      </c>
      <c r="AE20" s="61">
        <f t="shared" si="18"/>
        <v>1.2197909173724588</v>
      </c>
      <c r="AF20" s="61">
        <f t="shared" si="19"/>
        <v>1.2346868449704862</v>
      </c>
      <c r="AG20" s="62">
        <f t="shared" si="20"/>
        <v>1.2486891598600416</v>
      </c>
      <c r="AI20" s="30">
        <v>8</v>
      </c>
      <c r="AJ20" s="65">
        <f t="shared" si="21"/>
        <v>3.1409846664105789E-4</v>
      </c>
      <c r="AK20" s="64">
        <f t="shared" si="22"/>
        <v>7.2327560786857037E-4</v>
      </c>
      <c r="AL20" s="64">
        <f t="shared" si="23"/>
        <v>1.0466658799987566E-3</v>
      </c>
      <c r="AM20" s="64">
        <f t="shared" si="24"/>
        <v>1.3239843923425337E-3</v>
      </c>
      <c r="AN20" s="64">
        <f t="shared" si="25"/>
        <v>2.1028910462599221E-3</v>
      </c>
      <c r="AO20" s="64">
        <f t="shared" si="26"/>
        <v>2.7314207496121207E-3</v>
      </c>
      <c r="AP20" s="64">
        <f t="shared" si="27"/>
        <v>3.3100575204056543E-3</v>
      </c>
      <c r="AQ20" s="64">
        <f t="shared" si="28"/>
        <v>4.3420097752747688E-3</v>
      </c>
      <c r="AR20" s="66">
        <f t="shared" si="29"/>
        <v>5.4104955097696722E-3</v>
      </c>
    </row>
    <row r="21" spans="2:44" x14ac:dyDescent="0.3">
      <c r="B21" s="30">
        <v>9</v>
      </c>
      <c r="C21">
        <f>int_lag_19!O99</f>
        <v>5.4472066666666654</v>
      </c>
      <c r="D21">
        <f>int_lag_19!P99</f>
        <v>5.9846666666666666</v>
      </c>
      <c r="E21">
        <f>int_lag_19!Q99</f>
        <v>6.0659533333333329</v>
      </c>
      <c r="F21">
        <f>int_lag_19!R99</f>
        <v>6.2163066666666671</v>
      </c>
      <c r="G21">
        <f>int_lag_19!S99</f>
        <v>6.8272666666666666</v>
      </c>
      <c r="H21">
        <f>int_lag_19!T99</f>
        <v>7.1185933333333313</v>
      </c>
      <c r="I21">
        <f>int_lag_19!U99</f>
        <v>7.3608666666666647</v>
      </c>
      <c r="J21">
        <f>int_lag_19!V99</f>
        <v>7.6993266666666642</v>
      </c>
      <c r="K21" s="4">
        <f>int_lag_19!W99</f>
        <v>8.1052933333333304</v>
      </c>
      <c r="M21" s="30">
        <v>9</v>
      </c>
      <c r="N21">
        <f t="shared" si="3"/>
        <v>-1.3404981857718343</v>
      </c>
      <c r="O21">
        <f t="shared" si="4"/>
        <v>-1.3396254381684964</v>
      </c>
      <c r="P21">
        <f t="shared" si="5"/>
        <v>-1.3384062192433199</v>
      </c>
      <c r="Q21">
        <f t="shared" si="6"/>
        <v>-1.3371461483343117</v>
      </c>
      <c r="R21">
        <f t="shared" si="7"/>
        <v>-1.333381745982557</v>
      </c>
      <c r="S21">
        <f t="shared" si="8"/>
        <v>-1.3292940936042197</v>
      </c>
      <c r="T21">
        <f t="shared" si="9"/>
        <v>-1.3249371006744481</v>
      </c>
      <c r="U21">
        <f t="shared" si="10"/>
        <v>-1.3161964615285742</v>
      </c>
      <c r="V21" s="4">
        <f t="shared" si="11"/>
        <v>-1.3068924526122485</v>
      </c>
      <c r="X21" s="30">
        <v>9</v>
      </c>
      <c r="Y21" s="61">
        <f t="shared" si="12"/>
        <v>1.1468159035418364</v>
      </c>
      <c r="Z21" s="61">
        <f t="shared" si="13"/>
        <v>1.1595104171270523</v>
      </c>
      <c r="AA21" s="61">
        <f t="shared" si="14"/>
        <v>1.1681282529746806</v>
      </c>
      <c r="AB21" s="61">
        <f t="shared" si="15"/>
        <v>1.1749127178422409</v>
      </c>
      <c r="AC21" s="61">
        <f t="shared" si="16"/>
        <v>1.1928712312718495</v>
      </c>
      <c r="AD21" s="61">
        <f t="shared" si="17"/>
        <v>1.2041991689400275</v>
      </c>
      <c r="AE21" s="61">
        <f t="shared" si="18"/>
        <v>1.2134217807466765</v>
      </c>
      <c r="AF21" s="61">
        <f t="shared" si="19"/>
        <v>1.226430313263676</v>
      </c>
      <c r="AG21" s="62">
        <f t="shared" si="20"/>
        <v>1.2381295116456386</v>
      </c>
      <c r="AI21" s="30">
        <v>9</v>
      </c>
      <c r="AJ21" s="65">
        <f t="shared" si="21"/>
        <v>3.6079314445548738E-4</v>
      </c>
      <c r="AK21" s="64">
        <f t="shared" si="22"/>
        <v>8.301935689144363E-4</v>
      </c>
      <c r="AL21" s="64">
        <f t="shared" si="23"/>
        <v>1.2007718227853154E-3</v>
      </c>
      <c r="AM21" s="64">
        <f t="shared" si="24"/>
        <v>1.5185115492651197E-3</v>
      </c>
      <c r="AN21" s="64">
        <f t="shared" si="25"/>
        <v>2.4064818870178778E-3</v>
      </c>
      <c r="AO21" s="64">
        <f t="shared" si="26"/>
        <v>3.1209992983377149E-3</v>
      </c>
      <c r="AP21" s="64">
        <f t="shared" si="27"/>
        <v>3.7776814171813777E-3</v>
      </c>
      <c r="AQ21" s="64">
        <f t="shared" si="28"/>
        <v>4.9524233550435615E-3</v>
      </c>
      <c r="AR21" s="66">
        <f t="shared" si="29"/>
        <v>6.1527813258800829E-3</v>
      </c>
    </row>
    <row r="22" spans="2:44" x14ac:dyDescent="0.3">
      <c r="B22" s="30">
        <v>10</v>
      </c>
      <c r="C22">
        <f>int_lag_19!O100</f>
        <v>5.4399999999999986</v>
      </c>
      <c r="D22">
        <f>int_lag_19!P100</f>
        <v>5.9749999999999996</v>
      </c>
      <c r="E22">
        <f>int_lag_19!Q100</f>
        <v>6.0549999999999988</v>
      </c>
      <c r="F22">
        <f>int_lag_19!R100</f>
        <v>6.205000000000001</v>
      </c>
      <c r="G22">
        <f>int_lag_19!S100</f>
        <v>6.8050000000000006</v>
      </c>
      <c r="H22">
        <f>int_lag_19!T100</f>
        <v>7.0887499999999974</v>
      </c>
      <c r="I22">
        <f>int_lag_19!U100</f>
        <v>7.3249999999999975</v>
      </c>
      <c r="J22">
        <f>int_lag_19!V100</f>
        <v>7.6624999999999979</v>
      </c>
      <c r="K22" s="4">
        <f>int_lag_19!W100</f>
        <v>8.0499999999999972</v>
      </c>
      <c r="M22" s="30">
        <v>10</v>
      </c>
      <c r="N22">
        <f t="shared" si="3"/>
        <v>-1.2812874932733882</v>
      </c>
      <c r="O22">
        <f t="shared" si="4"/>
        <v>-1.2803901861831439</v>
      </c>
      <c r="P22">
        <f t="shared" si="5"/>
        <v>-1.2791366275094065</v>
      </c>
      <c r="Q22">
        <f t="shared" si="6"/>
        <v>-1.2778410289416045</v>
      </c>
      <c r="R22">
        <f t="shared" si="7"/>
        <v>-1.2739702630158389</v>
      </c>
      <c r="S22">
        <f t="shared" si="8"/>
        <v>-1.2697667280913272</v>
      </c>
      <c r="T22">
        <f t="shared" si="9"/>
        <v>-1.2652857729340532</v>
      </c>
      <c r="U22">
        <f t="shared" si="10"/>
        <v>-1.2562950600819183</v>
      </c>
      <c r="V22" s="4">
        <f t="shared" si="11"/>
        <v>-1.2467228013940614</v>
      </c>
      <c r="X22" s="30">
        <v>10</v>
      </c>
      <c r="Y22" s="61">
        <f t="shared" si="12"/>
        <v>1.1462891666219226</v>
      </c>
      <c r="Z22" s="61">
        <f t="shared" si="13"/>
        <v>1.1582917450259296</v>
      </c>
      <c r="AA22" s="61">
        <f t="shared" si="14"/>
        <v>1.166361122546214</v>
      </c>
      <c r="AB22" s="61">
        <f t="shared" si="15"/>
        <v>1.1726807398475063</v>
      </c>
      <c r="AC22" s="61">
        <f t="shared" si="16"/>
        <v>1.1892457656759849</v>
      </c>
      <c r="AD22" s="61">
        <f t="shared" si="17"/>
        <v>1.1994367962067778</v>
      </c>
      <c r="AE22" s="61">
        <f t="shared" si="18"/>
        <v>1.2076132621785907</v>
      </c>
      <c r="AF22" s="61">
        <f t="shared" si="19"/>
        <v>1.2189090615712614</v>
      </c>
      <c r="AG22" s="62">
        <f t="shared" si="20"/>
        <v>1.2285419099652906</v>
      </c>
      <c r="AI22" s="30">
        <v>10</v>
      </c>
      <c r="AJ22" s="65">
        <f t="shared" si="21"/>
        <v>4.087264799482182E-4</v>
      </c>
      <c r="AK22" s="64">
        <f t="shared" si="22"/>
        <v>9.3984997773068069E-4</v>
      </c>
      <c r="AL22" s="64">
        <f t="shared" si="23"/>
        <v>1.3587248473548447E-3</v>
      </c>
      <c r="AM22" s="64">
        <f t="shared" si="24"/>
        <v>1.7178377958265573E-3</v>
      </c>
      <c r="AN22" s="64">
        <f t="shared" si="25"/>
        <v>2.7165783116945008E-3</v>
      </c>
      <c r="AO22" s="64">
        <f t="shared" si="26"/>
        <v>3.5180640294836391E-3</v>
      </c>
      <c r="AP22" s="64">
        <f t="shared" si="27"/>
        <v>4.2534915707213988E-3</v>
      </c>
      <c r="AQ22" s="64">
        <f t="shared" si="28"/>
        <v>5.5731208185478692E-3</v>
      </c>
      <c r="AR22" s="66">
        <f t="shared" si="29"/>
        <v>6.9042122189376387E-3</v>
      </c>
    </row>
    <row r="23" spans="2:44" x14ac:dyDescent="0.3">
      <c r="B23" s="30">
        <v>11</v>
      </c>
      <c r="C23">
        <f>int_lag_19!O101</f>
        <v>5.4330899999999982</v>
      </c>
      <c r="D23">
        <f>int_lag_19!P101</f>
        <v>5.9657499999999999</v>
      </c>
      <c r="E23">
        <f>int_lag_19!Q101</f>
        <v>6.0445199999999994</v>
      </c>
      <c r="F23">
        <f>int_lag_19!R101</f>
        <v>6.1941900000000008</v>
      </c>
      <c r="G23">
        <f>int_lag_19!S101</f>
        <v>6.7836000000000007</v>
      </c>
      <c r="H23">
        <f>int_lag_19!T101</f>
        <v>7.0600224999999979</v>
      </c>
      <c r="I23">
        <f>int_lag_19!U101</f>
        <v>7.2904499999999981</v>
      </c>
      <c r="J23">
        <f>int_lag_19!V101</f>
        <v>7.6269849999999986</v>
      </c>
      <c r="K23" s="4">
        <f>int_lag_19!W101</f>
        <v>7.9966599999999968</v>
      </c>
      <c r="M23" s="30">
        <v>11</v>
      </c>
      <c r="N23">
        <f t="shared" si="3"/>
        <v>-1.2262570074033559</v>
      </c>
      <c r="O23">
        <f t="shared" si="4"/>
        <v>-1.225335765492005</v>
      </c>
      <c r="P23">
        <f t="shared" si="5"/>
        <v>-1.2240487383731888</v>
      </c>
      <c r="Q23">
        <f t="shared" si="6"/>
        <v>-1.2227185109864864</v>
      </c>
      <c r="R23">
        <f t="shared" si="7"/>
        <v>-1.2187440566089169</v>
      </c>
      <c r="S23">
        <f t="shared" si="8"/>
        <v>-1.2144275265991809</v>
      </c>
      <c r="T23">
        <f t="shared" si="9"/>
        <v>-1.2098256667031708</v>
      </c>
      <c r="U23">
        <f t="shared" si="10"/>
        <v>-1.2005909494842395</v>
      </c>
      <c r="V23" s="4">
        <f t="shared" si="11"/>
        <v>-1.1907568044823515</v>
      </c>
      <c r="X23" s="30">
        <v>11</v>
      </c>
      <c r="Y23" s="61">
        <f t="shared" si="12"/>
        <v>1.1458006362724349</v>
      </c>
      <c r="Z23" s="61">
        <f t="shared" si="13"/>
        <v>1.1571625693156262</v>
      </c>
      <c r="AA23" s="61">
        <f t="shared" si="14"/>
        <v>1.1647248502906407</v>
      </c>
      <c r="AB23" s="61">
        <f t="shared" si="15"/>
        <v>1.1706148562278633</v>
      </c>
      <c r="AC23" s="61">
        <f t="shared" si="16"/>
        <v>1.1858983429065368</v>
      </c>
      <c r="AD23" s="61">
        <f t="shared" si="17"/>
        <v>1.1950471301456782</v>
      </c>
      <c r="AE23" s="61">
        <f t="shared" si="18"/>
        <v>1.2022667081540417</v>
      </c>
      <c r="AF23" s="61">
        <f t="shared" si="19"/>
        <v>1.2119928858485167</v>
      </c>
      <c r="AG23" s="62">
        <f t="shared" si="20"/>
        <v>1.2197556601448749</v>
      </c>
      <c r="AI23" s="30">
        <v>11</v>
      </c>
      <c r="AJ23" s="65">
        <f t="shared" si="21"/>
        <v>4.5786252122263782E-4</v>
      </c>
      <c r="AK23" s="64">
        <f t="shared" si="22"/>
        <v>1.0521664508107431E-3</v>
      </c>
      <c r="AL23" s="64">
        <f t="shared" si="23"/>
        <v>1.5204154654921559E-3</v>
      </c>
      <c r="AM23" s="64">
        <f t="shared" si="24"/>
        <v>1.9218279670444177E-3</v>
      </c>
      <c r="AN23" s="64">
        <f t="shared" si="25"/>
        <v>3.0329890621414168E-3</v>
      </c>
      <c r="AO23" s="64">
        <f t="shared" si="26"/>
        <v>3.9223903157469264E-3</v>
      </c>
      <c r="AP23" s="64">
        <f t="shared" si="27"/>
        <v>4.7372417752147289E-3</v>
      </c>
      <c r="AQ23" s="64">
        <f t="shared" si="28"/>
        <v>6.2037980127870596E-3</v>
      </c>
      <c r="AR23" s="66">
        <f t="shared" si="29"/>
        <v>7.6645318696572651E-3</v>
      </c>
    </row>
    <row r="24" spans="2:44" x14ac:dyDescent="0.3">
      <c r="B24" s="30">
        <v>12</v>
      </c>
      <c r="C24">
        <f>int_lag_19!O102</f>
        <v>5.4264766666666651</v>
      </c>
      <c r="D24">
        <f>int_lag_19!P102</f>
        <v>5.9569166666666664</v>
      </c>
      <c r="E24">
        <f>int_lag_19!Q102</f>
        <v>6.034513333333333</v>
      </c>
      <c r="F24">
        <f>int_lag_19!R102</f>
        <v>6.1838766666666674</v>
      </c>
      <c r="G24">
        <f>int_lag_19!S102</f>
        <v>6.763066666666667</v>
      </c>
      <c r="H24">
        <f>int_lag_19!T102</f>
        <v>7.0324108333333317</v>
      </c>
      <c r="I24">
        <f>int_lag_19!U102</f>
        <v>7.2572166666666647</v>
      </c>
      <c r="J24">
        <f>int_lag_19!V102</f>
        <v>7.5927816666666654</v>
      </c>
      <c r="K24" s="4">
        <f>int_lag_19!W102</f>
        <v>7.9452733333333301</v>
      </c>
      <c r="M24" s="30">
        <v>12</v>
      </c>
      <c r="N24">
        <f t="shared" si="3"/>
        <v>-1.1747087812461889</v>
      </c>
      <c r="O24">
        <f t="shared" si="4"/>
        <v>-1.1737640870670147</v>
      </c>
      <c r="P24">
        <f t="shared" si="5"/>
        <v>-1.1724442642059951</v>
      </c>
      <c r="Q24">
        <f t="shared" si="6"/>
        <v>-1.171080101497904</v>
      </c>
      <c r="R24">
        <f t="shared" si="7"/>
        <v>-1.1670040198067995</v>
      </c>
      <c r="S24">
        <f t="shared" si="8"/>
        <v>-1.1625767145494461</v>
      </c>
      <c r="T24">
        <f t="shared" si="9"/>
        <v>-1.1578562947208837</v>
      </c>
      <c r="U24">
        <f t="shared" si="10"/>
        <v>-1.1483822093424483</v>
      </c>
      <c r="V24" s="4">
        <f t="shared" si="11"/>
        <v>-1.1382910108202771</v>
      </c>
      <c r="X24" s="30">
        <v>12</v>
      </c>
      <c r="Y24" s="61">
        <f t="shared" si="12"/>
        <v>1.1453440414072806</v>
      </c>
      <c r="Z24" s="61">
        <f t="shared" si="13"/>
        <v>1.1561082349495455</v>
      </c>
      <c r="AA24" s="61">
        <f t="shared" si="14"/>
        <v>1.1631980308621224</v>
      </c>
      <c r="AB24" s="61">
        <f t="shared" si="15"/>
        <v>1.1686878730121073</v>
      </c>
      <c r="AC24" s="61">
        <f t="shared" si="16"/>
        <v>1.1827839791217833</v>
      </c>
      <c r="AD24" s="61">
        <f t="shared" si="17"/>
        <v>1.1909702112396696</v>
      </c>
      <c r="AE24" s="61">
        <f t="shared" si="18"/>
        <v>1.1973080068268822</v>
      </c>
      <c r="AF24" s="61">
        <f t="shared" si="19"/>
        <v>1.2055840747005895</v>
      </c>
      <c r="AG24" s="62">
        <f t="shared" si="20"/>
        <v>1.211642478815701</v>
      </c>
      <c r="AI24" s="30">
        <v>12</v>
      </c>
      <c r="AJ24" s="65">
        <f t="shared" si="21"/>
        <v>5.0817467764421864E-4</v>
      </c>
      <c r="AK24" s="64">
        <f t="shared" si="22"/>
        <v>1.1670861153749434E-3</v>
      </c>
      <c r="AL24" s="64">
        <f t="shared" si="23"/>
        <v>1.6857651688657327E-3</v>
      </c>
      <c r="AM24" s="64">
        <f t="shared" si="24"/>
        <v>2.1303856997700876E-3</v>
      </c>
      <c r="AN24" s="64">
        <f t="shared" si="25"/>
        <v>3.3555857554522228E-3</v>
      </c>
      <c r="AO24" s="64">
        <f t="shared" si="26"/>
        <v>4.3338356659993471E-3</v>
      </c>
      <c r="AP24" s="64">
        <f t="shared" si="27"/>
        <v>5.2287852596906437E-3</v>
      </c>
      <c r="AQ24" s="64">
        <f t="shared" si="28"/>
        <v>6.8442756005358263E-3</v>
      </c>
      <c r="AR24" s="66">
        <f t="shared" si="29"/>
        <v>8.4336426603081605E-3</v>
      </c>
    </row>
    <row r="25" spans="2:44" x14ac:dyDescent="0.3">
      <c r="B25" s="30">
        <v>13</v>
      </c>
      <c r="C25">
        <f>int_lag_19!O103</f>
        <v>5.4201599999999983</v>
      </c>
      <c r="D25">
        <f>int_lag_19!P103</f>
        <v>5.9485000000000001</v>
      </c>
      <c r="E25">
        <f>int_lag_19!Q103</f>
        <v>6.0249799999999993</v>
      </c>
      <c r="F25">
        <f>int_lag_19!R103</f>
        <v>6.1740600000000008</v>
      </c>
      <c r="G25">
        <f>int_lag_19!S103</f>
        <v>6.7434000000000003</v>
      </c>
      <c r="H25">
        <f>int_lag_19!T103</f>
        <v>7.0059149999999981</v>
      </c>
      <c r="I25">
        <f>int_lag_19!U103</f>
        <v>7.2252999999999989</v>
      </c>
      <c r="J25">
        <f>int_lag_19!V103</f>
        <v>7.5598899999999984</v>
      </c>
      <c r="K25" s="4">
        <f>int_lag_19!W103</f>
        <v>7.8958399999999971</v>
      </c>
      <c r="M25" s="30">
        <v>13</v>
      </c>
      <c r="N25">
        <f t="shared" si="3"/>
        <v>-1.126106329038568</v>
      </c>
      <c r="O25">
        <f t="shared" si="4"/>
        <v>-1.1251385524105995</v>
      </c>
      <c r="P25">
        <f t="shared" si="5"/>
        <v>-1.1237864489477094</v>
      </c>
      <c r="Q25">
        <f t="shared" si="6"/>
        <v>-1.1223888814826828</v>
      </c>
      <c r="R25">
        <f t="shared" si="7"/>
        <v>-1.1182127463045382</v>
      </c>
      <c r="S25">
        <f t="shared" si="8"/>
        <v>-1.1136763555213831</v>
      </c>
      <c r="T25">
        <f t="shared" si="9"/>
        <v>-1.1088391544010483</v>
      </c>
      <c r="U25">
        <f t="shared" si="10"/>
        <v>-1.099129197697851</v>
      </c>
      <c r="V25" s="4">
        <f t="shared" si="11"/>
        <v>-1.0887845602032813</v>
      </c>
      <c r="X25" s="30">
        <v>13</v>
      </c>
      <c r="Y25" s="61">
        <f t="shared" si="12"/>
        <v>1.1449145512441181</v>
      </c>
      <c r="Z25" s="61">
        <f t="shared" si="13"/>
        <v>1.1551174496283105</v>
      </c>
      <c r="AA25" s="61">
        <f t="shared" si="14"/>
        <v>1.1617641691269693</v>
      </c>
      <c r="AB25" s="61">
        <f t="shared" si="15"/>
        <v>1.1668788375150723</v>
      </c>
      <c r="AC25" s="61">
        <f t="shared" si="16"/>
        <v>1.1798679665434491</v>
      </c>
      <c r="AD25" s="61">
        <f t="shared" si="17"/>
        <v>1.18715974445628</v>
      </c>
      <c r="AE25" s="61">
        <f t="shared" si="18"/>
        <v>1.1926799136687187</v>
      </c>
      <c r="AF25" s="61">
        <f t="shared" si="19"/>
        <v>1.1996072320815836</v>
      </c>
      <c r="AG25" s="62">
        <f t="shared" si="20"/>
        <v>1.2041032262192941</v>
      </c>
      <c r="AI25" s="30">
        <v>13</v>
      </c>
      <c r="AJ25" s="65">
        <f t="shared" si="21"/>
        <v>5.5964374196748601E-4</v>
      </c>
      <c r="AK25" s="64">
        <f t="shared" si="22"/>
        <v>1.2845691024818418E-3</v>
      </c>
      <c r="AL25" s="64">
        <f t="shared" si="23"/>
        <v>1.8547199663893899E-3</v>
      </c>
      <c r="AM25" s="64">
        <f t="shared" si="24"/>
        <v>2.3434453456685767E-3</v>
      </c>
      <c r="AN25" s="64">
        <f t="shared" si="25"/>
        <v>3.6842900610318807E-3</v>
      </c>
      <c r="AO25" s="64">
        <f t="shared" si="26"/>
        <v>4.7523231744060757E-3</v>
      </c>
      <c r="AP25" s="64">
        <f t="shared" si="27"/>
        <v>5.7280548127771058E-3</v>
      </c>
      <c r="AQ25" s="64">
        <f t="shared" si="28"/>
        <v>7.4944739839020169E-3</v>
      </c>
      <c r="AR25" s="66">
        <f t="shared" si="29"/>
        <v>9.2115745231080015E-3</v>
      </c>
    </row>
    <row r="26" spans="2:44" x14ac:dyDescent="0.3">
      <c r="B26" s="30">
        <v>14</v>
      </c>
      <c r="C26">
        <f>int_lag_19!O104</f>
        <v>5.4141399999999988</v>
      </c>
      <c r="D26">
        <f>int_lag_19!P104</f>
        <v>5.9405000000000001</v>
      </c>
      <c r="E26">
        <f>int_lag_19!Q104</f>
        <v>6.0159199999999995</v>
      </c>
      <c r="F26">
        <f>int_lag_19!R104</f>
        <v>6.1647400000000001</v>
      </c>
      <c r="G26">
        <f>int_lag_19!S104</f>
        <v>6.7246000000000006</v>
      </c>
      <c r="H26">
        <f>int_lag_19!T104</f>
        <v>6.9805349999999979</v>
      </c>
      <c r="I26">
        <f>int_lag_19!U104</f>
        <v>7.1946999999999983</v>
      </c>
      <c r="J26">
        <f>int_lag_19!V104</f>
        <v>7.5283099999999985</v>
      </c>
      <c r="K26" s="4">
        <f>int_lag_19!W104</f>
        <v>7.8483599999999969</v>
      </c>
      <c r="M26" s="30">
        <v>14</v>
      </c>
      <c r="N26">
        <f t="shared" si="3"/>
        <v>-1.0800278336624811</v>
      </c>
      <c r="O26">
        <f t="shared" si="4"/>
        <v>-1.0790372527051575</v>
      </c>
      <c r="P26">
        <f t="shared" si="5"/>
        <v>-1.0776532555998402</v>
      </c>
      <c r="Q26">
        <f t="shared" si="6"/>
        <v>-1.0762226813710098</v>
      </c>
      <c r="R26">
        <f t="shared" si="7"/>
        <v>-1.0719476698974708</v>
      </c>
      <c r="S26">
        <f t="shared" si="8"/>
        <v>-1.0673034516097877</v>
      </c>
      <c r="T26">
        <f t="shared" si="9"/>
        <v>-1.062350786515126</v>
      </c>
      <c r="U26">
        <f t="shared" si="10"/>
        <v>-1.0524075260824339</v>
      </c>
      <c r="V26" s="4">
        <f t="shared" si="11"/>
        <v>-1.0418120692878368</v>
      </c>
      <c r="X26" s="30">
        <v>14</v>
      </c>
      <c r="Y26" s="61">
        <f t="shared" si="12"/>
        <v>1.1445083586643086</v>
      </c>
      <c r="Z26" s="61">
        <f t="shared" si="13"/>
        <v>1.1541813109562802</v>
      </c>
      <c r="AA26" s="61">
        <f t="shared" si="14"/>
        <v>1.160410259394749</v>
      </c>
      <c r="AB26" s="61">
        <f t="shared" si="15"/>
        <v>1.1651712317229945</v>
      </c>
      <c r="AC26" s="61">
        <f t="shared" si="16"/>
        <v>1.1771229021136955</v>
      </c>
      <c r="AD26" s="61">
        <f t="shared" si="17"/>
        <v>1.183579150043613</v>
      </c>
      <c r="AE26" s="61">
        <f t="shared" si="18"/>
        <v>1.1883371774969331</v>
      </c>
      <c r="AF26" s="61">
        <f t="shared" si="19"/>
        <v>1.1940028181616229</v>
      </c>
      <c r="AG26" s="62">
        <f t="shared" si="20"/>
        <v>1.1970594835479893</v>
      </c>
      <c r="AI26" s="30">
        <v>14</v>
      </c>
      <c r="AJ26" s="65">
        <f t="shared" si="21"/>
        <v>6.1225649430049489E-4</v>
      </c>
      <c r="AK26" s="64">
        <f t="shared" si="22"/>
        <v>1.4045893651569719E-3</v>
      </c>
      <c r="AL26" s="64">
        <f t="shared" si="23"/>
        <v>2.0272458209497912E-3</v>
      </c>
      <c r="AM26" s="64">
        <f t="shared" si="24"/>
        <v>2.5609662612265383E-3</v>
      </c>
      <c r="AN26" s="64">
        <f t="shared" si="25"/>
        <v>4.0190646361975002E-3</v>
      </c>
      <c r="AO26" s="64">
        <f t="shared" si="26"/>
        <v>5.1778298152132252E-3</v>
      </c>
      <c r="AP26" s="64">
        <f t="shared" si="27"/>
        <v>6.2350487244908492E-3</v>
      </c>
      <c r="AQ26" s="64">
        <f t="shared" si="28"/>
        <v>8.1543955770341514E-3</v>
      </c>
      <c r="AR26" s="66">
        <f t="shared" si="29"/>
        <v>9.9984629224149912E-3</v>
      </c>
    </row>
    <row r="27" spans="2:44" x14ac:dyDescent="0.3">
      <c r="B27" s="30">
        <v>15</v>
      </c>
      <c r="C27">
        <f>int_lag_19!O105</f>
        <v>5.4084166666666649</v>
      </c>
      <c r="D27">
        <f>int_lag_19!P105</f>
        <v>5.9329166666666673</v>
      </c>
      <c r="E27">
        <f>int_lag_19!Q105</f>
        <v>6.0073333333333325</v>
      </c>
      <c r="F27">
        <f>int_lag_19!R105</f>
        <v>6.1559166666666671</v>
      </c>
      <c r="G27">
        <f>int_lag_19!S105</f>
        <v>6.706666666666667</v>
      </c>
      <c r="H27">
        <f>int_lag_19!T105</f>
        <v>6.9562708333333312</v>
      </c>
      <c r="I27">
        <f>int_lag_19!U105</f>
        <v>7.1654166666666654</v>
      </c>
      <c r="J27">
        <f>int_lag_19!V105</f>
        <v>7.4980416666666656</v>
      </c>
      <c r="K27" s="4">
        <f>int_lag_19!W105</f>
        <v>7.8028333333333304</v>
      </c>
      <c r="M27" s="30">
        <v>15</v>
      </c>
      <c r="N27">
        <f t="shared" si="3"/>
        <v>-1.0361352347838699</v>
      </c>
      <c r="O27">
        <f t="shared" si="4"/>
        <v>-1.035122051358782</v>
      </c>
      <c r="P27">
        <f t="shared" si="5"/>
        <v>-1.0337064409575432</v>
      </c>
      <c r="Q27">
        <f t="shared" si="6"/>
        <v>-1.0322431476723626</v>
      </c>
      <c r="R27">
        <f t="shared" si="7"/>
        <v>-1.0278701070067491</v>
      </c>
      <c r="S27">
        <f t="shared" si="8"/>
        <v>-1.0231189597421593</v>
      </c>
      <c r="T27">
        <f t="shared" si="9"/>
        <v>-1.0180517635673187</v>
      </c>
      <c r="U27">
        <f t="shared" si="10"/>
        <v>-1.007876991817791</v>
      </c>
      <c r="V27" s="4">
        <f t="shared" si="11"/>
        <v>-0.99703250416829503</v>
      </c>
      <c r="X27" s="30">
        <v>15</v>
      </c>
      <c r="Y27" s="61">
        <f t="shared" si="12"/>
        <v>1.1441224048441991</v>
      </c>
      <c r="Z27" s="61">
        <f t="shared" si="13"/>
        <v>1.153292663529272</v>
      </c>
      <c r="AA27" s="61">
        <f t="shared" si="14"/>
        <v>1.1591258465910479</v>
      </c>
      <c r="AB27" s="61">
        <f t="shared" si="15"/>
        <v>1.1635517786950347</v>
      </c>
      <c r="AC27" s="61">
        <f t="shared" si="16"/>
        <v>1.1745267240274555</v>
      </c>
      <c r="AD27" s="61">
        <f t="shared" si="17"/>
        <v>1.1801989537765925</v>
      </c>
      <c r="AE27" s="61">
        <f t="shared" si="18"/>
        <v>1.1842433197021962</v>
      </c>
      <c r="AF27" s="61">
        <f t="shared" si="19"/>
        <v>1.1887228837823354</v>
      </c>
      <c r="AG27" s="62">
        <f t="shared" si="20"/>
        <v>1.1904479888859927</v>
      </c>
      <c r="AI27" s="30">
        <v>15</v>
      </c>
      <c r="AJ27" s="65">
        <f t="shared" si="21"/>
        <v>6.6600468899286058E-4</v>
      </c>
      <c r="AK27" s="64">
        <f t="shared" si="22"/>
        <v>1.5271323688971217E-3</v>
      </c>
      <c r="AL27" s="64">
        <f t="shared" si="23"/>
        <v>2.2033253369343753E-3</v>
      </c>
      <c r="AM27" s="64">
        <f t="shared" si="24"/>
        <v>2.7829286631509131E-3</v>
      </c>
      <c r="AN27" s="64">
        <f t="shared" si="25"/>
        <v>4.3599065403794879E-3</v>
      </c>
      <c r="AO27" s="64">
        <f t="shared" si="26"/>
        <v>5.610377935616806E-3</v>
      </c>
      <c r="AP27" s="64">
        <f t="shared" si="27"/>
        <v>6.7498205692655411E-3</v>
      </c>
      <c r="AQ27" s="64">
        <f t="shared" si="28"/>
        <v>8.8241119305935145E-3</v>
      </c>
      <c r="AR27" s="66">
        <f t="shared" si="29"/>
        <v>1.0794532876002239E-2</v>
      </c>
    </row>
    <row r="28" spans="2:44" x14ac:dyDescent="0.3">
      <c r="B28" s="30">
        <v>16</v>
      </c>
      <c r="C28">
        <f>int_lag_19!O106</f>
        <v>5.4029899999999982</v>
      </c>
      <c r="D28">
        <f>int_lag_19!P106</f>
        <v>5.9257500000000007</v>
      </c>
      <c r="E28">
        <f>int_lag_19!Q106</f>
        <v>5.9992199999999993</v>
      </c>
      <c r="F28">
        <f>int_lag_19!R106</f>
        <v>6.1475900000000001</v>
      </c>
      <c r="G28">
        <f>int_lag_19!S106</f>
        <v>6.6896000000000004</v>
      </c>
      <c r="H28">
        <f>int_lag_19!T106</f>
        <v>6.9331224999999979</v>
      </c>
      <c r="I28">
        <f>int_lag_19!U106</f>
        <v>7.1374499999999994</v>
      </c>
      <c r="J28">
        <f>int_lag_19!V106</f>
        <v>7.4690849999999989</v>
      </c>
      <c r="K28" s="4">
        <f>int_lag_19!W106</f>
        <v>7.7592599999999967</v>
      </c>
      <c r="M28" s="30">
        <v>16</v>
      </c>
      <c r="N28">
        <f t="shared" si="3"/>
        <v>-0.99415312150898605</v>
      </c>
      <c r="O28">
        <f t="shared" si="4"/>
        <v>-0.99311747278840423</v>
      </c>
      <c r="P28">
        <f t="shared" si="5"/>
        <v>-0.99167043898143903</v>
      </c>
      <c r="Q28">
        <f t="shared" si="6"/>
        <v>-0.99017462075415497</v>
      </c>
      <c r="R28">
        <f t="shared" si="7"/>
        <v>-0.9857041177452478</v>
      </c>
      <c r="S28">
        <f t="shared" si="8"/>
        <v>-0.9808466345909499</v>
      </c>
      <c r="T28">
        <f t="shared" si="9"/>
        <v>-0.97566551335024154</v>
      </c>
      <c r="U28">
        <f t="shared" si="10"/>
        <v>-0.96526036271775972</v>
      </c>
      <c r="V28" s="4">
        <f t="shared" si="11"/>
        <v>-0.95416792368977854</v>
      </c>
      <c r="X28" s="30">
        <v>16</v>
      </c>
      <c r="Y28" s="61">
        <f t="shared" si="12"/>
        <v>1.1437541911325029</v>
      </c>
      <c r="Z28" s="61">
        <f t="shared" si="13"/>
        <v>1.1524456597530401</v>
      </c>
      <c r="AA28" s="61">
        <f t="shared" si="14"/>
        <v>1.1579023849896299</v>
      </c>
      <c r="AB28" s="61">
        <f t="shared" si="15"/>
        <v>1.1620096273923142</v>
      </c>
      <c r="AC28" s="61">
        <f t="shared" si="16"/>
        <v>1.1720613704714125</v>
      </c>
      <c r="AD28" s="61">
        <f t="shared" si="17"/>
        <v>1.1769950040707895</v>
      </c>
      <c r="AE28" s="61">
        <f t="shared" si="18"/>
        <v>1.1803684339343903</v>
      </c>
      <c r="AF28" s="61">
        <f t="shared" si="19"/>
        <v>1.1837281581216963</v>
      </c>
      <c r="AG28" s="62">
        <f t="shared" si="20"/>
        <v>1.1842168368320058</v>
      </c>
      <c r="AI28" s="30">
        <v>16</v>
      </c>
      <c r="AJ28" s="65">
        <f t="shared" si="21"/>
        <v>7.2088430273731241E-4</v>
      </c>
      <c r="AK28" s="64">
        <f t="shared" si="22"/>
        <v>1.6521933775256181E-3</v>
      </c>
      <c r="AL28" s="64">
        <f t="shared" si="23"/>
        <v>2.3829553015639882E-3</v>
      </c>
      <c r="AM28" s="64">
        <f t="shared" si="24"/>
        <v>3.0093305523490321E-3</v>
      </c>
      <c r="AN28" s="64">
        <f t="shared" si="25"/>
        <v>4.7068423437224283E-3</v>
      </c>
      <c r="AO28" s="64">
        <f t="shared" si="26"/>
        <v>6.0500289366971216E-3</v>
      </c>
      <c r="AP28" s="64">
        <f t="shared" si="27"/>
        <v>7.2724716185739724E-3</v>
      </c>
      <c r="AQ28" s="64">
        <f t="shared" si="28"/>
        <v>9.5037541768110689E-3</v>
      </c>
      <c r="AR28" s="66">
        <f t="shared" si="29"/>
        <v>1.1600087116032137E-2</v>
      </c>
    </row>
    <row r="29" spans="2:44" x14ac:dyDescent="0.3">
      <c r="B29" s="30">
        <v>17</v>
      </c>
      <c r="C29">
        <f>int_lag_19!O107</f>
        <v>5.3978599999999988</v>
      </c>
      <c r="D29">
        <f>int_lag_19!P107</f>
        <v>5.9190000000000005</v>
      </c>
      <c r="E29">
        <f>int_lag_19!Q107</f>
        <v>5.991579999999999</v>
      </c>
      <c r="F29">
        <f>int_lag_19!R107</f>
        <v>6.1397599999999999</v>
      </c>
      <c r="G29">
        <f>int_lag_19!S107</f>
        <v>6.6734000000000009</v>
      </c>
      <c r="H29">
        <f>int_lag_19!T107</f>
        <v>6.911089999999998</v>
      </c>
      <c r="I29">
        <f>int_lag_19!U107</f>
        <v>7.1107999999999993</v>
      </c>
      <c r="J29">
        <f>int_lag_19!V107</f>
        <v>7.4414399999999992</v>
      </c>
      <c r="K29" s="4">
        <f>int_lag_19!W107</f>
        <v>7.7176399999999967</v>
      </c>
      <c r="M29" s="30">
        <v>17</v>
      </c>
      <c r="N29">
        <f t="shared" si="3"/>
        <v>-0.95385390858628272</v>
      </c>
      <c r="O29">
        <f t="shared" si="4"/>
        <v>-0.95279587586310333</v>
      </c>
      <c r="P29">
        <f t="shared" si="5"/>
        <v>-0.95131753038679412</v>
      </c>
      <c r="Q29">
        <f t="shared" si="6"/>
        <v>-0.94978930044705911</v>
      </c>
      <c r="R29">
        <f t="shared" si="7"/>
        <v>-0.94522165961793203</v>
      </c>
      <c r="S29">
        <f t="shared" si="8"/>
        <v>-0.9402581693408123</v>
      </c>
      <c r="T29">
        <f t="shared" si="9"/>
        <v>-0.93496344592001845</v>
      </c>
      <c r="U29">
        <f t="shared" si="10"/>
        <v>-0.92432847637281013</v>
      </c>
      <c r="V29" s="4">
        <f t="shared" si="11"/>
        <v>-0.91298854922318307</v>
      </c>
      <c r="X29" s="30">
        <v>17</v>
      </c>
      <c r="Y29" s="61">
        <f t="shared" si="12"/>
        <v>1.1434016468606549</v>
      </c>
      <c r="Z29" s="61">
        <f t="shared" si="13"/>
        <v>1.1516354512575508</v>
      </c>
      <c r="AA29" s="61">
        <f t="shared" si="14"/>
        <v>1.1567327876660012</v>
      </c>
      <c r="AB29" s="61">
        <f t="shared" si="15"/>
        <v>1.1605357800259883</v>
      </c>
      <c r="AC29" s="61">
        <f t="shared" si="16"/>
        <v>1.1697118371423663</v>
      </c>
      <c r="AD29" s="61">
        <f t="shared" si="17"/>
        <v>1.1739472190393987</v>
      </c>
      <c r="AE29" s="61">
        <f t="shared" si="18"/>
        <v>1.1766876397638848</v>
      </c>
      <c r="AF29" s="61">
        <f t="shared" si="19"/>
        <v>1.1789860031000587</v>
      </c>
      <c r="AG29" s="62">
        <f t="shared" si="20"/>
        <v>1.1783228079806622</v>
      </c>
      <c r="AI29" s="30">
        <v>17</v>
      </c>
      <c r="AJ29" s="65">
        <f t="shared" si="21"/>
        <v>7.7689496638966293E-4</v>
      </c>
      <c r="AK29" s="64">
        <f t="shared" si="22"/>
        <v>1.7797761579620708E-3</v>
      </c>
      <c r="AL29" s="64">
        <f t="shared" si="23"/>
        <v>2.5661448271593612E-3</v>
      </c>
      <c r="AM29" s="64">
        <f t="shared" si="24"/>
        <v>3.2401853900406175E-3</v>
      </c>
      <c r="AN29" s="64">
        <f t="shared" si="25"/>
        <v>5.059924430111995E-3</v>
      </c>
      <c r="AO29" s="64">
        <f t="shared" si="26"/>
        <v>6.4968784981291883E-3</v>
      </c>
      <c r="AP29" s="64">
        <f t="shared" si="27"/>
        <v>7.8031451099526694E-3</v>
      </c>
      <c r="AQ29" s="64">
        <f t="shared" si="28"/>
        <v>1.0193505818248544E-2</v>
      </c>
      <c r="AR29" s="66">
        <f t="shared" si="29"/>
        <v>1.2415497176708007E-2</v>
      </c>
    </row>
    <row r="30" spans="2:44" x14ac:dyDescent="0.3">
      <c r="B30" s="30">
        <v>18</v>
      </c>
      <c r="C30">
        <f>int_lag_19!O108</f>
        <v>5.3930266666666649</v>
      </c>
      <c r="D30">
        <f>int_lag_19!P108</f>
        <v>5.9126666666666674</v>
      </c>
      <c r="E30">
        <f>int_lag_19!Q108</f>
        <v>5.9844133333333325</v>
      </c>
      <c r="F30">
        <f>int_lag_19!R108</f>
        <v>6.1324266666666665</v>
      </c>
      <c r="G30">
        <f>int_lag_19!S108</f>
        <v>6.6580666666666675</v>
      </c>
      <c r="H30">
        <f>int_lag_19!T108</f>
        <v>6.8901733333333315</v>
      </c>
      <c r="I30">
        <f>int_lag_19!U108</f>
        <v>7.0854666666666661</v>
      </c>
      <c r="J30">
        <f>int_lag_19!V108</f>
        <v>7.4151066666666656</v>
      </c>
      <c r="K30" s="4">
        <f>int_lag_19!W108</f>
        <v>7.6779733333333304</v>
      </c>
      <c r="M30" s="30">
        <v>18</v>
      </c>
      <c r="N30">
        <f t="shared" si="3"/>
        <v>-0.91504717012133385</v>
      </c>
      <c r="O30">
        <f t="shared" si="4"/>
        <v>-0.9139667856054472</v>
      </c>
      <c r="P30">
        <f t="shared" si="5"/>
        <v>-0.91245717153145123</v>
      </c>
      <c r="Q30">
        <f t="shared" si="6"/>
        <v>-0.9108965720247314</v>
      </c>
      <c r="R30">
        <f t="shared" si="7"/>
        <v>-0.90623190480990845</v>
      </c>
      <c r="S30">
        <f t="shared" si="8"/>
        <v>-0.90116250353262217</v>
      </c>
      <c r="T30">
        <f t="shared" si="9"/>
        <v>-0.89575425136686415</v>
      </c>
      <c r="U30">
        <f t="shared" si="10"/>
        <v>-0.88488951768894297</v>
      </c>
      <c r="V30" s="4">
        <f t="shared" si="11"/>
        <v>-0.87330202063261908</v>
      </c>
      <c r="X30" s="30">
        <v>18</v>
      </c>
      <c r="Y30" s="61">
        <f t="shared" si="12"/>
        <v>1.1430630341742058</v>
      </c>
      <c r="Z30" s="61">
        <f t="shared" si="13"/>
        <v>1.1508579667420913</v>
      </c>
      <c r="AA30" s="61">
        <f t="shared" si="14"/>
        <v>1.155611102162287</v>
      </c>
      <c r="AB30" s="61">
        <f t="shared" si="15"/>
        <v>1.1591226798728127</v>
      </c>
      <c r="AC30" s="61">
        <f t="shared" si="16"/>
        <v>1.1674654986565538</v>
      </c>
      <c r="AD30" s="61">
        <f t="shared" si="17"/>
        <v>1.1710386842440805</v>
      </c>
      <c r="AE30" s="61">
        <f t="shared" si="18"/>
        <v>1.1731799690991886</v>
      </c>
      <c r="AF30" s="61">
        <f t="shared" si="19"/>
        <v>1.1744689410382836</v>
      </c>
      <c r="AG30" s="62">
        <f t="shared" si="20"/>
        <v>1.1727294458497233</v>
      </c>
      <c r="AI30" s="30">
        <v>18</v>
      </c>
      <c r="AJ30" s="65">
        <f t="shared" si="21"/>
        <v>8.3403952947513904E-4</v>
      </c>
      <c r="AK30" s="64">
        <f t="shared" si="22"/>
        <v>1.9098919877061082E-3</v>
      </c>
      <c r="AL30" s="64">
        <f t="shared" si="23"/>
        <v>2.7529139277758241E-3</v>
      </c>
      <c r="AM30" s="64">
        <f t="shared" si="24"/>
        <v>3.4755203175513005E-3</v>
      </c>
      <c r="AN30" s="64">
        <f t="shared" si="25"/>
        <v>5.4192281649791119E-3</v>
      </c>
      <c r="AO30" s="64">
        <f t="shared" si="26"/>
        <v>6.9510529216410266E-3</v>
      </c>
      <c r="AP30" s="64">
        <f t="shared" si="27"/>
        <v>8.3420218621962638E-3</v>
      </c>
      <c r="AQ30" s="64">
        <f t="shared" si="28"/>
        <v>1.0893597215785811E-2</v>
      </c>
      <c r="AR30" s="66">
        <f t="shared" si="29"/>
        <v>1.3241196607546163E-2</v>
      </c>
    </row>
    <row r="31" spans="2:44" x14ac:dyDescent="0.3">
      <c r="B31" s="30">
        <v>19</v>
      </c>
      <c r="C31">
        <f>int_lag_19!O109</f>
        <v>5.3884899999999982</v>
      </c>
      <c r="D31">
        <f>int_lag_19!P109</f>
        <v>5.9067500000000015</v>
      </c>
      <c r="E31">
        <f>int_lag_19!Q109</f>
        <v>5.9777199999999997</v>
      </c>
      <c r="F31">
        <f>int_lag_19!R109</f>
        <v>6.1255899999999999</v>
      </c>
      <c r="G31">
        <f>int_lag_19!S109</f>
        <v>6.6436000000000011</v>
      </c>
      <c r="H31">
        <f>int_lag_19!T109</f>
        <v>6.8703724999999984</v>
      </c>
      <c r="I31">
        <f>int_lag_19!U109</f>
        <v>7.0614499999999989</v>
      </c>
      <c r="J31">
        <f>int_lag_19!V109</f>
        <v>7.3900849999999991</v>
      </c>
      <c r="K31" s="4">
        <f>int_lag_19!W109</f>
        <v>7.6402599999999969</v>
      </c>
      <c r="M31" s="30">
        <v>19</v>
      </c>
      <c r="N31">
        <f t="shared" si="3"/>
        <v>-0.8775718009903265</v>
      </c>
      <c r="O31">
        <f t="shared" si="4"/>
        <v>-0.87646905310269618</v>
      </c>
      <c r="P31">
        <f t="shared" si="5"/>
        <v>-0.87492815222785736</v>
      </c>
      <c r="Q31">
        <f t="shared" si="6"/>
        <v>-0.87333516184569981</v>
      </c>
      <c r="R31">
        <f t="shared" si="7"/>
        <v>-0.86857338934156392</v>
      </c>
      <c r="S31">
        <f t="shared" si="8"/>
        <v>-0.86339796516848</v>
      </c>
      <c r="T31">
        <f t="shared" si="9"/>
        <v>-0.85787603439791071</v>
      </c>
      <c r="U31">
        <f t="shared" si="10"/>
        <v>-0.84678113835580449</v>
      </c>
      <c r="V31" s="4">
        <f t="shared" si="11"/>
        <v>-0.83494549961638287</v>
      </c>
      <c r="X31" s="30">
        <v>19</v>
      </c>
      <c r="Y31" s="61">
        <f t="shared" si="12"/>
        <v>1.1427368780530107</v>
      </c>
      <c r="Z31" s="61">
        <f t="shared" si="13"/>
        <v>1.1501097486225844</v>
      </c>
      <c r="AA31" s="61">
        <f t="shared" si="14"/>
        <v>1.1545322720115418</v>
      </c>
      <c r="AB31" s="61">
        <f t="shared" si="15"/>
        <v>1.1577639082406215</v>
      </c>
      <c r="AC31" s="61">
        <f t="shared" si="16"/>
        <v>1.1653116094840537</v>
      </c>
      <c r="AD31" s="61">
        <f t="shared" si="17"/>
        <v>1.1682549890325791</v>
      </c>
      <c r="AE31" s="61">
        <f t="shared" si="18"/>
        <v>1.169827547015585</v>
      </c>
      <c r="AF31" s="61">
        <f t="shared" si="19"/>
        <v>1.1701535721177225</v>
      </c>
      <c r="AG31" s="62">
        <f t="shared" si="20"/>
        <v>1.1674056421944345</v>
      </c>
      <c r="AI31" s="30">
        <v>19</v>
      </c>
      <c r="AJ31" s="65">
        <f t="shared" si="21"/>
        <v>8.9232372280453887E-4</v>
      </c>
      <c r="AK31" s="64">
        <f t="shared" si="22"/>
        <v>2.0425588862777178E-3</v>
      </c>
      <c r="AL31" s="64">
        <f t="shared" si="23"/>
        <v>2.9432924172949626E-3</v>
      </c>
      <c r="AM31" s="64">
        <f t="shared" si="24"/>
        <v>3.7153747784958169E-3</v>
      </c>
      <c r="AN31" s="64">
        <f t="shared" si="25"/>
        <v>5.7848497042327363E-3</v>
      </c>
      <c r="AO31" s="64">
        <f t="shared" si="26"/>
        <v>7.4127063047147168E-3</v>
      </c>
      <c r="AP31" s="64">
        <f t="shared" si="27"/>
        <v>8.8893168902674236E-3</v>
      </c>
      <c r="AQ31" s="64">
        <f t="shared" si="28"/>
        <v>1.1604301338332429E-2</v>
      </c>
      <c r="AR31" s="66">
        <f t="shared" si="29"/>
        <v>1.4077675767973169E-2</v>
      </c>
    </row>
    <row r="32" spans="2:44" x14ac:dyDescent="0.3">
      <c r="B32" s="30">
        <v>20</v>
      </c>
      <c r="C32">
        <f>int_lag_19!O110</f>
        <v>5.384249999999998</v>
      </c>
      <c r="D32">
        <f>int_lag_19!P110</f>
        <v>5.901250000000001</v>
      </c>
      <c r="E32">
        <f>int_lag_19!Q110</f>
        <v>5.9714999999999998</v>
      </c>
      <c r="F32">
        <f>int_lag_19!R110</f>
        <v>6.1192500000000001</v>
      </c>
      <c r="G32">
        <f>int_lag_19!S110</f>
        <v>6.6300000000000008</v>
      </c>
      <c r="H32">
        <f>int_lag_19!T110</f>
        <v>6.8516874999999988</v>
      </c>
      <c r="I32">
        <f>int_lag_19!U110</f>
        <v>7.0387499999999994</v>
      </c>
      <c r="J32">
        <f>int_lag_19!V110</f>
        <v>7.3663749999999997</v>
      </c>
      <c r="K32" s="4">
        <f>int_lag_19!W110</f>
        <v>7.6044999999999963</v>
      </c>
      <c r="M32" s="30">
        <v>20</v>
      </c>
      <c r="N32">
        <f t="shared" si="3"/>
        <v>-0.84129014834155535</v>
      </c>
      <c r="O32">
        <f t="shared" si="4"/>
        <v>-0.84016498586489796</v>
      </c>
      <c r="P32">
        <f t="shared" si="5"/>
        <v>-0.83859272450335054</v>
      </c>
      <c r="Q32">
        <f t="shared" si="6"/>
        <v>-0.83696726446169845</v>
      </c>
      <c r="R32">
        <f t="shared" si="7"/>
        <v>-0.83210813523787119</v>
      </c>
      <c r="S32">
        <f t="shared" si="8"/>
        <v>-0.82682638751119397</v>
      </c>
      <c r="T32">
        <f t="shared" si="9"/>
        <v>-0.82119042540508758</v>
      </c>
      <c r="U32">
        <f t="shared" si="10"/>
        <v>-0.80986455639012644</v>
      </c>
      <c r="V32" s="4">
        <f t="shared" si="11"/>
        <v>-0.79777975694213576</v>
      </c>
      <c r="X32" s="30">
        <v>20</v>
      </c>
      <c r="Y32" s="61">
        <f t="shared" si="12"/>
        <v>1.1424219138874414</v>
      </c>
      <c r="Z32" s="61">
        <f t="shared" si="13"/>
        <v>1.149387830660118</v>
      </c>
      <c r="AA32" s="61">
        <f t="shared" si="14"/>
        <v>1.1534919580961369</v>
      </c>
      <c r="AB32" s="61">
        <f t="shared" si="15"/>
        <v>1.156453957489983</v>
      </c>
      <c r="AC32" s="61">
        <f t="shared" si="16"/>
        <v>1.1632409299992041</v>
      </c>
      <c r="AD32" s="61">
        <f t="shared" si="17"/>
        <v>1.1655837291643403</v>
      </c>
      <c r="AE32" s="61">
        <f t="shared" si="18"/>
        <v>1.1666149777798174</v>
      </c>
      <c r="AF32" s="61">
        <f t="shared" si="19"/>
        <v>1.1660197633955733</v>
      </c>
      <c r="AG32" s="62">
        <f t="shared" si="20"/>
        <v>1.1623245765973604</v>
      </c>
      <c r="AI32" s="30">
        <v>20</v>
      </c>
      <c r="AJ32" s="65">
        <f t="shared" si="21"/>
        <v>9.5175589518611825E-4</v>
      </c>
      <c r="AK32" s="64">
        <f t="shared" si="22"/>
        <v>2.1778010159023142E-3</v>
      </c>
      <c r="AL32" s="64">
        <f t="shared" si="23"/>
        <v>3.1373190505359361E-3</v>
      </c>
      <c r="AM32" s="64">
        <f t="shared" si="24"/>
        <v>3.9597994451886498E-3</v>
      </c>
      <c r="AN32" s="64">
        <f t="shared" si="25"/>
        <v>6.1569042888032222E-3</v>
      </c>
      <c r="AO32" s="64">
        <f t="shared" si="26"/>
        <v>7.8820183438194635E-3</v>
      </c>
      <c r="AP32" s="64">
        <f t="shared" si="27"/>
        <v>9.4452767788256731E-3</v>
      </c>
      <c r="AQ32" s="64">
        <f t="shared" si="28"/>
        <v>1.2325930469912483E-2</v>
      </c>
      <c r="AR32" s="66">
        <f t="shared" si="29"/>
        <v>1.4925477824283967E-2</v>
      </c>
    </row>
    <row r="33" spans="2:44" x14ac:dyDescent="0.3">
      <c r="B33" s="30">
        <v>21</v>
      </c>
      <c r="C33">
        <f>int_lag_19!O111</f>
        <v>5.380306666666665</v>
      </c>
      <c r="D33">
        <f>int_lag_19!P111</f>
        <v>5.8961666666666677</v>
      </c>
      <c r="E33">
        <f>int_lag_19!Q111</f>
        <v>5.9657533333333328</v>
      </c>
      <c r="F33">
        <f>int_lag_19!R111</f>
        <v>6.1134066666666662</v>
      </c>
      <c r="G33">
        <f>int_lag_19!S111</f>
        <v>6.6172666666666675</v>
      </c>
      <c r="H33">
        <f>int_lag_19!T111</f>
        <v>6.8341183333333317</v>
      </c>
      <c r="I33">
        <f>int_lag_19!U111</f>
        <v>7.0173666666666659</v>
      </c>
      <c r="J33">
        <f>int_lag_19!V111</f>
        <v>7.3439766666666664</v>
      </c>
      <c r="K33" s="4">
        <f>int_lag_19!W111</f>
        <v>7.5706933333333302</v>
      </c>
      <c r="M33" s="30">
        <v>21</v>
      </c>
      <c r="N33">
        <f t="shared" si="3"/>
        <v>-0.8060835450936682</v>
      </c>
      <c r="O33">
        <f t="shared" si="4"/>
        <v>-0.80493588043673892</v>
      </c>
      <c r="P33">
        <f t="shared" si="5"/>
        <v>-0.80333213397319669</v>
      </c>
      <c r="Q33">
        <f t="shared" si="6"/>
        <v>-0.80167407270972102</v>
      </c>
      <c r="R33">
        <f t="shared" si="7"/>
        <v>-0.79671717678945297</v>
      </c>
      <c r="S33">
        <f t="shared" si="8"/>
        <v>-0.79132863117822727</v>
      </c>
      <c r="T33">
        <f t="shared" si="9"/>
        <v>-0.78557809810882318</v>
      </c>
      <c r="U33">
        <f t="shared" si="10"/>
        <v>-0.77402006482362873</v>
      </c>
      <c r="V33" s="4">
        <f t="shared" si="11"/>
        <v>-0.7616846715574247</v>
      </c>
      <c r="X33" s="30">
        <v>21</v>
      </c>
      <c r="Y33" s="61">
        <f t="shared" si="12"/>
        <v>1.1421170475531557</v>
      </c>
      <c r="Z33" s="61">
        <f t="shared" si="13"/>
        <v>1.1486896447635067</v>
      </c>
      <c r="AA33" s="61">
        <f t="shared" si="14"/>
        <v>1.1524864025987565</v>
      </c>
      <c r="AB33" s="61">
        <f t="shared" si="15"/>
        <v>1.1551880581903216</v>
      </c>
      <c r="AC33" s="61">
        <f t="shared" si="16"/>
        <v>1.1612454416027591</v>
      </c>
      <c r="AD33" s="61">
        <f t="shared" si="17"/>
        <v>1.1630141278283199</v>
      </c>
      <c r="AE33" s="61">
        <f t="shared" si="18"/>
        <v>1.1635288769709264</v>
      </c>
      <c r="AF33" s="61">
        <f t="shared" si="19"/>
        <v>1.1620500310785111</v>
      </c>
      <c r="AG33" s="62">
        <f t="shared" si="20"/>
        <v>1.157462908270751</v>
      </c>
      <c r="AI33" s="30">
        <v>21</v>
      </c>
      <c r="AJ33" s="65">
        <f t="shared" si="21"/>
        <v>1.0123468071936703E-3</v>
      </c>
      <c r="AK33" s="64">
        <f t="shared" si="22"/>
        <v>2.3156482126236722E-3</v>
      </c>
      <c r="AL33" s="64">
        <f t="shared" si="23"/>
        <v>3.3350408517194563E-3</v>
      </c>
      <c r="AM33" s="64">
        <f t="shared" si="24"/>
        <v>4.2088553796239825E-3</v>
      </c>
      <c r="AN33" s="64">
        <f t="shared" si="25"/>
        <v>6.5355249143545513E-3</v>
      </c>
      <c r="AO33" s="64">
        <f t="shared" si="26"/>
        <v>8.3591926245700499E-3</v>
      </c>
      <c r="AP33" s="64">
        <f t="shared" si="27"/>
        <v>1.0010177643032941E-2</v>
      </c>
      <c r="AQ33" s="64">
        <f t="shared" si="28"/>
        <v>1.30588336578982E-2</v>
      </c>
      <c r="AR33" s="66">
        <f t="shared" si="29"/>
        <v>1.5785195679532821E-2</v>
      </c>
    </row>
    <row r="34" spans="2:44" x14ac:dyDescent="0.3">
      <c r="B34" s="30">
        <v>22</v>
      </c>
      <c r="C34">
        <f>int_lag_19!O112</f>
        <v>5.3766599999999984</v>
      </c>
      <c r="D34">
        <f>int_lag_19!P112</f>
        <v>5.8915000000000015</v>
      </c>
      <c r="E34">
        <f>int_lag_19!Q112</f>
        <v>5.9604799999999996</v>
      </c>
      <c r="F34">
        <f>int_lag_19!R112</f>
        <v>6.10806</v>
      </c>
      <c r="G34">
        <f>int_lag_19!S112</f>
        <v>6.6054000000000004</v>
      </c>
      <c r="H34">
        <f>int_lag_19!T112</f>
        <v>6.8176649999999981</v>
      </c>
      <c r="I34">
        <f>int_lag_19!U112</f>
        <v>6.9972999999999992</v>
      </c>
      <c r="J34">
        <f>int_lag_19!V112</f>
        <v>7.3228899999999992</v>
      </c>
      <c r="K34" s="4">
        <f>int_lag_19!W112</f>
        <v>7.5388399999999969</v>
      </c>
      <c r="M34" s="30">
        <v>22</v>
      </c>
      <c r="N34">
        <f t="shared" si="3"/>
        <v>-0.77184886011216358</v>
      </c>
      <c r="O34">
        <f t="shared" si="4"/>
        <v>-0.77067857187485234</v>
      </c>
      <c r="P34">
        <f t="shared" si="5"/>
        <v>-0.7690431683405401</v>
      </c>
      <c r="Q34">
        <f t="shared" si="6"/>
        <v>-0.76735232520114893</v>
      </c>
      <c r="R34">
        <f t="shared" si="7"/>
        <v>-0.7622971050175632</v>
      </c>
      <c r="S34">
        <f t="shared" si="8"/>
        <v>-0.75680112531511157</v>
      </c>
      <c r="T34">
        <f t="shared" si="9"/>
        <v>-0.75093530721380186</v>
      </c>
      <c r="U34">
        <f t="shared" si="10"/>
        <v>-0.73914356227154043</v>
      </c>
      <c r="V34" s="4">
        <f t="shared" si="11"/>
        <v>-0.7265557535659688</v>
      </c>
      <c r="X34" s="30">
        <v>22</v>
      </c>
      <c r="Y34" s="61">
        <f t="shared" si="12"/>
        <v>1.1418213245530848</v>
      </c>
      <c r="Z34" s="61">
        <f t="shared" si="13"/>
        <v>1.1480129489556812</v>
      </c>
      <c r="AA34" s="61">
        <f t="shared" si="14"/>
        <v>1.1515123238498937</v>
      </c>
      <c r="AB34" s="61">
        <f t="shared" si="15"/>
        <v>1.1539620455410593</v>
      </c>
      <c r="AC34" s="61">
        <f t="shared" si="16"/>
        <v>1.1593181264644397</v>
      </c>
      <c r="AD34" s="61">
        <f t="shared" si="17"/>
        <v>1.1605367425612179</v>
      </c>
      <c r="AE34" s="61">
        <f t="shared" si="18"/>
        <v>1.1605575096058098</v>
      </c>
      <c r="AF34" s="61">
        <f t="shared" si="19"/>
        <v>1.1582290629626297</v>
      </c>
      <c r="AG34" s="62">
        <f t="shared" si="20"/>
        <v>1.1528001508501811</v>
      </c>
      <c r="AI34" s="30">
        <v>22</v>
      </c>
      <c r="AJ34" s="65">
        <f t="shared" si="21"/>
        <v>1.0741094696815612E-3</v>
      </c>
      <c r="AK34" s="64">
        <f t="shared" si="22"/>
        <v>2.4561356197859985E-3</v>
      </c>
      <c r="AL34" s="64">
        <f t="shared" si="23"/>
        <v>3.5365125900541639E-3</v>
      </c>
      <c r="AM34" s="64">
        <f t="shared" si="24"/>
        <v>4.4626133786820343E-3</v>
      </c>
      <c r="AN34" s="64">
        <f t="shared" si="25"/>
        <v>6.9208612962733673E-3</v>
      </c>
      <c r="AO34" s="64">
        <f t="shared" si="26"/>
        <v>8.8444552956229161E-3</v>
      </c>
      <c r="AP34" s="64">
        <f t="shared" si="27"/>
        <v>1.0584323552630059E-2</v>
      </c>
      <c r="AQ34" s="64">
        <f t="shared" si="28"/>
        <v>1.3803394745983799E-2</v>
      </c>
      <c r="AR34" s="66">
        <f t="shared" si="29"/>
        <v>1.6657469641348399E-2</v>
      </c>
    </row>
    <row r="35" spans="2:44" x14ac:dyDescent="0.3">
      <c r="B35" s="30">
        <v>23</v>
      </c>
      <c r="C35">
        <f>int_lag_19!O113</f>
        <v>5.3733099999999983</v>
      </c>
      <c r="D35">
        <f>int_lag_19!P113</f>
        <v>5.8872500000000016</v>
      </c>
      <c r="E35">
        <f>int_lag_19!Q113</f>
        <v>5.9556799999999992</v>
      </c>
      <c r="F35">
        <f>int_lag_19!R113</f>
        <v>6.1032099999999998</v>
      </c>
      <c r="G35">
        <f>int_lag_19!S113</f>
        <v>6.5944000000000011</v>
      </c>
      <c r="H35">
        <f>int_lag_19!T113</f>
        <v>6.8023274999999988</v>
      </c>
      <c r="I35">
        <f>int_lag_19!U113</f>
        <v>6.9785500000000003</v>
      </c>
      <c r="J35">
        <f>int_lag_19!V113</f>
        <v>7.3031149999999991</v>
      </c>
      <c r="K35" s="4">
        <f>int_lag_19!W113</f>
        <v>7.5089399999999964</v>
      </c>
      <c r="M35" s="30">
        <v>23</v>
      </c>
      <c r="N35">
        <f t="shared" si="3"/>
        <v>-0.7384957981527821</v>
      </c>
      <c r="O35">
        <f t="shared" si="4"/>
        <v>-0.73730273313035366</v>
      </c>
      <c r="P35">
        <f t="shared" si="5"/>
        <v>-0.73563545599482572</v>
      </c>
      <c r="Q35">
        <f t="shared" si="6"/>
        <v>-0.73391160410900846</v>
      </c>
      <c r="R35">
        <f t="shared" si="7"/>
        <v>-0.72875736303324434</v>
      </c>
      <c r="S35">
        <f t="shared" si="8"/>
        <v>-0.72315316030968668</v>
      </c>
      <c r="T35">
        <f t="shared" si="9"/>
        <v>-0.71717117829401267</v>
      </c>
      <c r="U35">
        <f t="shared" si="10"/>
        <v>-0.70514383710892248</v>
      </c>
      <c r="V35" s="4">
        <f t="shared" si="11"/>
        <v>-0.69230142227478697</v>
      </c>
      <c r="X35" s="30">
        <v>23</v>
      </c>
      <c r="Y35" s="61">
        <f t="shared" si="12"/>
        <v>1.1415339058490108</v>
      </c>
      <c r="Z35" s="61">
        <f t="shared" si="13"/>
        <v>1.1473557709538196</v>
      </c>
      <c r="AA35" s="61">
        <f t="shared" si="14"/>
        <v>1.1505668339684501</v>
      </c>
      <c r="AB35" s="61">
        <f t="shared" si="15"/>
        <v>1.1527722547568229</v>
      </c>
      <c r="AC35" s="61">
        <f t="shared" si="16"/>
        <v>1.1574527949448064</v>
      </c>
      <c r="AD35" s="61">
        <f t="shared" si="17"/>
        <v>1.158143235553432</v>
      </c>
      <c r="AE35" s="61">
        <f t="shared" si="18"/>
        <v>1.1576905064914809</v>
      </c>
      <c r="AF35" s="61">
        <f t="shared" si="19"/>
        <v>1.1545433442686943</v>
      </c>
      <c r="AG35" s="62">
        <f t="shared" si="20"/>
        <v>1.1483181822264903</v>
      </c>
      <c r="AI35" s="30">
        <v>23</v>
      </c>
      <c r="AJ35" s="65">
        <f t="shared" si="21"/>
        <v>1.1370590180096452E-3</v>
      </c>
      <c r="AK35" s="64">
        <f t="shared" si="22"/>
        <v>2.5993034032891216E-3</v>
      </c>
      <c r="AL35" s="64">
        <f t="shared" si="23"/>
        <v>3.7417963729022286E-3</v>
      </c>
      <c r="AM35" s="64">
        <f t="shared" si="24"/>
        <v>4.7211534665994592E-3</v>
      </c>
      <c r="AN35" s="64">
        <f t="shared" si="25"/>
        <v>7.3130790712508942E-3</v>
      </c>
      <c r="AO35" s="64">
        <f t="shared" si="26"/>
        <v>9.3380540504834908E-3</v>
      </c>
      <c r="AP35" s="64">
        <f t="shared" si="27"/>
        <v>1.1168045328149412E-2</v>
      </c>
      <c r="AQ35" s="64">
        <f t="shared" si="28"/>
        <v>1.4560030877012409E-2</v>
      </c>
      <c r="AR35" s="66">
        <f t="shared" si="29"/>
        <v>1.7542985684392359E-2</v>
      </c>
    </row>
    <row r="36" spans="2:44" x14ac:dyDescent="0.3">
      <c r="B36" s="30">
        <v>24</v>
      </c>
      <c r="C36">
        <f>int_lag_19!O114</f>
        <v>5.3702566666666645</v>
      </c>
      <c r="D36">
        <f>int_lag_19!P114</f>
        <v>5.8834166666666681</v>
      </c>
      <c r="E36">
        <f>int_lag_19!Q114</f>
        <v>5.9513533333333326</v>
      </c>
      <c r="F36">
        <f>int_lag_19!R114</f>
        <v>6.0988566666666664</v>
      </c>
      <c r="G36">
        <f>int_lag_19!S114</f>
        <v>6.5842666666666672</v>
      </c>
      <c r="H36">
        <f>int_lag_19!T114</f>
        <v>6.788105833333332</v>
      </c>
      <c r="I36">
        <f>int_lag_19!U114</f>
        <v>6.9611166666666664</v>
      </c>
      <c r="J36">
        <f>int_lag_19!V114</f>
        <v>7.2846516666666661</v>
      </c>
      <c r="K36" s="4">
        <f>int_lag_19!W114</f>
        <v>7.4809933333333296</v>
      </c>
      <c r="M36" s="30">
        <v>24</v>
      </c>
      <c r="N36">
        <f t="shared" si="3"/>
        <v>-0.70594476115880345</v>
      </c>
      <c r="O36">
        <f t="shared" si="4"/>
        <v>-0.70472873588880103</v>
      </c>
      <c r="P36">
        <f t="shared" si="5"/>
        <v>-0.70302932621219627</v>
      </c>
      <c r="Q36">
        <f t="shared" si="6"/>
        <v>-0.70127219470655866</v>
      </c>
      <c r="R36">
        <f t="shared" si="7"/>
        <v>-0.69601810359360528</v>
      </c>
      <c r="S36">
        <f t="shared" si="8"/>
        <v>-0.69030474318676849</v>
      </c>
      <c r="T36">
        <f t="shared" si="9"/>
        <v>-0.68420556087252082</v>
      </c>
      <c r="U36">
        <f t="shared" si="10"/>
        <v>-0.67194041587046704</v>
      </c>
      <c r="V36" s="4">
        <f t="shared" si="11"/>
        <v>-0.65884084955495947</v>
      </c>
      <c r="X36" s="30">
        <v>24</v>
      </c>
      <c r="Y36" s="61">
        <f t="shared" si="12"/>
        <v>1.1412540487038221</v>
      </c>
      <c r="Z36" s="61">
        <f t="shared" si="13"/>
        <v>1.1467163634443696</v>
      </c>
      <c r="AA36" s="61">
        <f t="shared" si="14"/>
        <v>1.1496473735740318</v>
      </c>
      <c r="AB36" s="61">
        <f t="shared" si="15"/>
        <v>1.1516154381444088</v>
      </c>
      <c r="AC36" s="61">
        <f t="shared" si="16"/>
        <v>1.1556439487345835</v>
      </c>
      <c r="AD36" s="61">
        <f t="shared" si="17"/>
        <v>1.1558261914459891</v>
      </c>
      <c r="AE36" s="61">
        <f t="shared" si="18"/>
        <v>1.1549186391892885</v>
      </c>
      <c r="AF36" s="61">
        <f t="shared" si="19"/>
        <v>1.1509808609176522</v>
      </c>
      <c r="AG36" s="62">
        <f t="shared" si="20"/>
        <v>1.1440008555595065</v>
      </c>
      <c r="AI36" s="30">
        <v>24</v>
      </c>
      <c r="AJ36" s="65">
        <f t="shared" si="21"/>
        <v>1.2012126152514124E-3</v>
      </c>
      <c r="AK36" s="64">
        <f t="shared" si="22"/>
        <v>2.7451965332926931E-3</v>
      </c>
      <c r="AL36" s="64">
        <f t="shared" si="23"/>
        <v>3.950961334553249E-3</v>
      </c>
      <c r="AM36" s="64">
        <f t="shared" si="24"/>
        <v>4.9845645072124078E-3</v>
      </c>
      <c r="AN36" s="64">
        <f t="shared" si="25"/>
        <v>7.7123591917760415E-3</v>
      </c>
      <c r="AO36" s="64">
        <f t="shared" si="26"/>
        <v>9.8402573607774824E-3</v>
      </c>
      <c r="AP36" s="64">
        <f t="shared" si="27"/>
        <v>1.1761699641429424E-2</v>
      </c>
      <c r="AQ36" s="64">
        <f t="shared" si="28"/>
        <v>1.5329191380208662E-2</v>
      </c>
      <c r="AR36" s="66">
        <f t="shared" si="29"/>
        <v>1.8442474200888903E-2</v>
      </c>
    </row>
    <row r="37" spans="2:44" x14ac:dyDescent="0.3">
      <c r="B37" s="30">
        <v>25</v>
      </c>
      <c r="C37">
        <f>int_lag_19!O115</f>
        <v>5.3674999999999979</v>
      </c>
      <c r="D37">
        <f>int_lag_19!P115</f>
        <v>5.8800000000000017</v>
      </c>
      <c r="E37">
        <f>int_lag_19!Q115</f>
        <v>5.9474999999999998</v>
      </c>
      <c r="F37">
        <f>int_lag_19!R115</f>
        <v>6.0949999999999998</v>
      </c>
      <c r="G37">
        <f>int_lag_19!S115</f>
        <v>6.5750000000000011</v>
      </c>
      <c r="H37">
        <f>int_lag_19!T115</f>
        <v>6.7749999999999986</v>
      </c>
      <c r="I37">
        <f>int_lag_19!U115</f>
        <v>6.9450000000000003</v>
      </c>
      <c r="J37">
        <f>int_lag_19!V115</f>
        <v>7.2675000000000001</v>
      </c>
      <c r="K37" s="4">
        <f>int_lag_19!W115</f>
        <v>7.4549999999999965</v>
      </c>
      <c r="M37" s="30">
        <v>25</v>
      </c>
      <c r="N37">
        <f t="shared" si="3"/>
        <v>-0.67412513562878129</v>
      </c>
      <c r="O37">
        <f t="shared" si="4"/>
        <v>-0.67288593755885695</v>
      </c>
      <c r="P37">
        <f t="shared" si="5"/>
        <v>-0.67115409561384465</v>
      </c>
      <c r="Q37">
        <f t="shared" si="6"/>
        <v>-0.66936337127664436</v>
      </c>
      <c r="R37">
        <f t="shared" si="7"/>
        <v>-0.6640084733654843</v>
      </c>
      <c r="S37">
        <f t="shared" si="8"/>
        <v>-0.65818488007493747</v>
      </c>
      <c r="T37">
        <f t="shared" si="9"/>
        <v>-0.65196730896112809</v>
      </c>
      <c r="U37">
        <f t="shared" si="10"/>
        <v>-0.63946183988471794</v>
      </c>
      <c r="V37" s="4">
        <f t="shared" si="11"/>
        <v>-0.62610223225574668</v>
      </c>
      <c r="X37" s="30">
        <v>25</v>
      </c>
      <c r="Y37" s="61">
        <f t="shared" si="12"/>
        <v>1.1409810913285596</v>
      </c>
      <c r="Z37" s="61">
        <f t="shared" si="13"/>
        <v>1.1460931682383453</v>
      </c>
      <c r="AA37" s="61">
        <f t="shared" si="14"/>
        <v>1.1487516594618998</v>
      </c>
      <c r="AB37" s="61">
        <f t="shared" si="15"/>
        <v>1.1504886986491014</v>
      </c>
      <c r="AC37" s="61">
        <f t="shared" si="16"/>
        <v>1.1538866711199169</v>
      </c>
      <c r="AD37" s="61">
        <f t="shared" si="17"/>
        <v>1.1535789711999926</v>
      </c>
      <c r="AE37" s="61">
        <f t="shared" si="18"/>
        <v>1.1522336395018624</v>
      </c>
      <c r="AF37" s="61">
        <f t="shared" si="19"/>
        <v>1.1475308616097217</v>
      </c>
      <c r="AG37" s="62">
        <f t="shared" si="20"/>
        <v>1.1398336871565804</v>
      </c>
      <c r="AI37" s="30">
        <v>25</v>
      </c>
      <c r="AJ37" s="65">
        <f t="shared" si="21"/>
        <v>1.2665893793315508E-3</v>
      </c>
      <c r="AK37" s="64">
        <f t="shared" si="22"/>
        <v>2.8938646208422347E-3</v>
      </c>
      <c r="AL37" s="64">
        <f t="shared" si="23"/>
        <v>4.1640834040756469E-3</v>
      </c>
      <c r="AM37" s="64">
        <f t="shared" si="24"/>
        <v>5.2529439152902424E-3</v>
      </c>
      <c r="AN37" s="64">
        <f t="shared" si="25"/>
        <v>8.1188974806845615E-3</v>
      </c>
      <c r="AO37" s="64">
        <f t="shared" si="26"/>
        <v>1.0351353918527928E-2</v>
      </c>
      <c r="AP37" s="64">
        <f t="shared" si="27"/>
        <v>1.2365668369408278E-2</v>
      </c>
      <c r="AQ37" s="64">
        <f t="shared" si="28"/>
        <v>1.6111356978613878E-2</v>
      </c>
      <c r="AR37" s="66">
        <f t="shared" si="29"/>
        <v>1.9356709159198793E-2</v>
      </c>
    </row>
    <row r="38" spans="2:44" x14ac:dyDescent="0.3">
      <c r="B38" s="30">
        <v>26</v>
      </c>
      <c r="C38">
        <f>int_lag_19!O116</f>
        <v>5.3650399999999978</v>
      </c>
      <c r="D38">
        <f>int_lag_19!P116</f>
        <v>5.8770000000000016</v>
      </c>
      <c r="E38">
        <f>int_lag_19!Q116</f>
        <v>5.9441199999999998</v>
      </c>
      <c r="F38">
        <f>int_lag_19!R116</f>
        <v>6.0916399999999999</v>
      </c>
      <c r="G38">
        <f>int_lag_19!S116</f>
        <v>6.5666000000000011</v>
      </c>
      <c r="H38">
        <f>int_lag_19!T116</f>
        <v>6.7630099999999986</v>
      </c>
      <c r="I38">
        <f>int_lag_19!U116</f>
        <v>6.9302000000000001</v>
      </c>
      <c r="J38">
        <f>int_lag_19!V116</f>
        <v>7.2516599999999993</v>
      </c>
      <c r="K38" s="4">
        <f>int_lag_19!W116</f>
        <v>7.4309599999999962</v>
      </c>
      <c r="M38" s="30">
        <v>26</v>
      </c>
      <c r="N38">
        <f t="shared" si="3"/>
        <v>-0.64297390740903515</v>
      </c>
      <c r="O38">
        <f t="shared" si="4"/>
        <v>-0.64171129574527164</v>
      </c>
      <c r="P38">
        <f t="shared" si="5"/>
        <v>-0.63994668219186901</v>
      </c>
      <c r="Q38">
        <f t="shared" si="6"/>
        <v>-0.63812201067445373</v>
      </c>
      <c r="R38">
        <f t="shared" si="7"/>
        <v>-0.63266522509856471</v>
      </c>
      <c r="S38">
        <f t="shared" si="8"/>
        <v>-0.62673018685989323</v>
      </c>
      <c r="T38">
        <f t="shared" si="9"/>
        <v>-0.62039289008085896</v>
      </c>
      <c r="U38">
        <f t="shared" si="10"/>
        <v>-0.60764427097567064</v>
      </c>
      <c r="V38" s="4">
        <f t="shared" si="11"/>
        <v>-0.59402139430423551</v>
      </c>
      <c r="X38" s="30">
        <v>26</v>
      </c>
      <c r="Y38" s="61">
        <f t="shared" si="12"/>
        <v>1.1407144404546492</v>
      </c>
      <c r="Z38" s="61">
        <f t="shared" si="13"/>
        <v>1.1454847872539007</v>
      </c>
      <c r="AA38" s="61">
        <f t="shared" si="14"/>
        <v>1.1478776422435548</v>
      </c>
      <c r="AB38" s="61">
        <f t="shared" si="15"/>
        <v>1.1493894360615777</v>
      </c>
      <c r="AC38" s="61">
        <f t="shared" si="16"/>
        <v>1.152176538106549</v>
      </c>
      <c r="AD38" s="61">
        <f t="shared" si="17"/>
        <v>1.1513955937088367</v>
      </c>
      <c r="AE38" s="61">
        <f t="shared" si="18"/>
        <v>1.1496280532044398</v>
      </c>
      <c r="AF38" s="61">
        <f t="shared" si="19"/>
        <v>1.1441836651160024</v>
      </c>
      <c r="AG38" s="62">
        <f t="shared" si="20"/>
        <v>1.1358036034771655</v>
      </c>
      <c r="AI38" s="30">
        <v>26</v>
      </c>
      <c r="AJ38" s="65">
        <f t="shared" si="21"/>
        <v>1.3332103302538534E-3</v>
      </c>
      <c r="AK38" s="64">
        <f t="shared" si="22"/>
        <v>3.0453618006769378E-3</v>
      </c>
      <c r="AL38" s="64">
        <f t="shared" si="23"/>
        <v>4.3812451397119978E-3</v>
      </c>
      <c r="AM38" s="64">
        <f t="shared" si="24"/>
        <v>5.526397451292131E-3</v>
      </c>
      <c r="AN38" s="64">
        <f t="shared" si="25"/>
        <v>8.5329043208512978E-3</v>
      </c>
      <c r="AO38" s="64">
        <f t="shared" si="26"/>
        <v>1.0871652255254605E-2</v>
      </c>
      <c r="AP38" s="64">
        <f t="shared" si="27"/>
        <v>1.2980358162549444E-2</v>
      </c>
      <c r="AQ38" s="64">
        <f t="shared" si="28"/>
        <v>1.6907039268158786E-2</v>
      </c>
      <c r="AR38" s="66">
        <f t="shared" si="29"/>
        <v>2.0286507609971027E-2</v>
      </c>
    </row>
    <row r="39" spans="2:44" x14ac:dyDescent="0.3">
      <c r="B39" s="30">
        <v>27</v>
      </c>
      <c r="C39">
        <f>int_lag_19!O117</f>
        <v>5.3628766666666641</v>
      </c>
      <c r="D39">
        <f>int_lag_19!P117</f>
        <v>5.8744166666666686</v>
      </c>
      <c r="E39">
        <f>int_lag_19!Q117</f>
        <v>5.9412133333333328</v>
      </c>
      <c r="F39">
        <f>int_lag_19!R117</f>
        <v>6.0887766666666661</v>
      </c>
      <c r="G39">
        <f>int_lag_19!S117</f>
        <v>6.5590666666666673</v>
      </c>
      <c r="H39">
        <f>int_lag_19!T117</f>
        <v>6.7521358333333321</v>
      </c>
      <c r="I39">
        <f>int_lag_19!U117</f>
        <v>6.9167166666666668</v>
      </c>
      <c r="J39">
        <f>int_lag_19!V117</f>
        <v>7.2371316666666665</v>
      </c>
      <c r="K39" s="4">
        <f>int_lag_19!W117</f>
        <v>7.4088733333333296</v>
      </c>
      <c r="M39" s="30">
        <v>27</v>
      </c>
      <c r="N39">
        <f t="shared" si="3"/>
        <v>-0.6124345309625101</v>
      </c>
      <c r="O39">
        <f t="shared" si="4"/>
        <v>-0.61114823724384248</v>
      </c>
      <c r="P39">
        <f t="shared" si="5"/>
        <v>-0.60935047392071107</v>
      </c>
      <c r="Q39">
        <f t="shared" si="6"/>
        <v>-0.60749146054151359</v>
      </c>
      <c r="R39">
        <f t="shared" si="7"/>
        <v>-0.60193158464530772</v>
      </c>
      <c r="S39">
        <f t="shared" si="8"/>
        <v>-0.59588375489598389</v>
      </c>
      <c r="T39">
        <f t="shared" si="9"/>
        <v>-0.58942524956464637</v>
      </c>
      <c r="U39">
        <f t="shared" si="10"/>
        <v>-0.57643035289175104</v>
      </c>
      <c r="V39" s="4">
        <f t="shared" si="11"/>
        <v>-0.56254064499928402</v>
      </c>
      <c r="X39" s="30">
        <v>27</v>
      </c>
      <c r="Y39" s="61">
        <f t="shared" si="12"/>
        <v>1.1404535611806108</v>
      </c>
      <c r="Z39" s="61">
        <f t="shared" si="13"/>
        <v>1.1448899588074906</v>
      </c>
      <c r="AA39" s="61">
        <f t="shared" si="14"/>
        <v>1.1470234717360157</v>
      </c>
      <c r="AB39" s="61">
        <f t="shared" si="15"/>
        <v>1.1483153030682345</v>
      </c>
      <c r="AC39" s="61">
        <f t="shared" si="16"/>
        <v>1.1505095457665526</v>
      </c>
      <c r="AD39" s="61">
        <f t="shared" si="17"/>
        <v>1.1492706389902494</v>
      </c>
      <c r="AE39" s="61">
        <f t="shared" si="18"/>
        <v>1.1470951204156812</v>
      </c>
      <c r="AF39" s="61">
        <f t="shared" si="19"/>
        <v>1.1409305027300258</v>
      </c>
      <c r="AG39" s="62">
        <f t="shared" si="20"/>
        <v>1.1318987341388245</v>
      </c>
      <c r="AI39" s="30">
        <v>27</v>
      </c>
      <c r="AJ39" s="65">
        <f t="shared" si="21"/>
        <v>1.4010983544934796E-3</v>
      </c>
      <c r="AK39" s="64">
        <f t="shared" si="22"/>
        <v>3.1997466535522157E-3</v>
      </c>
      <c r="AL39" s="64">
        <f t="shared" si="23"/>
        <v>4.6025356202653023E-3</v>
      </c>
      <c r="AM39" s="64">
        <f t="shared" si="24"/>
        <v>5.8050390875947211E-3</v>
      </c>
      <c r="AN39" s="64">
        <f t="shared" si="25"/>
        <v>8.9546044610495645E-3</v>
      </c>
      <c r="AO39" s="64">
        <f t="shared" si="26"/>
        <v>1.1401480513394235E-2</v>
      </c>
      <c r="AP39" s="64">
        <f t="shared" si="27"/>
        <v>1.3606200198493457E-2</v>
      </c>
      <c r="AQ39" s="64">
        <f t="shared" si="28"/>
        <v>1.771678043150382E-2</v>
      </c>
      <c r="AR39" s="66">
        <f t="shared" si="29"/>
        <v>2.123272949406585E-2</v>
      </c>
    </row>
    <row r="40" spans="2:44" x14ac:dyDescent="0.3">
      <c r="B40" s="30">
        <v>28</v>
      </c>
      <c r="C40">
        <f>int_lag_19!O118</f>
        <v>5.3610099999999976</v>
      </c>
      <c r="D40">
        <f>int_lag_19!P118</f>
        <v>5.872250000000002</v>
      </c>
      <c r="E40">
        <f>int_lag_19!Q118</f>
        <v>5.9387799999999995</v>
      </c>
      <c r="F40">
        <f>int_lag_19!R118</f>
        <v>6.0864099999999999</v>
      </c>
      <c r="G40">
        <f>int_lag_19!S118</f>
        <v>6.5524000000000004</v>
      </c>
      <c r="H40">
        <f>int_lag_19!T118</f>
        <v>6.7423774999999981</v>
      </c>
      <c r="I40">
        <f>int_lag_19!U118</f>
        <v>6.9045500000000004</v>
      </c>
      <c r="J40">
        <f>int_lag_19!V118</f>
        <v>7.2239149999999999</v>
      </c>
      <c r="K40" s="4">
        <f>int_lag_19!W118</f>
        <v>7.3887399999999968</v>
      </c>
      <c r="M40" s="30">
        <v>28</v>
      </c>
      <c r="N40">
        <f t="shared" si="3"/>
        <v>-0.58245599847021057</v>
      </c>
      <c r="O40">
        <f t="shared" si="4"/>
        <v>-0.58114572690388266</v>
      </c>
      <c r="P40">
        <f t="shared" si="5"/>
        <v>-0.57931439728484369</v>
      </c>
      <c r="Q40">
        <f t="shared" si="6"/>
        <v>-0.5774206074861814</v>
      </c>
      <c r="R40">
        <f t="shared" si="7"/>
        <v>-0.57175631809687555</v>
      </c>
      <c r="S40">
        <f t="shared" si="8"/>
        <v>-0.56559421699488821</v>
      </c>
      <c r="T40">
        <f t="shared" si="9"/>
        <v>-0.55901287530757238</v>
      </c>
      <c r="U40">
        <f t="shared" si="10"/>
        <v>-0.54576827351941382</v>
      </c>
      <c r="V40" s="4">
        <f t="shared" si="11"/>
        <v>-0.53160783844104287</v>
      </c>
      <c r="X40" s="30">
        <v>28</v>
      </c>
      <c r="Y40" s="61">
        <f t="shared" si="12"/>
        <v>1.1401979686056463</v>
      </c>
      <c r="Z40" s="61">
        <f t="shared" si="13"/>
        <v>1.1443075380756025</v>
      </c>
      <c r="AA40" s="61">
        <f t="shared" si="14"/>
        <v>1.1461874684386082</v>
      </c>
      <c r="AB40" s="61">
        <f t="shared" si="15"/>
        <v>1.1472641690341496</v>
      </c>
      <c r="AC40" s="61">
        <f t="shared" si="16"/>
        <v>1.1488820503330606</v>
      </c>
      <c r="AD40" s="61">
        <f t="shared" si="17"/>
        <v>1.1471991683391127</v>
      </c>
      <c r="AE40" s="61">
        <f t="shared" si="18"/>
        <v>1.1446286769079257</v>
      </c>
      <c r="AF40" s="61">
        <f t="shared" si="19"/>
        <v>1.1377633883470146</v>
      </c>
      <c r="AG40" s="62">
        <f t="shared" si="20"/>
        <v>1.1281082410872407</v>
      </c>
      <c r="AI40" s="30">
        <v>28</v>
      </c>
      <c r="AJ40" s="65">
        <f t="shared" si="21"/>
        <v>1.4702781843142776E-3</v>
      </c>
      <c r="AK40" s="64">
        <f t="shared" si="22"/>
        <v>3.357082162982139E-3</v>
      </c>
      <c r="AL40" s="64">
        <f t="shared" si="23"/>
        <v>4.828050386177174E-3</v>
      </c>
      <c r="AM40" s="64">
        <f t="shared" si="24"/>
        <v>6.0889909370692163E-3</v>
      </c>
      <c r="AN40" s="64">
        <f t="shared" si="25"/>
        <v>9.3842369235000445E-3</v>
      </c>
      <c r="AO40" s="64">
        <f t="shared" si="26"/>
        <v>1.1941186351371424E-2</v>
      </c>
      <c r="AP40" s="64">
        <f t="shared" si="27"/>
        <v>1.4243650098564709E-2</v>
      </c>
      <c r="AQ40" s="64">
        <f t="shared" si="28"/>
        <v>1.8541153158668056E-2</v>
      </c>
      <c r="AR40" s="66">
        <f t="shared" si="29"/>
        <v>2.2196277717635327E-2</v>
      </c>
    </row>
    <row r="41" spans="2:44" x14ac:dyDescent="0.3">
      <c r="B41" s="30">
        <v>29</v>
      </c>
      <c r="C41">
        <f>int_lag_19!O119</f>
        <v>5.3594399999999975</v>
      </c>
      <c r="D41">
        <f>int_lag_19!P119</f>
        <v>5.8705000000000016</v>
      </c>
      <c r="E41">
        <f>int_lag_19!Q119</f>
        <v>5.93682</v>
      </c>
      <c r="F41">
        <f>int_lag_19!R119</f>
        <v>6.0845399999999996</v>
      </c>
      <c r="G41">
        <f>int_lag_19!S119</f>
        <v>6.5466000000000006</v>
      </c>
      <c r="H41">
        <f>int_lag_19!T119</f>
        <v>6.7337349999999985</v>
      </c>
      <c r="I41">
        <f>int_lag_19!U119</f>
        <v>6.8937000000000008</v>
      </c>
      <c r="J41">
        <f>int_lag_19!V119</f>
        <v>7.2120100000000003</v>
      </c>
      <c r="K41" s="4">
        <f>int_lag_19!W119</f>
        <v>7.3705599999999958</v>
      </c>
      <c r="M41" s="30">
        <v>29</v>
      </c>
      <c r="N41">
        <f t="shared" si="3"/>
        <v>-0.55299206734586404</v>
      </c>
      <c r="O41">
        <f t="shared" si="4"/>
        <v>-0.55165749493060812</v>
      </c>
      <c r="P41">
        <f t="shared" si="5"/>
        <v>-0.54979214428356593</v>
      </c>
      <c r="Q41">
        <f t="shared" si="6"/>
        <v>-0.54786310377958169</v>
      </c>
      <c r="R41">
        <f t="shared" si="7"/>
        <v>-0.54209295754826647</v>
      </c>
      <c r="S41">
        <f t="shared" si="8"/>
        <v>-0.53581497216577689</v>
      </c>
      <c r="T41">
        <f t="shared" si="9"/>
        <v>-0.52910902139731542</v>
      </c>
      <c r="U41">
        <f t="shared" si="10"/>
        <v>-0.51561098622987334</v>
      </c>
      <c r="V41" s="4">
        <f t="shared" si="11"/>
        <v>-0.50117559235406461</v>
      </c>
      <c r="X41" s="30">
        <v>29</v>
      </c>
      <c r="Y41" s="61">
        <f t="shared" si="12"/>
        <v>1.1399472208803589</v>
      </c>
      <c r="Z41" s="61">
        <f t="shared" si="13"/>
        <v>1.1437364808641399</v>
      </c>
      <c r="AA41" s="61">
        <f t="shared" si="14"/>
        <v>1.1453680998376667</v>
      </c>
      <c r="AB41" s="61">
        <f t="shared" si="15"/>
        <v>1.1462340899182908</v>
      </c>
      <c r="AC41" s="61">
        <f t="shared" si="16"/>
        <v>1.1472907184080041</v>
      </c>
      <c r="AD41" s="61">
        <f t="shared" si="17"/>
        <v>1.1451766579377074</v>
      </c>
      <c r="AE41" s="61">
        <f t="shared" si="18"/>
        <v>1.1422230720334132</v>
      </c>
      <c r="AF41" s="61">
        <f t="shared" si="19"/>
        <v>1.1346750104594399</v>
      </c>
      <c r="AG41" s="62">
        <f t="shared" si="20"/>
        <v>1.124422176468207</v>
      </c>
      <c r="AI41" s="30">
        <v>29</v>
      </c>
      <c r="AJ41" s="65">
        <f t="shared" si="21"/>
        <v>1.5407763903022564E-3</v>
      </c>
      <c r="AK41" s="64">
        <f t="shared" si="22"/>
        <v>3.5174357025166691E-3</v>
      </c>
      <c r="AL41" s="64">
        <f t="shared" si="23"/>
        <v>5.0578914247315088E-3</v>
      </c>
      <c r="AM41" s="64">
        <f t="shared" si="24"/>
        <v>6.3783832370628013E-3</v>
      </c>
      <c r="AN41" s="64">
        <f t="shared" si="25"/>
        <v>9.8220550021032027E-3</v>
      </c>
      <c r="AO41" s="64">
        <f t="shared" si="26"/>
        <v>1.2491136968154903E-2</v>
      </c>
      <c r="AP41" s="64">
        <f t="shared" si="27"/>
        <v>1.4893187990199952E-2</v>
      </c>
      <c r="AQ41" s="64">
        <f t="shared" si="28"/>
        <v>1.9380760753371806E-2</v>
      </c>
      <c r="AR41" s="66">
        <f t="shared" si="29"/>
        <v>2.3178098468440544E-2</v>
      </c>
    </row>
    <row r="42" spans="2:44" x14ac:dyDescent="0.3">
      <c r="B42" s="30">
        <v>30</v>
      </c>
      <c r="C42">
        <f>int_lag_19!O120</f>
        <v>5.3581666666666639</v>
      </c>
      <c r="D42">
        <f>int_lag_19!P120</f>
        <v>5.8691666666666684</v>
      </c>
      <c r="E42">
        <f>int_lag_19!Q120</f>
        <v>5.9353333333333325</v>
      </c>
      <c r="F42">
        <f>int_lag_19!R120</f>
        <v>6.0831666666666662</v>
      </c>
      <c r="G42">
        <f>int_lag_19!S120</f>
        <v>6.5416666666666679</v>
      </c>
      <c r="H42">
        <f>int_lag_19!T120</f>
        <v>6.7262083333333322</v>
      </c>
      <c r="I42">
        <f>int_lag_19!U120</f>
        <v>6.8841666666666672</v>
      </c>
      <c r="J42">
        <f>int_lag_19!V120</f>
        <v>7.2014166666666668</v>
      </c>
      <c r="K42" s="4">
        <f>int_lag_19!W120</f>
        <v>7.3543333333333294</v>
      </c>
      <c r="M42" s="30">
        <v>30</v>
      </c>
      <c r="N42">
        <f t="shared" si="3"/>
        <v>-0.52400061442359425</v>
      </c>
      <c r="O42">
        <f t="shared" si="4"/>
        <v>-0.52264139088074923</v>
      </c>
      <c r="P42">
        <f t="shared" si="5"/>
        <v>-0.52074152615714597</v>
      </c>
      <c r="Q42">
        <f t="shared" si="6"/>
        <v>-0.51877672080182258</v>
      </c>
      <c r="R42">
        <f t="shared" si="7"/>
        <v>-0.51289915369937278</v>
      </c>
      <c r="S42">
        <f t="shared" si="8"/>
        <v>-0.5065035372829414</v>
      </c>
      <c r="T42">
        <f t="shared" si="9"/>
        <v>-0.49967105876789447</v>
      </c>
      <c r="U42">
        <f t="shared" si="10"/>
        <v>-0.4859155584353691</v>
      </c>
      <c r="V42" s="4">
        <f t="shared" si="11"/>
        <v>-0.47120063430829506</v>
      </c>
      <c r="X42" s="30">
        <v>30</v>
      </c>
      <c r="Y42" s="61">
        <f t="shared" si="12"/>
        <v>1.1397009133911526</v>
      </c>
      <c r="Z42" s="61">
        <f t="shared" si="13"/>
        <v>1.1431758300239192</v>
      </c>
      <c r="AA42" s="61">
        <f t="shared" si="14"/>
        <v>1.1445639605735525</v>
      </c>
      <c r="AB42" s="61">
        <f t="shared" si="15"/>
        <v>1.1452232830942075</v>
      </c>
      <c r="AC42" s="61">
        <f t="shared" si="16"/>
        <v>1.1457324852625119</v>
      </c>
      <c r="AD42" s="61">
        <f t="shared" si="17"/>
        <v>1.1431989432369294</v>
      </c>
      <c r="AE42" s="61">
        <f t="shared" si="18"/>
        <v>1.1398730999509172</v>
      </c>
      <c r="AF42" s="61">
        <f t="shared" si="19"/>
        <v>1.1316586416902374</v>
      </c>
      <c r="AG42" s="62">
        <f t="shared" si="20"/>
        <v>1.1208313634786335</v>
      </c>
      <c r="AI42" s="30">
        <v>30</v>
      </c>
      <c r="AJ42" s="65">
        <f t="shared" si="21"/>
        <v>1.6126213858194682E-3</v>
      </c>
      <c r="AK42" s="64">
        <f t="shared" si="22"/>
        <v>3.6808790506099309E-3</v>
      </c>
      <c r="AL42" s="64">
        <f t="shared" si="23"/>
        <v>5.2921671951863813E-3</v>
      </c>
      <c r="AM42" s="64">
        <f t="shared" si="24"/>
        <v>6.6733543835372222E-3</v>
      </c>
      <c r="AN42" s="64">
        <f t="shared" si="25"/>
        <v>1.0268326343078005E-2</v>
      </c>
      <c r="AO42" s="64">
        <f t="shared" si="26"/>
        <v>1.3051719236679915E-2</v>
      </c>
      <c r="AP42" s="64">
        <f t="shared" si="27"/>
        <v>1.5555318702648202E-2</v>
      </c>
      <c r="AQ42" s="64">
        <f t="shared" si="28"/>
        <v>2.0236237409443691E-2</v>
      </c>
      <c r="AR42" s="66">
        <f t="shared" si="29"/>
        <v>2.4179181754369894E-2</v>
      </c>
    </row>
    <row r="43" spans="2:44" x14ac:dyDescent="0.3">
      <c r="B43" s="30">
        <v>31</v>
      </c>
      <c r="C43">
        <f>int_lag_19!O121</f>
        <v>5.3571899999999975</v>
      </c>
      <c r="D43">
        <f>int_lag_19!P121</f>
        <v>5.8682500000000015</v>
      </c>
      <c r="E43">
        <f>int_lag_19!Q121</f>
        <v>5.9343199999999996</v>
      </c>
      <c r="F43">
        <f>int_lag_19!R121</f>
        <v>6.0822899999999995</v>
      </c>
      <c r="G43">
        <f>int_lag_19!S121</f>
        <v>6.5376000000000012</v>
      </c>
      <c r="H43">
        <f>int_lag_19!T121</f>
        <v>6.7197974999999985</v>
      </c>
      <c r="I43">
        <f>int_lag_19!U121</f>
        <v>6.8759500000000005</v>
      </c>
      <c r="J43">
        <f>int_lag_19!V121</f>
        <v>7.1921350000000004</v>
      </c>
      <c r="K43" s="4">
        <f>int_lag_19!W121</f>
        <v>7.3400599999999958</v>
      </c>
      <c r="M43" s="30">
        <v>31</v>
      </c>
      <c r="N43">
        <f t="shared" si="3"/>
        <v>-0.49544309224799526</v>
      </c>
      <c r="O43">
        <f t="shared" si="4"/>
        <v>-0.49405883977557302</v>
      </c>
      <c r="P43">
        <f t="shared" si="5"/>
        <v>-0.49212392925124526</v>
      </c>
      <c r="Q43">
        <f t="shared" si="6"/>
        <v>-0.49012280464791064</v>
      </c>
      <c r="R43">
        <f t="shared" si="7"/>
        <v>-0.48413613067881123</v>
      </c>
      <c r="S43">
        <f t="shared" si="8"/>
        <v>-0.47762100104306793</v>
      </c>
      <c r="T43">
        <f t="shared" si="9"/>
        <v>-0.47065992821235531</v>
      </c>
      <c r="U43">
        <f t="shared" si="10"/>
        <v>-0.45664262263665295</v>
      </c>
      <c r="V43" s="4">
        <f t="shared" si="11"/>
        <v>-0.4416432505609823</v>
      </c>
      <c r="X43" s="30">
        <v>31</v>
      </c>
      <c r="Y43" s="61">
        <f t="shared" si="12"/>
        <v>1.1394586738587982</v>
      </c>
      <c r="Z43" s="61">
        <f t="shared" si="13"/>
        <v>1.1426247039999635</v>
      </c>
      <c r="AA43" s="61">
        <f t="shared" si="14"/>
        <v>1.1437737557221919</v>
      </c>
      <c r="AB43" s="61">
        <f t="shared" si="15"/>
        <v>1.1442301061262174</v>
      </c>
      <c r="AC43" s="61">
        <f t="shared" si="16"/>
        <v>1.1442045196650754</v>
      </c>
      <c r="AD43" s="61">
        <f t="shared" si="17"/>
        <v>1.1412621720273237</v>
      </c>
      <c r="AE43" s="61">
        <f t="shared" si="18"/>
        <v>1.1375739415840831</v>
      </c>
      <c r="AF43" s="61">
        <f t="shared" si="19"/>
        <v>1.1287080624723267</v>
      </c>
      <c r="AG43" s="62">
        <f t="shared" si="20"/>
        <v>1.1173272957622213</v>
      </c>
      <c r="AI43" s="30">
        <v>31</v>
      </c>
      <c r="AJ43" s="65">
        <f t="shared" si="21"/>
        <v>1.6858434424104618E-3</v>
      </c>
      <c r="AK43" s="64">
        <f t="shared" si="22"/>
        <v>3.8474884309006585E-3</v>
      </c>
      <c r="AL43" s="64">
        <f t="shared" si="23"/>
        <v>5.530992690709835E-3</v>
      </c>
      <c r="AM43" s="64">
        <f t="shared" si="24"/>
        <v>6.974051011481075E-3</v>
      </c>
      <c r="AN43" s="64">
        <f t="shared" si="25"/>
        <v>1.0723333101904486E-2</v>
      </c>
      <c r="AO43" s="64">
        <f t="shared" si="26"/>
        <v>1.3623339938352297E-2</v>
      </c>
      <c r="AP43" s="64">
        <f t="shared" si="27"/>
        <v>1.6230572086724904E-2</v>
      </c>
      <c r="AQ43" s="64">
        <f t="shared" si="28"/>
        <v>2.1108248646027783E-2</v>
      </c>
      <c r="AR43" s="66">
        <f t="shared" si="29"/>
        <v>2.5200562150706707E-2</v>
      </c>
    </row>
    <row r="44" spans="2:44" x14ac:dyDescent="0.3">
      <c r="B44" s="30">
        <v>32</v>
      </c>
      <c r="C44">
        <f>int_lag_19!O122</f>
        <v>5.3565099999999974</v>
      </c>
      <c r="D44">
        <f>int_lag_19!P122</f>
        <v>5.8677500000000018</v>
      </c>
      <c r="E44">
        <f>int_lag_19!Q122</f>
        <v>5.9337799999999996</v>
      </c>
      <c r="F44">
        <f>int_lag_19!R122</f>
        <v>6.0819099999999997</v>
      </c>
      <c r="G44">
        <f>int_lag_19!S122</f>
        <v>6.5344000000000007</v>
      </c>
      <c r="H44">
        <f>int_lag_19!T122</f>
        <v>6.7145024999999983</v>
      </c>
      <c r="I44">
        <f>int_lag_19!U122</f>
        <v>6.8690500000000005</v>
      </c>
      <c r="J44">
        <f>int_lag_19!V122</f>
        <v>7.1841650000000001</v>
      </c>
      <c r="K44" s="4">
        <f>int_lag_19!W122</f>
        <v>7.3277399999999959</v>
      </c>
      <c r="M44" s="30">
        <v>32</v>
      </c>
      <c r="N44">
        <f t="shared" si="3"/>
        <v>-0.46728406826573288</v>
      </c>
      <c r="O44">
        <f t="shared" si="4"/>
        <v>-0.46587438112622409</v>
      </c>
      <c r="P44">
        <f t="shared" si="5"/>
        <v>-0.46390385380859173</v>
      </c>
      <c r="Q44">
        <f t="shared" si="6"/>
        <v>-0.46186581467619225</v>
      </c>
      <c r="R44">
        <f t="shared" si="7"/>
        <v>-0.45576822385489113</v>
      </c>
      <c r="S44">
        <f t="shared" si="8"/>
        <v>-0.44913156095627799</v>
      </c>
      <c r="T44">
        <f t="shared" si="9"/>
        <v>-0.44203967647670445</v>
      </c>
      <c r="U44">
        <f t="shared" si="10"/>
        <v>-0.42775591063940166</v>
      </c>
      <c r="V44" s="4">
        <f t="shared" si="11"/>
        <v>-0.41246681814829345</v>
      </c>
      <c r="X44" s="30">
        <v>32</v>
      </c>
      <c r="Y44" s="61">
        <f t="shared" si="12"/>
        <v>1.1392201581795449</v>
      </c>
      <c r="Z44" s="61">
        <f t="shared" si="13"/>
        <v>1.1420822871140586</v>
      </c>
      <c r="AA44" s="61">
        <f t="shared" si="14"/>
        <v>1.1429962866065186</v>
      </c>
      <c r="AB44" s="61">
        <f t="shared" si="15"/>
        <v>1.143253038758443</v>
      </c>
      <c r="AC44" s="61">
        <f t="shared" si="16"/>
        <v>1.1427041940137714</v>
      </c>
      <c r="AD44" s="61">
        <f t="shared" si="17"/>
        <v>1.1393627645723166</v>
      </c>
      <c r="AE44" s="61">
        <f t="shared" si="18"/>
        <v>1.135321115302377</v>
      </c>
      <c r="AF44" s="61">
        <f t="shared" si="19"/>
        <v>1.1258174962226151</v>
      </c>
      <c r="AG44" s="62">
        <f t="shared" si="20"/>
        <v>1.1139020518808944</v>
      </c>
      <c r="AI44" s="30">
        <v>32</v>
      </c>
      <c r="AJ44" s="65">
        <f t="shared" si="21"/>
        <v>1.7604747154637557E-3</v>
      </c>
      <c r="AK44" s="64">
        <f t="shared" si="22"/>
        <v>4.0173445763213023E-3</v>
      </c>
      <c r="AL44" s="64">
        <f t="shared" si="23"/>
        <v>5.7744895348821879E-3</v>
      </c>
      <c r="AM44" s="64">
        <f t="shared" si="24"/>
        <v>7.2806281188118049E-3</v>
      </c>
      <c r="AN44" s="64">
        <f t="shared" si="25"/>
        <v>1.1187372172244359E-2</v>
      </c>
      <c r="AO44" s="64">
        <f t="shared" si="26"/>
        <v>1.4206426093167857E-2</v>
      </c>
      <c r="AP44" s="64">
        <f t="shared" si="27"/>
        <v>1.6919503452223539E-2</v>
      </c>
      <c r="AQ44" s="64">
        <f t="shared" si="28"/>
        <v>2.1997491893916754E-2</v>
      </c>
      <c r="AR44" s="66">
        <f t="shared" si="29"/>
        <v>2.6243319747295712E-2</v>
      </c>
    </row>
    <row r="45" spans="2:44" x14ac:dyDescent="0.3">
      <c r="B45" s="30">
        <v>33</v>
      </c>
      <c r="C45">
        <f>int_lag_19!O123</f>
        <v>5.3561266666666638</v>
      </c>
      <c r="D45">
        <f>int_lag_19!P123</f>
        <v>5.8676666666666684</v>
      </c>
      <c r="E45">
        <f>int_lag_19!Q123</f>
        <v>5.9337133333333334</v>
      </c>
      <c r="F45">
        <f>int_lag_19!R123</f>
        <v>6.0820266666666667</v>
      </c>
      <c r="G45">
        <f>int_lag_19!S123</f>
        <v>6.5320666666666671</v>
      </c>
      <c r="H45">
        <f>int_lag_19!T123</f>
        <v>6.7103233333333314</v>
      </c>
      <c r="I45">
        <f>int_lag_19!U123</f>
        <v>6.8634666666666675</v>
      </c>
      <c r="J45">
        <f>int_lag_19!V123</f>
        <v>7.1775066666666669</v>
      </c>
      <c r="K45" s="4">
        <f>int_lag_19!W123</f>
        <v>7.3173733333333288</v>
      </c>
      <c r="M45" s="30">
        <v>33</v>
      </c>
      <c r="N45">
        <f t="shared" si="3"/>
        <v>-0.4394908317808901</v>
      </c>
      <c r="O45">
        <f t="shared" si="4"/>
        <v>-0.43805527573007108</v>
      </c>
      <c r="P45">
        <f t="shared" si="5"/>
        <v>-0.43604852054166215</v>
      </c>
      <c r="Q45">
        <f t="shared" si="6"/>
        <v>-0.43397292984795383</v>
      </c>
      <c r="R45">
        <f t="shared" si="7"/>
        <v>-0.42776248546692941</v>
      </c>
      <c r="S45">
        <f t="shared" si="8"/>
        <v>-0.42100212818716642</v>
      </c>
      <c r="T45">
        <f t="shared" si="9"/>
        <v>-0.4137770602329422</v>
      </c>
      <c r="U45">
        <f t="shared" si="10"/>
        <v>-0.39922185569957169</v>
      </c>
      <c r="V45" s="4">
        <f t="shared" si="11"/>
        <v>-0.38363740494478055</v>
      </c>
      <c r="X45" s="30">
        <v>33</v>
      </c>
      <c r="Y45" s="61">
        <f t="shared" si="12"/>
        <v>1.1389850468734146</v>
      </c>
      <c r="Z45" s="61">
        <f t="shared" si="13"/>
        <v>1.1415478212646386</v>
      </c>
      <c r="AA45" s="61">
        <f t="shared" si="14"/>
        <v>1.1422304386766906</v>
      </c>
      <c r="AB45" s="61">
        <f t="shared" si="15"/>
        <v>1.142290667530965</v>
      </c>
      <c r="AC45" s="61">
        <f t="shared" si="16"/>
        <v>1.141229058807123</v>
      </c>
      <c r="AD45" s="61">
        <f t="shared" si="17"/>
        <v>1.1374973795193375</v>
      </c>
      <c r="AE45" s="61">
        <f t="shared" si="18"/>
        <v>1.1331104347391676</v>
      </c>
      <c r="AF45" s="61">
        <f t="shared" si="19"/>
        <v>1.1229815539183372</v>
      </c>
      <c r="AG45" s="62">
        <f t="shared" si="20"/>
        <v>1.1105482221239327</v>
      </c>
      <c r="AI45" s="30">
        <v>33</v>
      </c>
      <c r="AJ45" s="65">
        <f t="shared" si="21"/>
        <v>1.8365492796463267E-3</v>
      </c>
      <c r="AK45" s="64">
        <f t="shared" si="22"/>
        <v>4.1905328159710376E-3</v>
      </c>
      <c r="AL45" s="64">
        <f t="shared" si="23"/>
        <v>6.022786111253231E-3</v>
      </c>
      <c r="AM45" s="64">
        <f t="shared" si="24"/>
        <v>7.5932492318975808E-3</v>
      </c>
      <c r="AN45" s="64">
        <f t="shared" si="25"/>
        <v>1.1660755483991703E-2</v>
      </c>
      <c r="AO45" s="64">
        <f t="shared" si="26"/>
        <v>1.4801425381917088E-2</v>
      </c>
      <c r="AP45" s="64">
        <f t="shared" si="27"/>
        <v>1.7622694118941629E-2</v>
      </c>
      <c r="AQ45" s="64">
        <f t="shared" si="28"/>
        <v>2.2904697228363136E-2</v>
      </c>
      <c r="AR45" s="66">
        <f t="shared" si="29"/>
        <v>2.7308581290685308E-2</v>
      </c>
    </row>
    <row r="46" spans="2:44" x14ac:dyDescent="0.3">
      <c r="B46" s="30">
        <v>34</v>
      </c>
      <c r="C46">
        <f>int_lag_19!O124</f>
        <v>5.3560399999999975</v>
      </c>
      <c r="D46">
        <f>int_lag_19!P124</f>
        <v>5.8680000000000021</v>
      </c>
      <c r="E46">
        <f>int_lag_19!Q124</f>
        <v>5.9341200000000001</v>
      </c>
      <c r="F46">
        <f>int_lag_19!R124</f>
        <v>6.0826399999999996</v>
      </c>
      <c r="G46">
        <f>int_lag_19!S124</f>
        <v>6.5306000000000006</v>
      </c>
      <c r="H46">
        <f>int_lag_19!T124</f>
        <v>6.707259999999998</v>
      </c>
      <c r="I46">
        <f>int_lag_19!U124</f>
        <v>6.8592000000000004</v>
      </c>
      <c r="J46">
        <f>int_lag_19!V124</f>
        <v>7.1721599999999999</v>
      </c>
      <c r="K46" s="4">
        <f>int_lag_19!W124</f>
        <v>7.3089599999999955</v>
      </c>
      <c r="M46" s="30">
        <v>34</v>
      </c>
      <c r="N46">
        <f t="shared" si="3"/>
        <v>-0.41203305663993828</v>
      </c>
      <c r="O46">
        <f t="shared" si="4"/>
        <v>-0.41057116820093936</v>
      </c>
      <c r="P46">
        <f t="shared" si="5"/>
        <v>-0.40852753294503624</v>
      </c>
      <c r="Q46">
        <f t="shared" si="6"/>
        <v>-0.40641371081247274</v>
      </c>
      <c r="R46">
        <f t="shared" si="7"/>
        <v>-0.40008834601798315</v>
      </c>
      <c r="S46">
        <f t="shared" si="8"/>
        <v>-0.39320198817230329</v>
      </c>
      <c r="T46">
        <f t="shared" si="9"/>
        <v>-0.38584120584178938</v>
      </c>
      <c r="U46">
        <f t="shared" si="10"/>
        <v>-0.37100925047534616</v>
      </c>
      <c r="V46" s="4">
        <f t="shared" si="11"/>
        <v>-0.35512342553141424</v>
      </c>
      <c r="X46" s="30">
        <v>34</v>
      </c>
      <c r="Y46" s="61">
        <f t="shared" si="12"/>
        <v>1.1387530420320082</v>
      </c>
      <c r="Z46" s="61">
        <f t="shared" si="13"/>
        <v>1.1410205987927171</v>
      </c>
      <c r="AA46" s="61">
        <f t="shared" si="14"/>
        <v>1.1414751710923117</v>
      </c>
      <c r="AB46" s="61">
        <f t="shared" si="15"/>
        <v>1.141341672557229</v>
      </c>
      <c r="AC46" s="61">
        <f t="shared" si="16"/>
        <v>1.1397768206855108</v>
      </c>
      <c r="AD46" s="61">
        <f t="shared" si="17"/>
        <v>1.1356628845668792</v>
      </c>
      <c r="AE46" s="61">
        <f t="shared" si="18"/>
        <v>1.130937972485194</v>
      </c>
      <c r="AF46" s="61">
        <f t="shared" si="19"/>
        <v>1.1201951864111352</v>
      </c>
      <c r="AG46" s="62">
        <f t="shared" si="20"/>
        <v>1.1072588454751946</v>
      </c>
      <c r="AI46" s="30">
        <v>34</v>
      </c>
      <c r="AJ46" s="65">
        <f t="shared" si="21"/>
        <v>1.9141031738226788E-3</v>
      </c>
      <c r="AK46" s="64">
        <f t="shared" si="22"/>
        <v>4.3671431841126873E-3</v>
      </c>
      <c r="AL46" s="64">
        <f t="shared" si="23"/>
        <v>6.2760177250618665E-3</v>
      </c>
      <c r="AM46" s="64">
        <f t="shared" si="24"/>
        <v>7.9120866116129118E-3</v>
      </c>
      <c r="AN46" s="64">
        <f t="shared" si="25"/>
        <v>1.2143810368865637E-2</v>
      </c>
      <c r="AO46" s="64">
        <f t="shared" si="26"/>
        <v>1.5408806658605723E-2</v>
      </c>
      <c r="AP46" s="64">
        <f t="shared" si="27"/>
        <v>1.834075207931074E-2</v>
      </c>
      <c r="AQ46" s="64">
        <f t="shared" si="28"/>
        <v>2.3830628246351515E-2</v>
      </c>
      <c r="AR46" s="66">
        <f t="shared" si="29"/>
        <v>2.8397521519747337E-2</v>
      </c>
    </row>
    <row r="47" spans="2:44" x14ac:dyDescent="0.3">
      <c r="B47" s="30">
        <v>35</v>
      </c>
      <c r="C47">
        <f>int_lag_19!O125</f>
        <v>5.3562499999999975</v>
      </c>
      <c r="D47">
        <f>int_lag_19!P125</f>
        <v>5.8687500000000021</v>
      </c>
      <c r="E47">
        <f>int_lag_19!Q125</f>
        <v>5.9349999999999996</v>
      </c>
      <c r="F47">
        <f>int_lag_19!R125</f>
        <v>6.0837500000000002</v>
      </c>
      <c r="G47">
        <f>int_lag_19!S125</f>
        <v>6.5300000000000011</v>
      </c>
      <c r="H47">
        <f>int_lag_19!T125</f>
        <v>6.705312499999998</v>
      </c>
      <c r="I47">
        <f>int_lag_19!U125</f>
        <v>6.8562500000000011</v>
      </c>
      <c r="J47">
        <f>int_lag_19!V125</f>
        <v>7.1681249999999999</v>
      </c>
      <c r="K47" s="4">
        <f>int_lag_19!W125</f>
        <v>7.3024999999999958</v>
      </c>
      <c r="M47" s="30">
        <v>35</v>
      </c>
      <c r="N47">
        <f t="shared" si="3"/>
        <v>-0.38488251000391743</v>
      </c>
      <c r="O47">
        <f t="shared" si="4"/>
        <v>-0.38339379558819148</v>
      </c>
      <c r="P47">
        <f t="shared" si="5"/>
        <v>-0.38131258569870585</v>
      </c>
      <c r="Q47">
        <f t="shared" si="6"/>
        <v>-0.37915980808496441</v>
      </c>
      <c r="R47">
        <f t="shared" si="7"/>
        <v>-0.37271732176484107</v>
      </c>
      <c r="S47">
        <f t="shared" si="8"/>
        <v>-0.36570250733714171</v>
      </c>
      <c r="T47">
        <f t="shared" si="9"/>
        <v>-0.35820331521392595</v>
      </c>
      <c r="U47">
        <f t="shared" si="10"/>
        <v>-0.3430889510649206</v>
      </c>
      <c r="V47" s="4">
        <f t="shared" si="11"/>
        <v>-0.3268953431178333</v>
      </c>
      <c r="X47" s="30">
        <v>35</v>
      </c>
      <c r="Y47" s="61">
        <f t="shared" si="12"/>
        <v>1.1385238646795222</v>
      </c>
      <c r="Z47" s="61">
        <f t="shared" si="13"/>
        <v>1.1404999563124032</v>
      </c>
      <c r="AA47" s="61">
        <f t="shared" si="14"/>
        <v>1.1407295077126143</v>
      </c>
      <c r="AB47" s="61">
        <f t="shared" si="15"/>
        <v>1.1404048160892493</v>
      </c>
      <c r="AC47" s="61">
        <f t="shared" si="16"/>
        <v>1.1383453234271947</v>
      </c>
      <c r="AD47" s="61">
        <f t="shared" si="17"/>
        <v>1.1338563310677965</v>
      </c>
      <c r="AE47" s="61">
        <f t="shared" si="18"/>
        <v>1.128800028645254</v>
      </c>
      <c r="AF47" s="61">
        <f t="shared" si="19"/>
        <v>1.1174536431438544</v>
      </c>
      <c r="AG47" s="62">
        <f t="shared" si="20"/>
        <v>1.1040273549893556</v>
      </c>
      <c r="AI47" s="30">
        <v>35</v>
      </c>
      <c r="AJ47" s="65">
        <f t="shared" si="21"/>
        <v>1.993174455320712E-3</v>
      </c>
      <c r="AK47" s="64">
        <f t="shared" si="22"/>
        <v>4.547270551021998E-3</v>
      </c>
      <c r="AL47" s="64">
        <f t="shared" si="23"/>
        <v>6.5343267967654661E-3</v>
      </c>
      <c r="AM47" s="64">
        <f t="shared" si="24"/>
        <v>8.2373214995083988E-3</v>
      </c>
      <c r="AN47" s="64">
        <f t="shared" si="25"/>
        <v>1.2636879993064842E-2</v>
      </c>
      <c r="AO47" s="64">
        <f t="shared" si="26"/>
        <v>1.6029060552676833E-2</v>
      </c>
      <c r="AP47" s="64">
        <f t="shared" si="27"/>
        <v>1.9074312772408286E-2</v>
      </c>
      <c r="AQ47" s="64">
        <f t="shared" si="28"/>
        <v>2.4776083088631329E-2</v>
      </c>
      <c r="AR47" s="66">
        <f t="shared" si="29"/>
        <v>2.9511364696352627E-2</v>
      </c>
    </row>
    <row r="48" spans="2:44" x14ac:dyDescent="0.3">
      <c r="B48" s="30">
        <v>36</v>
      </c>
      <c r="C48">
        <f>int_lag_19!O126</f>
        <v>5.3567566666666639</v>
      </c>
      <c r="D48">
        <f>int_lag_19!P126</f>
        <v>5.8699166666666684</v>
      </c>
      <c r="E48">
        <f>int_lag_19!Q126</f>
        <v>5.9363533333333329</v>
      </c>
      <c r="F48">
        <f>int_lag_19!R126</f>
        <v>6.0853566666666667</v>
      </c>
      <c r="G48">
        <f>int_lag_19!S126</f>
        <v>6.5302666666666669</v>
      </c>
      <c r="H48">
        <f>int_lag_19!T126</f>
        <v>6.7044808333333314</v>
      </c>
      <c r="I48">
        <f>int_lag_19!U126</f>
        <v>6.8546166666666677</v>
      </c>
      <c r="J48">
        <f>int_lag_19!V126</f>
        <v>7.1654016666666669</v>
      </c>
      <c r="K48" s="4">
        <f>int_lag_19!W126</f>
        <v>7.2979933333333289</v>
      </c>
      <c r="M48" s="30">
        <v>36</v>
      </c>
      <c r="N48">
        <f t="shared" si="3"/>
        <v>-0.35801279942355863</v>
      </c>
      <c r="O48">
        <f t="shared" si="4"/>
        <v>-0.35649673429803436</v>
      </c>
      <c r="P48">
        <f t="shared" si="5"/>
        <v>-0.35437721137239758</v>
      </c>
      <c r="Q48">
        <f t="shared" si="6"/>
        <v>-0.35218470852403472</v>
      </c>
      <c r="R48">
        <f t="shared" si="7"/>
        <v>-0.34562276050137092</v>
      </c>
      <c r="S48">
        <f t="shared" si="8"/>
        <v>-0.33847687809668592</v>
      </c>
      <c r="T48">
        <f t="shared" si="9"/>
        <v>-0.33083640994117802</v>
      </c>
      <c r="U48">
        <f t="shared" si="10"/>
        <v>-0.31543361927419744</v>
      </c>
      <c r="V48" s="4">
        <f t="shared" si="11"/>
        <v>-0.29892540963130232</v>
      </c>
      <c r="X48" s="30">
        <v>36</v>
      </c>
      <c r="Y48" s="61">
        <f t="shared" si="12"/>
        <v>1.1382972524772432</v>
      </c>
      <c r="Z48" s="61">
        <f t="shared" si="13"/>
        <v>1.1399852693432679</v>
      </c>
      <c r="AA48" s="61">
        <f t="shared" si="14"/>
        <v>1.1399925292570721</v>
      </c>
      <c r="AB48" s="61">
        <f t="shared" si="15"/>
        <v>1.1394789325689361</v>
      </c>
      <c r="AC48" s="61">
        <f t="shared" si="16"/>
        <v>1.1369325314012315</v>
      </c>
      <c r="AD48" s="61">
        <f t="shared" si="17"/>
        <v>1.132074931906353</v>
      </c>
      <c r="AE48" s="61">
        <f t="shared" si="18"/>
        <v>1.126693103439933</v>
      </c>
      <c r="AF48" s="61">
        <f t="shared" si="19"/>
        <v>1.1147524361910452</v>
      </c>
      <c r="AG48" s="62">
        <f t="shared" si="20"/>
        <v>1.1008475301626564</v>
      </c>
      <c r="AI48" s="30">
        <v>36</v>
      </c>
      <c r="AJ48" s="65">
        <f t="shared" si="21"/>
        <v>2.0738032635648218E-3</v>
      </c>
      <c r="AK48" s="64">
        <f t="shared" si="22"/>
        <v>4.7310147757589349E-3</v>
      </c>
      <c r="AL48" s="64">
        <f t="shared" si="23"/>
        <v>6.797863087505962E-3</v>
      </c>
      <c r="AM48" s="64">
        <f t="shared" si="24"/>
        <v>8.569144404295348E-3</v>
      </c>
      <c r="AN48" s="64">
        <f t="shared" si="25"/>
        <v>1.3140323857490255E-2</v>
      </c>
      <c r="AO48" s="64">
        <f t="shared" si="26"/>
        <v>1.6662700161941768E-2</v>
      </c>
      <c r="AP48" s="64">
        <f t="shared" si="27"/>
        <v>1.9824039970760821E-2</v>
      </c>
      <c r="AQ48" s="64">
        <f t="shared" si="28"/>
        <v>2.574189560896134E-2</v>
      </c>
      <c r="AR48" s="66">
        <f t="shared" si="29"/>
        <v>3.0651386335554087E-2</v>
      </c>
    </row>
    <row r="49" spans="2:44" x14ac:dyDescent="0.3">
      <c r="B49" s="30">
        <v>37</v>
      </c>
      <c r="C49">
        <f>int_lag_19!O127</f>
        <v>5.3575599999999968</v>
      </c>
      <c r="D49">
        <f>int_lag_19!P127</f>
        <v>5.8715000000000019</v>
      </c>
      <c r="E49">
        <f>int_lag_19!Q127</f>
        <v>5.93818</v>
      </c>
      <c r="F49">
        <f>int_lag_19!R127</f>
        <v>6.0874600000000001</v>
      </c>
      <c r="G49">
        <f>int_lag_19!S127</f>
        <v>6.5314000000000005</v>
      </c>
      <c r="H49">
        <f>int_lag_19!T127</f>
        <v>6.7047649999999983</v>
      </c>
      <c r="I49">
        <f>int_lag_19!U127</f>
        <v>6.8543000000000003</v>
      </c>
      <c r="J49">
        <f>int_lag_19!V127</f>
        <v>7.1639900000000001</v>
      </c>
      <c r="K49" s="4">
        <f>int_lag_19!W127</f>
        <v>7.2954399999999957</v>
      </c>
      <c r="M49" s="30">
        <v>37</v>
      </c>
      <c r="N49">
        <f t="shared" si="3"/>
        <v>-0.33139915188756469</v>
      </c>
      <c r="O49">
        <f t="shared" si="4"/>
        <v>-0.32985517898508965</v>
      </c>
      <c r="P49">
        <f t="shared" si="5"/>
        <v>-0.32769655909588497</v>
      </c>
      <c r="Q49">
        <f t="shared" si="6"/>
        <v>-0.32546351377040489</v>
      </c>
      <c r="R49">
        <f t="shared" si="7"/>
        <v>-0.31877961928721238</v>
      </c>
      <c r="S49">
        <f t="shared" si="8"/>
        <v>-0.3114998957809092</v>
      </c>
      <c r="T49">
        <f t="shared" si="9"/>
        <v>-0.30371510732644036</v>
      </c>
      <c r="U49">
        <f t="shared" si="10"/>
        <v>-0.28801749671703952</v>
      </c>
      <c r="V49" s="4">
        <f t="shared" si="11"/>
        <v>-0.27118743754438024</v>
      </c>
      <c r="X49" s="30">
        <v>37</v>
      </c>
      <c r="Y49" s="61">
        <f t="shared" si="12"/>
        <v>1.1380729577148005</v>
      </c>
      <c r="Z49" s="61">
        <f t="shared" si="13"/>
        <v>1.1394759476121388</v>
      </c>
      <c r="AA49" s="61">
        <f t="shared" si="14"/>
        <v>1.1392633664431622</v>
      </c>
      <c r="AB49" s="61">
        <f t="shared" si="15"/>
        <v>1.1385629199200944</v>
      </c>
      <c r="AC49" s="61">
        <f t="shared" si="16"/>
        <v>1.1355365150721493</v>
      </c>
      <c r="AD49" s="61">
        <f t="shared" si="17"/>
        <v>1.1303160421096163</v>
      </c>
      <c r="AE49" s="61">
        <f t="shared" si="18"/>
        <v>1.1246138731860942</v>
      </c>
      <c r="AF49" s="61">
        <f t="shared" si="19"/>
        <v>1.1120873087446275</v>
      </c>
      <c r="AG49" s="62">
        <f t="shared" si="20"/>
        <v>1.0977134551456</v>
      </c>
      <c r="AI49" s="30">
        <v>37</v>
      </c>
      <c r="AJ49" s="65">
        <f t="shared" si="21"/>
        <v>2.1560318932144495E-3</v>
      </c>
      <c r="AK49" s="64">
        <f t="shared" si="22"/>
        <v>4.9184808812263725E-3</v>
      </c>
      <c r="AL49" s="64">
        <f t="shared" si="23"/>
        <v>7.0667839570847657E-3</v>
      </c>
      <c r="AM49" s="64">
        <f t="shared" si="24"/>
        <v>8.907755429388875E-3</v>
      </c>
      <c r="AN49" s="64">
        <f t="shared" si="25"/>
        <v>1.3654518366974511E-2</v>
      </c>
      <c r="AO49" s="64">
        <f t="shared" si="26"/>
        <v>1.7310261838358765E-2</v>
      </c>
      <c r="AP49" s="64">
        <f t="shared" si="27"/>
        <v>2.0590626782875654E-2</v>
      </c>
      <c r="AQ49" s="64">
        <f t="shared" si="28"/>
        <v>2.6728936695028627E-2</v>
      </c>
      <c r="AR49" s="66">
        <f t="shared" si="29"/>
        <v>3.1818915142473592E-2</v>
      </c>
    </row>
    <row r="50" spans="2:44" x14ac:dyDescent="0.3">
      <c r="B50" s="30">
        <v>38</v>
      </c>
      <c r="C50">
        <f>int_lag_19!O128</f>
        <v>5.3586599999999969</v>
      </c>
      <c r="D50">
        <f>int_lag_19!P128</f>
        <v>5.8735000000000017</v>
      </c>
      <c r="E50">
        <f>int_lag_19!Q128</f>
        <v>5.94048</v>
      </c>
      <c r="F50">
        <f>int_lag_19!R128</f>
        <v>6.0900600000000003</v>
      </c>
      <c r="G50">
        <f>int_lag_19!S128</f>
        <v>6.5334000000000003</v>
      </c>
      <c r="H50">
        <f>int_lag_19!T128</f>
        <v>6.7061649999999977</v>
      </c>
      <c r="I50">
        <f>int_lag_19!U128</f>
        <v>6.8553000000000006</v>
      </c>
      <c r="J50">
        <f>int_lag_19!V128</f>
        <v>7.1638900000000003</v>
      </c>
      <c r="K50" s="4">
        <f>int_lag_19!W128</f>
        <v>7.2948399999999953</v>
      </c>
      <c r="M50" s="30">
        <v>38</v>
      </c>
      <c r="N50">
        <f t="shared" si="3"/>
        <v>-0.30501821966068826</v>
      </c>
      <c r="O50">
        <f t="shared" si="4"/>
        <v>-0.30344574822879805</v>
      </c>
      <c r="P50">
        <f t="shared" si="5"/>
        <v>-0.30124720000692834</v>
      </c>
      <c r="Q50">
        <f t="shared" si="6"/>
        <v>-0.29897274545549174</v>
      </c>
      <c r="R50">
        <f t="shared" si="7"/>
        <v>-0.29216426892100972</v>
      </c>
      <c r="S50">
        <f t="shared" si="8"/>
        <v>-0.28474776227348525</v>
      </c>
      <c r="T50">
        <f t="shared" si="9"/>
        <v>-0.27681542308901502</v>
      </c>
      <c r="U50">
        <f t="shared" si="10"/>
        <v>-0.260816205499035</v>
      </c>
      <c r="V50" s="4">
        <f t="shared" si="11"/>
        <v>-0.24365659816160057</v>
      </c>
      <c r="X50" s="30">
        <v>38</v>
      </c>
      <c r="Y50" s="61">
        <f t="shared" si="12"/>
        <v>1.137850745541684</v>
      </c>
      <c r="Z50" s="61">
        <f t="shared" si="13"/>
        <v>1.1389714309157999</v>
      </c>
      <c r="AA50" s="61">
        <f t="shared" si="14"/>
        <v>1.1385411939428773</v>
      </c>
      <c r="AB50" s="61">
        <f t="shared" si="15"/>
        <v>1.1376557318799283</v>
      </c>
      <c r="AC50" s="61">
        <f t="shared" si="16"/>
        <v>1.1341554382242374</v>
      </c>
      <c r="AD50" s="61">
        <f t="shared" si="17"/>
        <v>1.1285771417508552</v>
      </c>
      <c r="AE50" s="61">
        <f t="shared" si="18"/>
        <v>1.1225591691096051</v>
      </c>
      <c r="AF50" s="61">
        <f t="shared" si="19"/>
        <v>1.10945420732412</v>
      </c>
      <c r="AG50" s="62">
        <f t="shared" si="20"/>
        <v>1.0946194818514994</v>
      </c>
      <c r="AI50" s="30">
        <v>38</v>
      </c>
      <c r="AJ50" s="65">
        <f t="shared" si="21"/>
        <v>2.2399048770836427E-3</v>
      </c>
      <c r="AK50" s="64">
        <f t="shared" si="22"/>
        <v>5.1097792521813123E-3</v>
      </c>
      <c r="AL50" s="64">
        <f t="shared" si="23"/>
        <v>7.3412546554370017E-3</v>
      </c>
      <c r="AM50" s="64">
        <f t="shared" si="24"/>
        <v>9.2533646428014094E-3</v>
      </c>
      <c r="AN50" s="64">
        <f t="shared" si="25"/>
        <v>1.4179857470826451E-2</v>
      </c>
      <c r="AO50" s="64">
        <f t="shared" si="26"/>
        <v>1.7972306069976907E-2</v>
      </c>
      <c r="AP50" s="64">
        <f t="shared" si="27"/>
        <v>2.1374796775915861E-2</v>
      </c>
      <c r="AQ50" s="64">
        <f t="shared" si="28"/>
        <v>2.7738115747491077E-2</v>
      </c>
      <c r="AR50" s="66">
        <f t="shared" si="29"/>
        <v>3.3015335165807236E-2</v>
      </c>
    </row>
    <row r="51" spans="2:44" x14ac:dyDescent="0.3">
      <c r="B51" s="30">
        <v>39</v>
      </c>
      <c r="C51">
        <f>int_lag_19!O129</f>
        <v>5.3600566666666634</v>
      </c>
      <c r="D51">
        <f>int_lag_19!P129</f>
        <v>5.8759166666666687</v>
      </c>
      <c r="E51">
        <f>int_lag_19!Q129</f>
        <v>5.9432533333333328</v>
      </c>
      <c r="F51">
        <f>int_lag_19!R129</f>
        <v>6.0931566666666663</v>
      </c>
      <c r="G51">
        <f>int_lag_19!S129</f>
        <v>6.5362666666666671</v>
      </c>
      <c r="H51">
        <f>int_lag_19!T129</f>
        <v>6.7086808333333305</v>
      </c>
      <c r="I51">
        <f>int_lag_19!U129</f>
        <v>6.8576166666666678</v>
      </c>
      <c r="J51">
        <f>int_lag_19!V129</f>
        <v>7.1651016666666667</v>
      </c>
      <c r="K51" s="4">
        <f>int_lag_19!W129</f>
        <v>7.2961933333333286</v>
      </c>
      <c r="M51" s="30">
        <v>39</v>
      </c>
      <c r="N51">
        <f t="shared" si="3"/>
        <v>-0.27884790863754877</v>
      </c>
      <c r="O51">
        <f t="shared" si="4"/>
        <v>-0.2772463127185677</v>
      </c>
      <c r="P51">
        <f t="shared" si="5"/>
        <v>-0.27500695519789337</v>
      </c>
      <c r="Q51">
        <f t="shared" si="6"/>
        <v>-0.27269017289788022</v>
      </c>
      <c r="R51">
        <f t="shared" si="7"/>
        <v>-0.265754320866953</v>
      </c>
      <c r="S51">
        <f t="shared" si="8"/>
        <v>-0.25819791206203085</v>
      </c>
      <c r="T51">
        <f t="shared" si="9"/>
        <v>-0.25011459643168238</v>
      </c>
      <c r="U51">
        <f t="shared" si="10"/>
        <v>-0.23380657114502518</v>
      </c>
      <c r="V51" s="4">
        <f t="shared" si="11"/>
        <v>-0.21630924199388782</v>
      </c>
      <c r="X51" s="30">
        <v>39</v>
      </c>
      <c r="Y51" s="61">
        <f t="shared" si="12"/>
        <v>1.137630392400669</v>
      </c>
      <c r="Z51" s="61">
        <f t="shared" si="13"/>
        <v>1.1384711854550424</v>
      </c>
      <c r="AA51" s="61">
        <f t="shared" si="14"/>
        <v>1.1378252250272529</v>
      </c>
      <c r="AB51" s="61">
        <f t="shared" si="15"/>
        <v>1.1367563712040518</v>
      </c>
      <c r="AC51" s="61">
        <f t="shared" si="16"/>
        <v>1.1327875466312016</v>
      </c>
      <c r="AD51" s="61">
        <f t="shared" si="17"/>
        <v>1.1268558207795936</v>
      </c>
      <c r="AE51" s="61">
        <f t="shared" si="18"/>
        <v>1.1205259585387952</v>
      </c>
      <c r="AF51" s="61">
        <f t="shared" si="19"/>
        <v>1.1068492571161026</v>
      </c>
      <c r="AG51" s="62">
        <f t="shared" si="20"/>
        <v>1.0915601971784608</v>
      </c>
      <c r="AI51" s="30">
        <v>39</v>
      </c>
      <c r="AJ51" s="65">
        <f t="shared" si="21"/>
        <v>2.3254690792255395E-3</v>
      </c>
      <c r="AK51" s="64">
        <f t="shared" si="22"/>
        <v>5.3050258571339937E-3</v>
      </c>
      <c r="AL51" s="64">
        <f t="shared" si="23"/>
        <v>7.621448649007101E-3</v>
      </c>
      <c r="AM51" s="64">
        <f t="shared" si="24"/>
        <v>9.6061924911786667E-3</v>
      </c>
      <c r="AN51" s="64">
        <f t="shared" si="25"/>
        <v>1.4716753377873759E-2</v>
      </c>
      <c r="AO51" s="64">
        <f t="shared" si="26"/>
        <v>1.8649418463533185E-2</v>
      </c>
      <c r="AP51" s="64">
        <f t="shared" si="27"/>
        <v>2.2177305224393817E-2</v>
      </c>
      <c r="AQ51" s="64">
        <f t="shared" si="28"/>
        <v>2.8770382325563226E-2</v>
      </c>
      <c r="AR51" s="66">
        <f t="shared" si="29"/>
        <v>3.42420881806344E-2</v>
      </c>
    </row>
    <row r="52" spans="2:44" x14ac:dyDescent="0.3">
      <c r="B52" s="30">
        <v>40</v>
      </c>
      <c r="C52">
        <f>int_lag_19!O130</f>
        <v>5.3617499999999971</v>
      </c>
      <c r="D52">
        <f>int_lag_19!P130</f>
        <v>5.8787500000000019</v>
      </c>
      <c r="E52">
        <f>int_lag_19!Q130</f>
        <v>5.9464999999999995</v>
      </c>
      <c r="F52">
        <f>int_lag_19!R130</f>
        <v>6.0967500000000001</v>
      </c>
      <c r="G52">
        <f>int_lag_19!S130</f>
        <v>6.54</v>
      </c>
      <c r="H52">
        <f>int_lag_19!T130</f>
        <v>6.7123124999999977</v>
      </c>
      <c r="I52">
        <f>int_lag_19!U130</f>
        <v>6.861250000000001</v>
      </c>
      <c r="J52">
        <f>int_lag_19!V130</f>
        <v>7.1676250000000001</v>
      </c>
      <c r="K52" s="4">
        <f>int_lag_19!W130</f>
        <v>7.2994999999999948</v>
      </c>
      <c r="M52" s="30">
        <v>40</v>
      </c>
      <c r="N52">
        <f t="shared" si="3"/>
        <v>-0.25286722566343867</v>
      </c>
      <c r="O52">
        <f t="shared" si="4"/>
        <v>-0.25123584239687963</v>
      </c>
      <c r="P52">
        <f t="shared" si="5"/>
        <v>-0.24895474260736003</v>
      </c>
      <c r="Q52">
        <f t="shared" si="6"/>
        <v>-0.24659465973096406</v>
      </c>
      <c r="R52">
        <f t="shared" si="7"/>
        <v>-0.23952847306850722</v>
      </c>
      <c r="S52">
        <f t="shared" si="8"/>
        <v>-0.23182885712295634</v>
      </c>
      <c r="T52">
        <f t="shared" si="9"/>
        <v>-0.22359093388036752</v>
      </c>
      <c r="U52">
        <f t="shared" si="10"/>
        <v>-0.20696646415418232</v>
      </c>
      <c r="V52" s="4">
        <f t="shared" si="11"/>
        <v>-0.18912273757127693</v>
      </c>
      <c r="X52" s="30">
        <v>40</v>
      </c>
      <c r="Y52" s="61">
        <f t="shared" si="12"/>
        <v>1.1374116846312632</v>
      </c>
      <c r="Z52" s="61">
        <f t="shared" si="13"/>
        <v>1.1379747005656222</v>
      </c>
      <c r="AA52" s="61">
        <f t="shared" si="14"/>
        <v>1.1371147067902554</v>
      </c>
      <c r="AB52" s="61">
        <f t="shared" si="15"/>
        <v>1.1358638836070201</v>
      </c>
      <c r="AC52" s="61">
        <f t="shared" si="16"/>
        <v>1.1314311579431322</v>
      </c>
      <c r="AD52" s="61">
        <f t="shared" si="17"/>
        <v>1.1251497654743834</v>
      </c>
      <c r="AE52" s="61">
        <f t="shared" si="18"/>
        <v>1.1185113281028902</v>
      </c>
      <c r="AF52" s="61">
        <f t="shared" si="19"/>
        <v>1.1042687399474247</v>
      </c>
      <c r="AG52" s="62">
        <f t="shared" si="20"/>
        <v>1.0885303936928759</v>
      </c>
      <c r="AI52" s="30">
        <v>40</v>
      </c>
      <c r="AJ52" s="65">
        <f t="shared" si="21"/>
        <v>2.4127737986995856E-3</v>
      </c>
      <c r="AK52" s="64">
        <f t="shared" si="22"/>
        <v>5.5043424953612474E-3</v>
      </c>
      <c r="AL52" s="64">
        <f t="shared" si="23"/>
        <v>7.9075479838355833E-3</v>
      </c>
      <c r="AM52" s="64">
        <f t="shared" si="24"/>
        <v>9.9664702603082245E-3</v>
      </c>
      <c r="AN52" s="64">
        <f t="shared" si="25"/>
        <v>1.5265637350051098E-2</v>
      </c>
      <c r="AO52" s="64">
        <f t="shared" si="26"/>
        <v>1.9342210833374229E-2</v>
      </c>
      <c r="AP52" s="64">
        <f t="shared" si="27"/>
        <v>2.2998940492268194E-2</v>
      </c>
      <c r="AQ52" s="64">
        <f t="shared" si="28"/>
        <v>2.9826727969616995E-2</v>
      </c>
      <c r="AR52" s="66">
        <f t="shared" si="29"/>
        <v>3.5500676316093716E-2</v>
      </c>
    </row>
    <row r="53" spans="2:44" x14ac:dyDescent="0.3">
      <c r="B53" s="30">
        <v>41</v>
      </c>
      <c r="C53">
        <f>int_lag_19!O131</f>
        <v>5.3637399999999964</v>
      </c>
      <c r="D53">
        <f>int_lag_19!P131</f>
        <v>5.8820000000000014</v>
      </c>
      <c r="E53">
        <f>int_lag_19!Q131</f>
        <v>5.9502199999999998</v>
      </c>
      <c r="F53">
        <f>int_lag_19!R131</f>
        <v>6.1008399999999998</v>
      </c>
      <c r="G53">
        <f>int_lag_19!S131</f>
        <v>6.5446</v>
      </c>
      <c r="H53">
        <f>int_lag_19!T131</f>
        <v>6.7170599999999974</v>
      </c>
      <c r="I53">
        <f>int_lag_19!U131</f>
        <v>6.866200000000001</v>
      </c>
      <c r="J53">
        <f>int_lag_19!V131</f>
        <v>7.1714600000000006</v>
      </c>
      <c r="K53" s="4">
        <f>int_lag_19!W131</f>
        <v>7.3047599999999946</v>
      </c>
      <c r="M53" s="30">
        <v>41</v>
      </c>
      <c r="N53">
        <f t="shared" si="3"/>
        <v>-0.22705614185476355</v>
      </c>
      <c r="O53">
        <f t="shared" si="4"/>
        <v>-0.22539426959088874</v>
      </c>
      <c r="P53">
        <f t="shared" si="5"/>
        <v>-0.22307043988428454</v>
      </c>
      <c r="Q53">
        <f t="shared" si="6"/>
        <v>-0.2206660264861732</v>
      </c>
      <c r="R53">
        <f t="shared" si="7"/>
        <v>-0.21346637166398064</v>
      </c>
      <c r="S53">
        <f t="shared" si="8"/>
        <v>-0.20562004764429995</v>
      </c>
      <c r="T53">
        <f t="shared" si="9"/>
        <v>-0.19722366888692744</v>
      </c>
      <c r="U53">
        <f t="shared" si="10"/>
        <v>-0.18027465714440649</v>
      </c>
      <c r="V53" s="4">
        <f t="shared" si="11"/>
        <v>-0.16207532561996602</v>
      </c>
      <c r="X53" s="30">
        <v>41</v>
      </c>
      <c r="Y53" s="61">
        <f t="shared" si="12"/>
        <v>1.1371944172164934</v>
      </c>
      <c r="Z53" s="61">
        <f t="shared" si="13"/>
        <v>1.1374814857838134</v>
      </c>
      <c r="AA53" s="61">
        <f t="shared" si="14"/>
        <v>1.1364089158610602</v>
      </c>
      <c r="AB53" s="61">
        <f t="shared" si="15"/>
        <v>1.1349773523228708</v>
      </c>
      <c r="AC53" s="61">
        <f t="shared" si="16"/>
        <v>1.1300846525997468</v>
      </c>
      <c r="AD53" s="61">
        <f t="shared" si="17"/>
        <v>1.1234567462635965</v>
      </c>
      <c r="AE53" s="61">
        <f t="shared" si="18"/>
        <v>1.1165124686204164</v>
      </c>
      <c r="AF53" s="61">
        <f t="shared" si="19"/>
        <v>1.1017090744766358</v>
      </c>
      <c r="AG53" s="62">
        <f t="shared" si="20"/>
        <v>1.0855250432269001</v>
      </c>
      <c r="AI53" s="30">
        <v>41</v>
      </c>
      <c r="AJ53" s="65">
        <f t="shared" si="21"/>
        <v>2.5018708846494819E-3</v>
      </c>
      <c r="AK53" s="64">
        <f t="shared" si="22"/>
        <v>5.7078570705425546E-3</v>
      </c>
      <c r="AL53" s="64">
        <f t="shared" si="23"/>
        <v>8.1997436875925755E-3</v>
      </c>
      <c r="AM53" s="64">
        <f t="shared" si="24"/>
        <v>1.0334440584953031E-2</v>
      </c>
      <c r="AN53" s="64">
        <f t="shared" si="25"/>
        <v>1.5826960579492566E-2</v>
      </c>
      <c r="AO53" s="64">
        <f t="shared" si="26"/>
        <v>2.0051322403606853E-2</v>
      </c>
      <c r="AP53" s="64">
        <f t="shared" si="27"/>
        <v>2.3840525557378311E-2</v>
      </c>
      <c r="AQ53" s="64">
        <f t="shared" si="28"/>
        <v>3.0908188213414789E-2</v>
      </c>
      <c r="AR53" s="66">
        <f t="shared" si="29"/>
        <v>3.679266494657879E-2</v>
      </c>
    </row>
    <row r="54" spans="2:44" x14ac:dyDescent="0.3">
      <c r="B54" s="30">
        <v>42</v>
      </c>
      <c r="C54">
        <f>int_lag_19!O132</f>
        <v>5.3660266666666629</v>
      </c>
      <c r="D54">
        <f>int_lag_19!P132</f>
        <v>5.8856666666666682</v>
      </c>
      <c r="E54">
        <f>int_lag_19!Q132</f>
        <v>5.9544133333333331</v>
      </c>
      <c r="F54">
        <f>int_lag_19!R132</f>
        <v>6.1054266666666672</v>
      </c>
      <c r="G54">
        <f>int_lag_19!S132</f>
        <v>6.5500666666666669</v>
      </c>
      <c r="H54">
        <f>int_lag_19!T132</f>
        <v>6.7229233333333305</v>
      </c>
      <c r="I54">
        <f>int_lag_19!U132</f>
        <v>6.8724666666666678</v>
      </c>
      <c r="J54">
        <f>int_lag_19!V132</f>
        <v>7.1766066666666672</v>
      </c>
      <c r="K54" s="4">
        <f>int_lag_19!W132</f>
        <v>7.3119733333333281</v>
      </c>
      <c r="M54" s="30">
        <v>42</v>
      </c>
      <c r="N54">
        <f t="shared" si="3"/>
        <v>-0.20139546941972614</v>
      </c>
      <c r="O54">
        <f t="shared" si="4"/>
        <v>-0.19970236563091681</v>
      </c>
      <c r="P54">
        <f t="shared" si="5"/>
        <v>-0.19733476071995437</v>
      </c>
      <c r="Q54">
        <f t="shared" si="6"/>
        <v>-0.19488492662370321</v>
      </c>
      <c r="R54">
        <f t="shared" si="7"/>
        <v>-0.18754848608549854</v>
      </c>
      <c r="S54">
        <f t="shared" si="8"/>
        <v>-0.17955174605608867</v>
      </c>
      <c r="T54">
        <f t="shared" si="9"/>
        <v>-0.17099283465080814</v>
      </c>
      <c r="U54">
        <f t="shared" si="10"/>
        <v>-0.1537106950106697</v>
      </c>
      <c r="V54" s="4">
        <f t="shared" si="11"/>
        <v>-0.13514598598922131</v>
      </c>
      <c r="X54" s="30">
        <v>42</v>
      </c>
      <c r="Y54" s="61">
        <f t="shared" si="12"/>
        <v>1.1369783926505252</v>
      </c>
      <c r="Z54" s="61">
        <f t="shared" si="13"/>
        <v>1.1369910681939994</v>
      </c>
      <c r="AA54" s="61">
        <f t="shared" si="14"/>
        <v>1.1357071545279838</v>
      </c>
      <c r="AB54" s="61">
        <f t="shared" si="15"/>
        <v>1.134095893188247</v>
      </c>
      <c r="AC54" s="61">
        <f t="shared" si="16"/>
        <v>1.1287464656086657</v>
      </c>
      <c r="AD54" s="61">
        <f t="shared" si="17"/>
        <v>1.1217746066991126</v>
      </c>
      <c r="AE54" s="61">
        <f t="shared" si="18"/>
        <v>1.1145266614113696</v>
      </c>
      <c r="AF54" s="61">
        <f t="shared" si="19"/>
        <v>1.099166798252345</v>
      </c>
      <c r="AG54" s="62">
        <f t="shared" si="20"/>
        <v>1.0825392729262351</v>
      </c>
      <c r="AI54" s="30">
        <v>42</v>
      </c>
      <c r="AJ54" s="65">
        <f t="shared" si="21"/>
        <v>2.5928148634593029E-3</v>
      </c>
      <c r="AK54" s="64">
        <f t="shared" si="22"/>
        <v>5.9157038928338568E-3</v>
      </c>
      <c r="AL54" s="64">
        <f t="shared" si="23"/>
        <v>8.4982362132340894E-3</v>
      </c>
      <c r="AM54" s="64">
        <f t="shared" si="24"/>
        <v>1.0710358011432053E-2</v>
      </c>
      <c r="AN54" s="64">
        <f t="shared" si="25"/>
        <v>1.6401195155035575E-2</v>
      </c>
      <c r="AO54" s="64">
        <f t="shared" si="26"/>
        <v>2.0777421131687734E-2</v>
      </c>
      <c r="AP54" s="64">
        <f t="shared" si="27"/>
        <v>2.4702919688829816E-2</v>
      </c>
      <c r="AQ54" s="64">
        <f t="shared" si="28"/>
        <v>3.2015844800914406E-2</v>
      </c>
      <c r="AR54" s="66">
        <f t="shared" si="29"/>
        <v>3.8119685868441444E-2</v>
      </c>
    </row>
    <row r="55" spans="2:44" x14ac:dyDescent="0.3">
      <c r="B55" s="30">
        <v>43</v>
      </c>
      <c r="C55">
        <f>int_lag_19!O133</f>
        <v>5.3686099999999968</v>
      </c>
      <c r="D55">
        <f>int_lag_19!P133</f>
        <v>5.8897500000000012</v>
      </c>
      <c r="E55">
        <f>int_lag_19!Q133</f>
        <v>5.9590800000000002</v>
      </c>
      <c r="F55">
        <f>int_lag_19!R133</f>
        <v>6.1105100000000006</v>
      </c>
      <c r="G55">
        <f>int_lag_19!S133</f>
        <v>6.5564</v>
      </c>
      <c r="H55">
        <f>int_lag_19!T133</f>
        <v>6.729902499999997</v>
      </c>
      <c r="I55">
        <f>int_lag_19!U133</f>
        <v>6.8800500000000007</v>
      </c>
      <c r="J55">
        <f>int_lag_19!V133</f>
        <v>7.183065</v>
      </c>
      <c r="K55" s="4">
        <f>int_lag_19!W133</f>
        <v>7.3211399999999944</v>
      </c>
      <c r="M55" s="30">
        <v>43</v>
      </c>
      <c r="N55">
        <f t="shared" si="3"/>
        <v>-0.17586674985768375</v>
      </c>
      <c r="O55">
        <f t="shared" si="4"/>
        <v>-0.17414162883188769</v>
      </c>
      <c r="P55">
        <f t="shared" si="5"/>
        <v>-0.17172914252040739</v>
      </c>
      <c r="Q55">
        <f t="shared" si="6"/>
        <v>-0.16923273387984794</v>
      </c>
      <c r="R55">
        <f t="shared" si="7"/>
        <v>-0.16175599539929916</v>
      </c>
      <c r="S55">
        <f t="shared" si="8"/>
        <v>-0.15360491221310266</v>
      </c>
      <c r="T55">
        <f t="shared" si="9"/>
        <v>-0.14487914798940829</v>
      </c>
      <c r="U55">
        <f t="shared" si="10"/>
        <v>-0.12725477589294326</v>
      </c>
      <c r="V55" s="4">
        <f t="shared" si="11"/>
        <v>-0.10831431508034724</v>
      </c>
      <c r="X55" s="30">
        <v>43</v>
      </c>
      <c r="Y55" s="61">
        <f t="shared" si="12"/>
        <v>1.1367634199079883</v>
      </c>
      <c r="Z55" s="61">
        <f t="shared" si="13"/>
        <v>1.1365029900136197</v>
      </c>
      <c r="AA55" s="61">
        <f t="shared" si="14"/>
        <v>1.1350087472088373</v>
      </c>
      <c r="AB55" s="61">
        <f t="shared" si="15"/>
        <v>1.133218650165249</v>
      </c>
      <c r="AC55" s="61">
        <f t="shared" si="16"/>
        <v>1.1274150790514972</v>
      </c>
      <c r="AD55" s="61">
        <f t="shared" si="17"/>
        <v>1.1201012533997348</v>
      </c>
      <c r="AE55" s="61">
        <f t="shared" si="18"/>
        <v>1.1125512658063283</v>
      </c>
      <c r="AF55" s="61">
        <f t="shared" si="19"/>
        <v>1.0966385513389489</v>
      </c>
      <c r="AG55" s="62">
        <f t="shared" si="20"/>
        <v>1.0795683433519363</v>
      </c>
      <c r="AI55" s="30">
        <v>43</v>
      </c>
      <c r="AJ55" s="65">
        <f t="shared" si="21"/>
        <v>2.6856630788875124E-3</v>
      </c>
      <c r="AK55" s="64">
        <f t="shared" si="22"/>
        <v>6.1280240115139106E-3</v>
      </c>
      <c r="AL55" s="64">
        <f t="shared" si="23"/>
        <v>8.8032359274295424E-3</v>
      </c>
      <c r="AM55" s="64">
        <f t="shared" si="24"/>
        <v>1.1094489616970016E-2</v>
      </c>
      <c r="AN55" s="64">
        <f t="shared" si="25"/>
        <v>1.6988835125071822E-2</v>
      </c>
      <c r="AO55" s="64">
        <f t="shared" si="26"/>
        <v>2.1521205163074486E-2</v>
      </c>
      <c r="AP55" s="64">
        <f t="shared" si="27"/>
        <v>2.5587020289746243E-2</v>
      </c>
      <c r="AQ55" s="64">
        <f t="shared" si="28"/>
        <v>3.3150828125111886E-2</v>
      </c>
      <c r="AR55" s="66">
        <f t="shared" si="29"/>
        <v>3.9483440787879132E-2</v>
      </c>
    </row>
    <row r="56" spans="2:44" x14ac:dyDescent="0.3">
      <c r="B56" s="30">
        <v>44</v>
      </c>
      <c r="C56">
        <f>int_lag_19!O134</f>
        <v>5.3714899999999961</v>
      </c>
      <c r="D56">
        <f>int_lag_19!P134</f>
        <v>5.8942500000000013</v>
      </c>
      <c r="E56">
        <f>int_lag_19!Q134</f>
        <v>5.9642200000000001</v>
      </c>
      <c r="F56">
        <f>int_lag_19!R134</f>
        <v>6.1160900000000007</v>
      </c>
      <c r="G56">
        <f>int_lag_19!S134</f>
        <v>6.5636000000000001</v>
      </c>
      <c r="H56">
        <f>int_lag_19!T134</f>
        <v>6.737997499999997</v>
      </c>
      <c r="I56">
        <f>int_lag_19!U134</f>
        <v>6.8889500000000004</v>
      </c>
      <c r="J56">
        <f>int_lag_19!V134</f>
        <v>7.1908349999999999</v>
      </c>
      <c r="K56" s="4">
        <f>int_lag_19!W134</f>
        <v>7.3322599999999944</v>
      </c>
      <c r="M56" s="30">
        <v>44</v>
      </c>
      <c r="N56">
        <f t="shared" si="3"/>
        <v>-0.15045215172123233</v>
      </c>
      <c r="O56">
        <f t="shared" si="4"/>
        <v>-0.14869418201917028</v>
      </c>
      <c r="P56">
        <f t="shared" si="5"/>
        <v>-0.1462356435970886</v>
      </c>
      <c r="Q56">
        <f t="shared" si="6"/>
        <v>-0.14369143910479651</v>
      </c>
      <c r="R56">
        <f t="shared" si="7"/>
        <v>-0.13607068404897157</v>
      </c>
      <c r="S56">
        <f t="shared" si="8"/>
        <v>-0.1277610978773058</v>
      </c>
      <c r="T56">
        <f t="shared" si="9"/>
        <v>-0.11886390238778941</v>
      </c>
      <c r="U56">
        <f t="shared" si="10"/>
        <v>-0.10088764104627698</v>
      </c>
      <c r="V56" s="4">
        <f t="shared" si="11"/>
        <v>-8.156041182152321E-2</v>
      </c>
      <c r="X56" s="30">
        <v>44</v>
      </c>
      <c r="Y56" s="61">
        <f t="shared" si="12"/>
        <v>1.1365493134986024</v>
      </c>
      <c r="Z56" s="61">
        <f t="shared" si="13"/>
        <v>1.1360168063771467</v>
      </c>
      <c r="AA56" s="61">
        <f t="shared" si="14"/>
        <v>1.1343130372117312</v>
      </c>
      <c r="AB56" s="61">
        <f t="shared" si="15"/>
        <v>1.1323447912329596</v>
      </c>
      <c r="AC56" s="61">
        <f t="shared" si="16"/>
        <v>1.1260890151999396</v>
      </c>
      <c r="AD56" s="61">
        <f t="shared" si="17"/>
        <v>1.1184346468069437</v>
      </c>
      <c r="AE56" s="61">
        <f t="shared" si="18"/>
        <v>1.1105837076574396</v>
      </c>
      <c r="AF56" s="61">
        <f t="shared" si="19"/>
        <v>1.0941210612518284</v>
      </c>
      <c r="AG56" s="62">
        <f t="shared" si="20"/>
        <v>1.0766076282941281</v>
      </c>
      <c r="AI56" s="30">
        <v>44</v>
      </c>
      <c r="AJ56" s="65">
        <f t="shared" si="21"/>
        <v>2.7804758462287582E-3</v>
      </c>
      <c r="AK56" s="64">
        <f t="shared" si="22"/>
        <v>6.3449655806916971E-3</v>
      </c>
      <c r="AL56" s="64">
        <f t="shared" si="23"/>
        <v>9.1149636474270324E-3</v>
      </c>
      <c r="AM56" s="64">
        <f t="shared" si="24"/>
        <v>1.1487115690498928E-2</v>
      </c>
      <c r="AN56" s="64">
        <f t="shared" si="25"/>
        <v>1.759039766479803E-2</v>
      </c>
      <c r="AO56" s="64">
        <f t="shared" si="26"/>
        <v>2.2283404428101228E-2</v>
      </c>
      <c r="AP56" s="64">
        <f t="shared" si="27"/>
        <v>2.6493764919790608E-2</v>
      </c>
      <c r="AQ56" s="64">
        <f t="shared" si="28"/>
        <v>3.4314319909191537E-2</v>
      </c>
      <c r="AR56" s="66">
        <f t="shared" si="29"/>
        <v>4.0885705149807106E-2</v>
      </c>
    </row>
    <row r="57" spans="2:44" x14ac:dyDescent="0.3">
      <c r="B57" s="30">
        <v>45</v>
      </c>
      <c r="C57">
        <f>int_lag_19!O135</f>
        <v>5.3746666666666627</v>
      </c>
      <c r="D57">
        <f>int_lag_19!P135</f>
        <v>5.8991666666666678</v>
      </c>
      <c r="E57">
        <f>int_lag_19!Q135</f>
        <v>5.9698333333333329</v>
      </c>
      <c r="F57">
        <f>int_lag_19!R135</f>
        <v>6.1221666666666668</v>
      </c>
      <c r="G57">
        <f>int_lag_19!S135</f>
        <v>6.5716666666666663</v>
      </c>
      <c r="H57">
        <f>int_lag_19!T135</f>
        <v>6.7472083333333304</v>
      </c>
      <c r="I57">
        <f>int_lag_19!U135</f>
        <v>6.8991666666666678</v>
      </c>
      <c r="J57">
        <f>int_lag_19!V135</f>
        <v>7.1999166666666667</v>
      </c>
      <c r="K57" s="4">
        <f>int_lag_19!W135</f>
        <v>7.3453333333333273</v>
      </c>
      <c r="M57" s="30">
        <v>45</v>
      </c>
      <c r="N57">
        <f t="shared" si="3"/>
        <v>-0.12513437637234029</v>
      </c>
      <c r="O57">
        <f t="shared" si="4"/>
        <v>-0.12334267802729276</v>
      </c>
      <c r="P57">
        <f t="shared" si="5"/>
        <v>-0.12083684830013153</v>
      </c>
      <c r="Q57">
        <f t="shared" si="6"/>
        <v>-0.11824355501096716</v>
      </c>
      <c r="R57">
        <f t="shared" si="7"/>
        <v>-0.11047484540812007</v>
      </c>
      <c r="S57">
        <f t="shared" si="8"/>
        <v>-0.10200234889044772</v>
      </c>
      <c r="T57">
        <f t="shared" si="9"/>
        <v>-9.2928868599645359E-2</v>
      </c>
      <c r="U57">
        <f t="shared" si="10"/>
        <v>-7.4590471942117237E-2</v>
      </c>
      <c r="V57" s="4">
        <f t="shared" si="11"/>
        <v>-5.486477046229811E-2</v>
      </c>
      <c r="X57" s="30">
        <v>45</v>
      </c>
      <c r="Y57" s="61">
        <f t="shared" si="12"/>
        <v>1.1363358925929132</v>
      </c>
      <c r="Z57" s="61">
        <f t="shared" si="13"/>
        <v>1.1355320832859268</v>
      </c>
      <c r="AA57" s="61">
        <f t="shared" si="14"/>
        <v>1.1336193837378863</v>
      </c>
      <c r="AB57" s="61">
        <f t="shared" si="15"/>
        <v>1.1314735045861091</v>
      </c>
      <c r="AC57" s="61">
        <f t="shared" si="16"/>
        <v>1.1247668301397675</v>
      </c>
      <c r="AD57" s="61">
        <f t="shared" si="17"/>
        <v>1.1167727926163966</v>
      </c>
      <c r="AE57" s="61">
        <f t="shared" si="18"/>
        <v>1.1086214686818066</v>
      </c>
      <c r="AF57" s="61">
        <f t="shared" si="19"/>
        <v>1.0916111289775929</v>
      </c>
      <c r="AG57" s="62">
        <f t="shared" si="20"/>
        <v>1.0736525959989063</v>
      </c>
      <c r="AI57" s="30">
        <v>45</v>
      </c>
      <c r="AJ57" s="65">
        <f t="shared" si="21"/>
        <v>2.8773166217187507E-3</v>
      </c>
      <c r="AK57" s="64">
        <f t="shared" si="22"/>
        <v>6.5666842609467535E-3</v>
      </c>
      <c r="AL57" s="64">
        <f t="shared" si="23"/>
        <v>9.4336512305871478E-3</v>
      </c>
      <c r="AM57" s="64">
        <f t="shared" si="24"/>
        <v>1.1888530480310133E-2</v>
      </c>
      <c r="AN57" s="64">
        <f t="shared" si="25"/>
        <v>1.820642435716191E-2</v>
      </c>
      <c r="AO57" s="64">
        <f t="shared" si="26"/>
        <v>2.3064782393965533E-2</v>
      </c>
      <c r="AP57" s="64">
        <f t="shared" si="27"/>
        <v>2.7424133514075022E-2</v>
      </c>
      <c r="AQ57" s="64">
        <f t="shared" si="28"/>
        <v>3.5507556153398012E-2</v>
      </c>
      <c r="AR57" s="66">
        <f t="shared" si="29"/>
        <v>4.2328332342160213E-2</v>
      </c>
    </row>
    <row r="58" spans="2:44" x14ac:dyDescent="0.3">
      <c r="B58" s="30">
        <v>46</v>
      </c>
      <c r="C58">
        <f>int_lag_19!O136</f>
        <v>5.3781399999999966</v>
      </c>
      <c r="D58">
        <f>int_lag_19!P136</f>
        <v>5.9045000000000014</v>
      </c>
      <c r="E58">
        <f>int_lag_19!Q136</f>
        <v>5.9759199999999995</v>
      </c>
      <c r="F58">
        <f>int_lag_19!R136</f>
        <v>6.1287400000000005</v>
      </c>
      <c r="G58">
        <f>int_lag_19!S136</f>
        <v>6.5806000000000004</v>
      </c>
      <c r="H58">
        <f>int_lag_19!T136</f>
        <v>6.7575349999999972</v>
      </c>
      <c r="I58">
        <f>int_lag_19!U136</f>
        <v>6.9107000000000003</v>
      </c>
      <c r="J58">
        <f>int_lag_19!V136</f>
        <v>7.2103099999999998</v>
      </c>
      <c r="K58" s="4">
        <f>int_lag_19!W136</f>
        <v>7.3603599999999947</v>
      </c>
      <c r="M58" s="30">
        <v>46</v>
      </c>
      <c r="N58">
        <f t="shared" si="3"/>
        <v>-9.9896570363522355E-2</v>
      </c>
      <c r="O58">
        <f t="shared" si="4"/>
        <v>-9.8070211799330731E-2</v>
      </c>
      <c r="P58">
        <f t="shared" si="5"/>
        <v>-9.5515778717510852E-2</v>
      </c>
      <c r="Q58">
        <f t="shared" si="6"/>
        <v>-9.2872027450289885E-2</v>
      </c>
      <c r="R58">
        <f t="shared" si="7"/>
        <v>-8.4951191745650051E-2</v>
      </c>
      <c r="S58">
        <f t="shared" si="8"/>
        <v>-7.631111362206322E-2</v>
      </c>
      <c r="T58">
        <f t="shared" si="9"/>
        <v>-6.7056201363785789E-2</v>
      </c>
      <c r="U58">
        <f t="shared" si="10"/>
        <v>-4.8344793116517258E-2</v>
      </c>
      <c r="V58" s="4">
        <f t="shared" si="11"/>
        <v>-2.8208178640180048E-2</v>
      </c>
      <c r="X58" s="30">
        <v>46</v>
      </c>
      <c r="Y58" s="61">
        <f t="shared" si="12"/>
        <v>1.1361229802067176</v>
      </c>
      <c r="Z58" s="61">
        <f t="shared" si="13"/>
        <v>1.1350483956948505</v>
      </c>
      <c r="AA58" s="61">
        <f t="shared" si="14"/>
        <v>1.1329271590840424</v>
      </c>
      <c r="AB58" s="61">
        <f t="shared" si="15"/>
        <v>1.1306039950870208</v>
      </c>
      <c r="AC58" s="61">
        <f t="shared" si="16"/>
        <v>1.123447107813204</v>
      </c>
      <c r="AD58" s="61">
        <f t="shared" si="17"/>
        <v>1.1151137337653165</v>
      </c>
      <c r="AE58" s="61">
        <f t="shared" si="18"/>
        <v>1.1066620764883386</v>
      </c>
      <c r="AF58" s="61">
        <f t="shared" si="19"/>
        <v>1.0891056158817378</v>
      </c>
      <c r="AG58" s="62">
        <f t="shared" si="20"/>
        <v>1.070698791544189</v>
      </c>
      <c r="AI58" s="30">
        <v>46</v>
      </c>
      <c r="AJ58" s="65">
        <f t="shared" si="21"/>
        <v>2.9762521885768889E-3</v>
      </c>
      <c r="AK58" s="64">
        <f t="shared" si="22"/>
        <v>6.7933436602021224E-3</v>
      </c>
      <c r="AL58" s="64">
        <f t="shared" si="23"/>
        <v>9.7595422214469263E-3</v>
      </c>
      <c r="AM58" s="64">
        <f t="shared" si="24"/>
        <v>1.2299043014765587E-2</v>
      </c>
      <c r="AN58" s="64">
        <f t="shared" si="25"/>
        <v>1.8837482598171307E-2</v>
      </c>
      <c r="AO58" s="64">
        <f t="shared" si="26"/>
        <v>2.3866137986619906E-2</v>
      </c>
      <c r="AP58" s="64">
        <f t="shared" si="27"/>
        <v>2.837915081756176E-2</v>
      </c>
      <c r="AQ58" s="64">
        <f t="shared" si="28"/>
        <v>3.6731830374590546E-2</v>
      </c>
      <c r="AR58" s="66">
        <f t="shared" si="29"/>
        <v>4.3813258315362258E-2</v>
      </c>
    </row>
    <row r="59" spans="2:44" x14ac:dyDescent="0.3">
      <c r="B59" s="30">
        <v>47</v>
      </c>
      <c r="C59">
        <f>int_lag_19!O137</f>
        <v>5.381909999999996</v>
      </c>
      <c r="D59">
        <f>int_lag_19!P137</f>
        <v>5.9102500000000013</v>
      </c>
      <c r="E59">
        <f>int_lag_19!Q137</f>
        <v>5.9824799999999998</v>
      </c>
      <c r="F59">
        <f>int_lag_19!R137</f>
        <v>6.1358100000000011</v>
      </c>
      <c r="G59">
        <f>int_lag_19!S137</f>
        <v>6.5903999999999998</v>
      </c>
      <c r="H59">
        <f>int_lag_19!T137</f>
        <v>6.7689774999999965</v>
      </c>
      <c r="I59">
        <f>int_lag_19!U137</f>
        <v>6.9235500000000005</v>
      </c>
      <c r="J59">
        <f>int_lag_19!V137</f>
        <v>7.2220150000000007</v>
      </c>
      <c r="K59" s="4">
        <f>int_lag_19!W137</f>
        <v>7.377339999999994</v>
      </c>
      <c r="M59" s="30">
        <v>47</v>
      </c>
      <c r="N59">
        <f t="shared" si="3"/>
        <v>-7.4722243235423799E-2</v>
      </c>
      <c r="O59">
        <f t="shared" si="4"/>
        <v>-7.286023787474942E-2</v>
      </c>
      <c r="P59">
        <f t="shared" si="5"/>
        <v>-7.0255811722722786E-2</v>
      </c>
      <c r="Q59">
        <f t="shared" si="6"/>
        <v>-6.7560151997652057E-2</v>
      </c>
      <c r="R59">
        <f t="shared" si="7"/>
        <v>-5.9482769363691769E-2</v>
      </c>
      <c r="S59">
        <f t="shared" si="8"/>
        <v>-5.0670156432515483E-2</v>
      </c>
      <c r="T59">
        <f t="shared" si="9"/>
        <v>-4.1228350951920505E-2</v>
      </c>
      <c r="U59">
        <f t="shared" si="10"/>
        <v>-2.2132379425472047E-2</v>
      </c>
      <c r="V59" s="4">
        <f t="shared" si="11"/>
        <v>-1.5716193068118357E-3</v>
      </c>
      <c r="X59" s="30">
        <v>47</v>
      </c>
      <c r="Y59" s="61">
        <f t="shared" si="12"/>
        <v>1.1359104024331883</v>
      </c>
      <c r="Z59" s="61">
        <f t="shared" si="13"/>
        <v>1.1345653257101493</v>
      </c>
      <c r="AA59" s="61">
        <f t="shared" si="14"/>
        <v>1.1322357460068952</v>
      </c>
      <c r="AB59" s="61">
        <f t="shared" si="15"/>
        <v>1.1297354809231199</v>
      </c>
      <c r="AC59" s="61">
        <f t="shared" si="16"/>
        <v>1.1221284544002472</v>
      </c>
      <c r="AD59" s="61">
        <f t="shared" si="17"/>
        <v>1.1134555428692299</v>
      </c>
      <c r="AE59" s="61">
        <f t="shared" si="18"/>
        <v>1.1047030951554668</v>
      </c>
      <c r="AF59" s="61">
        <f t="shared" si="19"/>
        <v>1.0866014313272365</v>
      </c>
      <c r="AG59" s="62">
        <f t="shared" si="20"/>
        <v>1.0677418201273285</v>
      </c>
      <c r="AI59" s="30">
        <v>47</v>
      </c>
      <c r="AJ59" s="65">
        <f t="shared" si="21"/>
        <v>3.0773528612875189E-3</v>
      </c>
      <c r="AK59" s="64">
        <f t="shared" si="22"/>
        <v>7.025115817615446E-3</v>
      </c>
      <c r="AL59" s="64">
        <f t="shared" si="23"/>
        <v>1.0092892561885058E-2</v>
      </c>
      <c r="AM59" s="64">
        <f t="shared" si="24"/>
        <v>1.2718978003180559E-2</v>
      </c>
      <c r="AN59" s="64">
        <f t="shared" si="25"/>
        <v>1.9484167138805852E-2</v>
      </c>
      <c r="AO59" s="64">
        <f t="shared" si="26"/>
        <v>2.4688307699543E-2</v>
      </c>
      <c r="AP59" s="64">
        <f t="shared" si="27"/>
        <v>2.9359889056871813E-2</v>
      </c>
      <c r="AQ59" s="64">
        <f t="shared" si="28"/>
        <v>3.798849716948921E-2</v>
      </c>
      <c r="AR59" s="66">
        <f t="shared" si="29"/>
        <v>4.5342506662768178E-2</v>
      </c>
    </row>
    <row r="60" spans="2:44" x14ac:dyDescent="0.3">
      <c r="B60" s="30">
        <v>48</v>
      </c>
      <c r="C60">
        <f>int_lag_19!O138</f>
        <v>5.3859766666666626</v>
      </c>
      <c r="D60">
        <f>int_lag_19!P138</f>
        <v>5.9164166666666675</v>
      </c>
      <c r="E60">
        <f>int_lag_19!Q138</f>
        <v>5.989513333333333</v>
      </c>
      <c r="F60">
        <f>int_lag_19!R138</f>
        <v>6.1433766666666676</v>
      </c>
      <c r="G60">
        <f>int_lag_19!S138</f>
        <v>6.6010666666666662</v>
      </c>
      <c r="H60">
        <f>int_lag_19!T138</f>
        <v>6.7815358333333293</v>
      </c>
      <c r="I60">
        <f>int_lag_19!U138</f>
        <v>6.9377166666666668</v>
      </c>
      <c r="J60">
        <f>int_lag_19!V138</f>
        <v>7.235031666666667</v>
      </c>
      <c r="K60" s="4">
        <f>int_lag_19!W138</f>
        <v>7.396273333333327</v>
      </c>
      <c r="M60" s="30">
        <v>48</v>
      </c>
      <c r="N60">
        <f t="shared" si="3"/>
        <v>-4.9595189649756372E-2</v>
      </c>
      <c r="O60">
        <f t="shared" si="4"/>
        <v>-4.7696492180575353E-2</v>
      </c>
      <c r="P60">
        <f t="shared" si="5"/>
        <v>-4.5040600280042677E-2</v>
      </c>
      <c r="Q60">
        <f t="shared" si="6"/>
        <v>-4.2291494743369476E-2</v>
      </c>
      <c r="R60">
        <f t="shared" si="7"/>
        <v>-3.4052877791454932E-2</v>
      </c>
      <c r="S60">
        <f t="shared" si="8"/>
        <v>-2.5062475011133904E-2</v>
      </c>
      <c r="T60">
        <f t="shared" si="9"/>
        <v>-1.5427978380485777E-2</v>
      </c>
      <c r="U60">
        <f t="shared" si="10"/>
        <v>4.0648335237879561E-3</v>
      </c>
      <c r="V60" s="4">
        <f t="shared" si="11"/>
        <v>2.5063824801659265E-2</v>
      </c>
      <c r="X60" s="30">
        <v>48</v>
      </c>
      <c r="Y60" s="61">
        <f t="shared" si="12"/>
        <v>1.1356979877128344</v>
      </c>
      <c r="Z60" s="61">
        <f t="shared" si="13"/>
        <v>1.134082460875248</v>
      </c>
      <c r="AA60" s="61">
        <f t="shared" si="14"/>
        <v>1.1315445352158411</v>
      </c>
      <c r="AB60" s="61">
        <f t="shared" si="15"/>
        <v>1.1288671904271415</v>
      </c>
      <c r="AC60" s="61">
        <f t="shared" si="16"/>
        <v>1.1208094929674897</v>
      </c>
      <c r="AD60" s="61">
        <f t="shared" si="17"/>
        <v>1.1117963150120207</v>
      </c>
      <c r="AE60" s="61">
        <f t="shared" si="18"/>
        <v>1.1027421162399087</v>
      </c>
      <c r="AF60" s="61">
        <f t="shared" si="19"/>
        <v>1.0840955208440288</v>
      </c>
      <c r="AG60" s="62">
        <f t="shared" si="20"/>
        <v>1.0647773310479576</v>
      </c>
      <c r="AI60" s="30">
        <v>48</v>
      </c>
      <c r="AJ60" s="65">
        <f t="shared" si="21"/>
        <v>3.1806927099501392E-3</v>
      </c>
      <c r="AK60" s="64">
        <f t="shared" si="22"/>
        <v>7.2621817348076378E-3</v>
      </c>
      <c r="AL60" s="64">
        <f t="shared" si="23"/>
        <v>1.0433971370755857E-2</v>
      </c>
      <c r="AM60" s="64">
        <f t="shared" si="24"/>
        <v>1.3148676825017636E-2</v>
      </c>
      <c r="AN60" s="64">
        <f t="shared" si="25"/>
        <v>2.0147101777520438E-2</v>
      </c>
      <c r="AO60" s="64">
        <f t="shared" si="26"/>
        <v>2.5532167908821068E-2</v>
      </c>
      <c r="AP60" s="64">
        <f t="shared" si="27"/>
        <v>3.0367470874634539E-2</v>
      </c>
      <c r="AQ60" s="64">
        <f t="shared" si="28"/>
        <v>3.9278976137268384E-2</v>
      </c>
      <c r="AR60" s="66">
        <f t="shared" si="29"/>
        <v>4.6918194214891851E-2</v>
      </c>
    </row>
    <row r="61" spans="2:44" x14ac:dyDescent="0.3">
      <c r="B61" s="30">
        <v>49</v>
      </c>
      <c r="C61">
        <f>int_lag_19!O139</f>
        <v>5.3903399999999957</v>
      </c>
      <c r="D61">
        <f>int_lag_19!P139</f>
        <v>5.9230000000000009</v>
      </c>
      <c r="E61">
        <f>int_lag_19!Q139</f>
        <v>5.99702</v>
      </c>
      <c r="F61">
        <f>int_lag_19!R139</f>
        <v>6.1514400000000009</v>
      </c>
      <c r="G61">
        <f>int_lag_19!S139</f>
        <v>6.6125999999999996</v>
      </c>
      <c r="H61">
        <f>int_lag_19!T139</f>
        <v>6.7952099999999964</v>
      </c>
      <c r="I61">
        <f>int_lag_19!U139</f>
        <v>6.9532000000000007</v>
      </c>
      <c r="J61">
        <f>int_lag_19!V139</f>
        <v>7.2493600000000002</v>
      </c>
      <c r="K61" s="4">
        <f>int_lag_19!W139</f>
        <v>7.4171599999999938</v>
      </c>
      <c r="M61" s="30">
        <v>49</v>
      </c>
      <c r="N61">
        <f t="shared" si="3"/>
        <v>-2.4499414876243877E-2</v>
      </c>
      <c r="O61">
        <f t="shared" si="4"/>
        <v>-2.2562917139911175E-2</v>
      </c>
      <c r="P61">
        <f t="shared" si="5"/>
        <v>-1.9853998014735658E-2</v>
      </c>
      <c r="Q61">
        <f t="shared" si="6"/>
        <v>-1.7049816294988241E-2</v>
      </c>
      <c r="R61">
        <f t="shared" si="7"/>
        <v>-8.644992012917024E-3</v>
      </c>
      <c r="S61">
        <f t="shared" si="8"/>
        <v>5.287794593430773E-4</v>
      </c>
      <c r="T61">
        <f t="shared" si="9"/>
        <v>1.0362126793724533E-2</v>
      </c>
      <c r="U61">
        <f t="shared" si="10"/>
        <v>3.0264836919709187E-2</v>
      </c>
      <c r="V61" s="4">
        <f t="shared" si="11"/>
        <v>5.1717065402199044E-2</v>
      </c>
      <c r="X61" s="30">
        <v>49</v>
      </c>
      <c r="Y61" s="61">
        <f t="shared" si="12"/>
        <v>1.1354855661323153</v>
      </c>
      <c r="Z61" s="61">
        <f t="shared" si="13"/>
        <v>1.1335993925236372</v>
      </c>
      <c r="AA61" s="61">
        <f t="shared" si="14"/>
        <v>1.1308529229632633</v>
      </c>
      <c r="AB61" s="61">
        <f t="shared" si="15"/>
        <v>1.1279983590209599</v>
      </c>
      <c r="AC61" s="61">
        <f t="shared" si="16"/>
        <v>1.1194888583191005</v>
      </c>
      <c r="AD61" s="61">
        <f t="shared" si="17"/>
        <v>1.1101341608012962</v>
      </c>
      <c r="AE61" s="61">
        <f t="shared" si="18"/>
        <v>1.1007767501064241</v>
      </c>
      <c r="AF61" s="61">
        <f t="shared" si="19"/>
        <v>1.0815848547016866</v>
      </c>
      <c r="AG61" s="62">
        <f t="shared" si="20"/>
        <v>1.0618010021846682</v>
      </c>
      <c r="AI61" s="30">
        <v>49</v>
      </c>
      <c r="AJ61" s="65">
        <f t="shared" si="21"/>
        <v>3.2863498067922103E-3</v>
      </c>
      <c r="AK61" s="64">
        <f t="shared" si="22"/>
        <v>7.5047319593807282E-3</v>
      </c>
      <c r="AL61" s="64">
        <f t="shared" si="23"/>
        <v>1.0783061800280658E-2</v>
      </c>
      <c r="AM61" s="64">
        <f t="shared" si="24"/>
        <v>1.3588498616689759E-2</v>
      </c>
      <c r="AN61" s="64">
        <f t="shared" si="25"/>
        <v>2.0826941219362682E-2</v>
      </c>
      <c r="AO61" s="64">
        <f t="shared" si="26"/>
        <v>2.6398637416800041E-2</v>
      </c>
      <c r="AP61" s="64">
        <f t="shared" si="27"/>
        <v>3.140307255519581E-2</v>
      </c>
      <c r="AQ61" s="64">
        <f t="shared" si="28"/>
        <v>4.0604756202505699E-2</v>
      </c>
      <c r="AR61" s="66">
        <f t="shared" si="29"/>
        <v>4.8542537208352443E-2</v>
      </c>
    </row>
    <row r="62" spans="2:44" x14ac:dyDescent="0.3">
      <c r="B62" s="30">
        <v>50</v>
      </c>
      <c r="C62">
        <f>int_lag_19!O140</f>
        <v>5.394999999999996</v>
      </c>
      <c r="D62">
        <f>int_lag_19!P140</f>
        <v>5.9300000000000006</v>
      </c>
      <c r="E62">
        <f>int_lag_19!Q140</f>
        <v>6.0049999999999999</v>
      </c>
      <c r="F62">
        <f>int_lag_19!R140</f>
        <v>6.160000000000001</v>
      </c>
      <c r="G62">
        <f>int_lag_19!S140</f>
        <v>6.6249999999999991</v>
      </c>
      <c r="H62">
        <f>int_lag_19!T140</f>
        <v>6.8099999999999961</v>
      </c>
      <c r="I62">
        <f>int_lag_19!U140</f>
        <v>6.9700000000000006</v>
      </c>
      <c r="J62">
        <f>int_lag_19!V140</f>
        <v>7.2650000000000006</v>
      </c>
      <c r="K62" s="4">
        <f>int_lag_19!W140</f>
        <v>7.4399999999999942</v>
      </c>
      <c r="M62" s="30">
        <v>50</v>
      </c>
      <c r="N62">
        <f t="shared" si="3"/>
        <v>5.8093727211708821E-4</v>
      </c>
      <c r="O62">
        <f t="shared" si="4"/>
        <v>2.556410813225319E-3</v>
      </c>
      <c r="P62">
        <f t="shared" si="5"/>
        <v>5.3200138704344591E-3</v>
      </c>
      <c r="Q62">
        <f t="shared" si="6"/>
        <v>8.1810019383574215E-3</v>
      </c>
      <c r="R62">
        <f t="shared" si="7"/>
        <v>1.6757313224224267E-2</v>
      </c>
      <c r="S62">
        <f t="shared" si="8"/>
        <v>2.6120380295389319E-2</v>
      </c>
      <c r="T62">
        <f t="shared" si="9"/>
        <v>3.6159127113892235E-2</v>
      </c>
      <c r="U62">
        <f t="shared" si="10"/>
        <v>5.6485635377243201E-2</v>
      </c>
      <c r="V62" s="4">
        <f t="shared" si="11"/>
        <v>7.8407102830841444E-2</v>
      </c>
      <c r="X62" s="30">
        <v>50</v>
      </c>
      <c r="Y62" s="61">
        <f t="shared" si="12"/>
        <v>1.1352729687437888</v>
      </c>
      <c r="Z62" s="61">
        <f t="shared" si="13"/>
        <v>1.1331157141792783</v>
      </c>
      <c r="AA62" s="61">
        <f t="shared" si="14"/>
        <v>1.1301603087038417</v>
      </c>
      <c r="AB62" s="61">
        <f t="shared" si="15"/>
        <v>1.1271282262467566</v>
      </c>
      <c r="AC62" s="61">
        <f t="shared" si="16"/>
        <v>1.1181651919892053</v>
      </c>
      <c r="AD62" s="61">
        <f t="shared" si="17"/>
        <v>1.1084671996069884</v>
      </c>
      <c r="AE62" s="61">
        <f t="shared" si="18"/>
        <v>1.0988046174755641</v>
      </c>
      <c r="AF62" s="61">
        <f t="shared" si="19"/>
        <v>1.0790664167462423</v>
      </c>
      <c r="AG62" s="62">
        <f t="shared" si="20"/>
        <v>1.058808524774248</v>
      </c>
      <c r="AI62" s="30">
        <v>50</v>
      </c>
      <c r="AJ62" s="65">
        <f t="shared" si="21"/>
        <v>3.3944064972352139E-3</v>
      </c>
      <c r="AK62" s="64">
        <f t="shared" si="22"/>
        <v>7.7529672263685345E-3</v>
      </c>
      <c r="AL62" s="64">
        <f t="shared" si="23"/>
        <v>1.114046197751839E-2</v>
      </c>
      <c r="AM62" s="64">
        <f t="shared" si="24"/>
        <v>1.4038821466623386E-2</v>
      </c>
      <c r="AN62" s="64">
        <f t="shared" si="25"/>
        <v>2.1524373120031415E-2</v>
      </c>
      <c r="AO62" s="64">
        <f t="shared" si="26"/>
        <v>2.7288680249815123E-2</v>
      </c>
      <c r="AP62" s="64">
        <f t="shared" si="27"/>
        <v>3.2467927574751698E-2</v>
      </c>
      <c r="AQ62" s="64">
        <f t="shared" si="28"/>
        <v>4.196740038570923E-2</v>
      </c>
      <c r="AR62" s="66">
        <f t="shared" si="29"/>
        <v>5.0217858099960599E-2</v>
      </c>
    </row>
    <row r="63" spans="2:44" x14ac:dyDescent="0.3">
      <c r="B63" s="30">
        <v>51</v>
      </c>
      <c r="C63">
        <f>int_lag_19!O141</f>
        <v>5.3999000000000059</v>
      </c>
      <c r="D63">
        <f>int_lag_19!P141</f>
        <v>5.9363999999999937</v>
      </c>
      <c r="E63">
        <f>int_lag_19!Q141</f>
        <v>6.0114199999999922</v>
      </c>
      <c r="F63">
        <f>int_lag_19!R141</f>
        <v>6.1672800000000105</v>
      </c>
      <c r="G63">
        <f>int_lag_19!S141</f>
        <v>6.6298800000000044</v>
      </c>
      <c r="H63">
        <f>int_lag_19!T141</f>
        <v>6.8135099999999884</v>
      </c>
      <c r="I63">
        <f>int_lag_19!U141</f>
        <v>6.9723200000000123</v>
      </c>
      <c r="J63">
        <f>int_lag_19!V141</f>
        <v>7.2674000000000074</v>
      </c>
      <c r="K63" s="4">
        <f>int_lag_19!W141</f>
        <v>7.43539999999998</v>
      </c>
      <c r="M63" s="30">
        <v>51</v>
      </c>
      <c r="N63">
        <f t="shared" si="3"/>
        <v>2.5661654906799752E-2</v>
      </c>
      <c r="O63">
        <f t="shared" si="4"/>
        <v>2.7677352170200255E-2</v>
      </c>
      <c r="P63">
        <f t="shared" si="5"/>
        <v>3.0497398198658321E-2</v>
      </c>
      <c r="Q63">
        <f t="shared" si="6"/>
        <v>3.3417030054675237E-2</v>
      </c>
      <c r="R63">
        <f t="shared" si="7"/>
        <v>4.2170437923805877E-2</v>
      </c>
      <c r="S63">
        <f t="shared" si="8"/>
        <v>5.1729102403568455E-2</v>
      </c>
      <c r="T63">
        <f t="shared" si="9"/>
        <v>6.1980217282989462E-2</v>
      </c>
      <c r="U63">
        <f t="shared" si="10"/>
        <v>8.2745333736475232E-2</v>
      </c>
      <c r="V63" s="4">
        <f t="shared" si="11"/>
        <v>0.10515312135555645</v>
      </c>
      <c r="X63" s="30">
        <v>51</v>
      </c>
      <c r="Y63" s="61">
        <f t="shared" si="12"/>
        <v>1.135060029515756</v>
      </c>
      <c r="Z63" s="61">
        <f t="shared" si="13"/>
        <v>1.1326311394513755</v>
      </c>
      <c r="AA63" s="61">
        <f t="shared" si="14"/>
        <v>1.1294664902576486</v>
      </c>
      <c r="AB63" s="61">
        <f t="shared" si="15"/>
        <v>1.1262565170542458</v>
      </c>
      <c r="AC63" s="61">
        <f t="shared" si="16"/>
        <v>1.1168414433169287</v>
      </c>
      <c r="AD63" s="61">
        <f t="shared" si="17"/>
        <v>1.1068031175024349</v>
      </c>
      <c r="AE63" s="61">
        <f t="shared" si="18"/>
        <v>1.0968399703778697</v>
      </c>
      <c r="AF63" s="61">
        <f t="shared" si="19"/>
        <v>1.0765613901311595</v>
      </c>
      <c r="AG63" s="62">
        <f t="shared" si="20"/>
        <v>1.0558642261674283</v>
      </c>
      <c r="AI63" s="30">
        <v>51</v>
      </c>
      <c r="AJ63" s="65">
        <f t="shared" si="21"/>
        <v>3.5049128378432659E-3</v>
      </c>
      <c r="AK63" s="64">
        <f t="shared" si="22"/>
        <v>8.0057215671964777E-3</v>
      </c>
      <c r="AL63" s="64">
        <f t="shared" si="23"/>
        <v>1.1502569568617504E-2</v>
      </c>
      <c r="AM63" s="64">
        <f t="shared" si="24"/>
        <v>1.4495833950715964E-2</v>
      </c>
      <c r="AN63" s="64">
        <f t="shared" si="25"/>
        <v>2.2211701991148858E-2</v>
      </c>
      <c r="AO63" s="64">
        <f t="shared" si="26"/>
        <v>2.8151404625744614E-2</v>
      </c>
      <c r="AP63" s="64">
        <f t="shared" si="27"/>
        <v>3.3486337657429921E-2</v>
      </c>
      <c r="AQ63" s="64">
        <f t="shared" si="28"/>
        <v>4.3280464296742371E-2</v>
      </c>
      <c r="AR63" s="66">
        <f t="shared" si="29"/>
        <v>5.1738633524840094E-2</v>
      </c>
    </row>
    <row r="64" spans="2:44" x14ac:dyDescent="0.3">
      <c r="B64" s="30">
        <v>52</v>
      </c>
      <c r="C64">
        <f>int_lag_19!O142</f>
        <v>5.4051833333333388</v>
      </c>
      <c r="D64">
        <f>int_lag_19!P142</f>
        <v>5.94326666666666</v>
      </c>
      <c r="E64">
        <f>int_lag_19!Q142</f>
        <v>6.0184466666666596</v>
      </c>
      <c r="F64">
        <f>int_lag_19!R142</f>
        <v>6.1752700000000109</v>
      </c>
      <c r="G64">
        <f>int_lag_19!S142</f>
        <v>6.635920000000004</v>
      </c>
      <c r="H64">
        <f>int_lag_19!T142</f>
        <v>6.8184441666666551</v>
      </c>
      <c r="I64">
        <f>int_lag_19!U142</f>
        <v>6.9762966666666779</v>
      </c>
      <c r="J64">
        <f>int_lag_19!V142</f>
        <v>7.2714750000000077</v>
      </c>
      <c r="K64" s="4">
        <f>int_lag_19!W142</f>
        <v>7.4330999999999801</v>
      </c>
      <c r="M64" s="30">
        <v>52</v>
      </c>
      <c r="N64">
        <f t="shared" si="3"/>
        <v>5.0758527750735069E-2</v>
      </c>
      <c r="O64">
        <f t="shared" si="4"/>
        <v>5.2815774558551895E-2</v>
      </c>
      <c r="P64">
        <f t="shared" si="5"/>
        <v>5.5694132776054388E-2</v>
      </c>
      <c r="Q64">
        <f t="shared" si="6"/>
        <v>5.8674361405371307E-2</v>
      </c>
      <c r="R64">
        <f t="shared" si="7"/>
        <v>6.7610831059759249E-2</v>
      </c>
      <c r="S64">
        <f t="shared" si="8"/>
        <v>7.7371799390370199E-2</v>
      </c>
      <c r="T64">
        <f t="shared" si="9"/>
        <v>8.7842704613208852E-2</v>
      </c>
      <c r="U64">
        <f t="shared" si="10"/>
        <v>0.10906222511694059</v>
      </c>
      <c r="V64" s="4">
        <f t="shared" si="11"/>
        <v>0.13197458688287009</v>
      </c>
      <c r="X64" s="30">
        <v>52</v>
      </c>
      <c r="Y64" s="61">
        <f t="shared" si="12"/>
        <v>1.1348465738601627</v>
      </c>
      <c r="Z64" s="61">
        <f t="shared" si="13"/>
        <v>1.1321452979986542</v>
      </c>
      <c r="AA64" s="61">
        <f t="shared" si="14"/>
        <v>1.1287708964618752</v>
      </c>
      <c r="AB64" s="61">
        <f t="shared" si="15"/>
        <v>1.1253823992753857</v>
      </c>
      <c r="AC64" s="61">
        <f t="shared" si="16"/>
        <v>1.1155150747507627</v>
      </c>
      <c r="AD64" s="61">
        <f t="shared" si="17"/>
        <v>1.1051361786774634</v>
      </c>
      <c r="AE64" s="61">
        <f t="shared" si="18"/>
        <v>1.094872187154297</v>
      </c>
      <c r="AF64" s="61">
        <f t="shared" si="19"/>
        <v>1.0740517458382266</v>
      </c>
      <c r="AG64" s="62">
        <f t="shared" si="20"/>
        <v>1.0529171968601245</v>
      </c>
      <c r="AI64" s="30">
        <v>52</v>
      </c>
      <c r="AJ64" s="65">
        <f t="shared" si="21"/>
        <v>3.6180533407397242E-3</v>
      </c>
      <c r="AK64" s="64">
        <f t="shared" si="22"/>
        <v>8.2645806626252538E-3</v>
      </c>
      <c r="AL64" s="64">
        <f t="shared" si="23"/>
        <v>1.1873656766276941E-2</v>
      </c>
      <c r="AM64" s="64">
        <f t="shared" si="24"/>
        <v>1.4964429927044165E-2</v>
      </c>
      <c r="AN64" s="64">
        <f t="shared" si="25"/>
        <v>2.2917418542949264E-2</v>
      </c>
      <c r="AO64" s="64">
        <f t="shared" si="26"/>
        <v>2.9038008298448603E-2</v>
      </c>
      <c r="AP64" s="64">
        <f t="shared" si="27"/>
        <v>3.4533795825536617E-2</v>
      </c>
      <c r="AQ64" s="64">
        <f t="shared" si="28"/>
        <v>4.4630865201110925E-2</v>
      </c>
      <c r="AR64" s="66">
        <f t="shared" si="29"/>
        <v>5.3305825138736496E-2</v>
      </c>
    </row>
    <row r="65" spans="2:44" x14ac:dyDescent="0.3">
      <c r="B65" s="30">
        <v>53</v>
      </c>
      <c r="C65">
        <f>int_lag_19!O143</f>
        <v>5.4108500000000062</v>
      </c>
      <c r="D65">
        <f>int_lag_19!P143</f>
        <v>5.9505999999999935</v>
      </c>
      <c r="E65">
        <f>int_lag_19!Q143</f>
        <v>6.0260799999999923</v>
      </c>
      <c r="F65">
        <f>int_lag_19!R143</f>
        <v>6.1839700000000111</v>
      </c>
      <c r="G65">
        <f>int_lag_19!S143</f>
        <v>6.6431200000000032</v>
      </c>
      <c r="H65">
        <f>int_lag_19!T143</f>
        <v>6.824802499999989</v>
      </c>
      <c r="I65">
        <f>int_lag_19!U143</f>
        <v>6.9819300000000108</v>
      </c>
      <c r="J65">
        <f>int_lag_19!V143</f>
        <v>7.2772250000000085</v>
      </c>
      <c r="K65" s="4">
        <f>int_lag_19!W143</f>
        <v>7.4330999999999801</v>
      </c>
      <c r="M65" s="30">
        <v>53</v>
      </c>
      <c r="N65">
        <f t="shared" si="3"/>
        <v>7.588741684375111E-2</v>
      </c>
      <c r="O65">
        <f t="shared" si="4"/>
        <v>7.7987623034750903E-2</v>
      </c>
      <c r="P65">
        <f t="shared" si="5"/>
        <v>8.0926281521517707E-2</v>
      </c>
      <c r="Q65">
        <f t="shared" si="6"/>
        <v>8.3969184611058512E-2</v>
      </c>
      <c r="R65">
        <f t="shared" si="7"/>
        <v>9.3095065370441904E-2</v>
      </c>
      <c r="S65">
        <f t="shared" si="8"/>
        <v>0.10306548161213745</v>
      </c>
      <c r="T65">
        <f t="shared" si="9"/>
        <v>0.11376409084412895</v>
      </c>
      <c r="U65">
        <f t="shared" si="10"/>
        <v>0.13545488134545183</v>
      </c>
      <c r="V65" s="4">
        <f t="shared" si="11"/>
        <v>0.15889134836445626</v>
      </c>
      <c r="X65" s="30">
        <v>53</v>
      </c>
      <c r="Y65" s="61">
        <f t="shared" si="12"/>
        <v>1.1346324214734129</v>
      </c>
      <c r="Z65" s="61">
        <f t="shared" si="13"/>
        <v>1.1316577684010634</v>
      </c>
      <c r="AA65" s="61">
        <f t="shared" si="14"/>
        <v>1.1280728766532955</v>
      </c>
      <c r="AB65" s="61">
        <f t="shared" si="15"/>
        <v>1.124505017074569</v>
      </c>
      <c r="AC65" s="61">
        <f t="shared" si="16"/>
        <v>1.1141845407840212</v>
      </c>
      <c r="AD65" s="61">
        <f t="shared" si="17"/>
        <v>1.1034642563798978</v>
      </c>
      <c r="AE65" s="61">
        <f t="shared" si="18"/>
        <v>1.0928985694621964</v>
      </c>
      <c r="AF65" s="61">
        <f t="shared" si="19"/>
        <v>1.0715340475500175</v>
      </c>
      <c r="AG65" s="62">
        <f t="shared" si="20"/>
        <v>1.0499626099674133</v>
      </c>
      <c r="AI65" s="30">
        <v>53</v>
      </c>
      <c r="AJ65" s="65">
        <f t="shared" si="21"/>
        <v>3.7339303919490252E-3</v>
      </c>
      <c r="AK65" s="64">
        <f t="shared" si="22"/>
        <v>8.52978418564454E-3</v>
      </c>
      <c r="AL65" s="64">
        <f t="shared" si="23"/>
        <v>1.2254090242305171E-2</v>
      </c>
      <c r="AM65" s="64">
        <f t="shared" si="24"/>
        <v>1.5445092416534134E-2</v>
      </c>
      <c r="AN65" s="64">
        <f t="shared" si="25"/>
        <v>2.3642366112252344E-2</v>
      </c>
      <c r="AO65" s="64">
        <f t="shared" si="26"/>
        <v>2.9949640862312887E-2</v>
      </c>
      <c r="AP65" s="64">
        <f t="shared" si="27"/>
        <v>3.5611754624270908E-2</v>
      </c>
      <c r="AQ65" s="64">
        <f t="shared" si="28"/>
        <v>4.6020477423338924E-2</v>
      </c>
      <c r="AR65" s="66">
        <f t="shared" si="29"/>
        <v>5.4922011610330057E-2</v>
      </c>
    </row>
    <row r="66" spans="2:44" x14ac:dyDescent="0.3">
      <c r="B66" s="30">
        <v>54</v>
      </c>
      <c r="C66">
        <f>int_lag_19!O144</f>
        <v>5.4169000000000063</v>
      </c>
      <c r="D66">
        <f>int_lag_19!P144</f>
        <v>5.958399999999993</v>
      </c>
      <c r="E66">
        <f>int_lag_19!Q144</f>
        <v>6.034319999999993</v>
      </c>
      <c r="F66">
        <f>int_lag_19!R144</f>
        <v>6.193380000000011</v>
      </c>
      <c r="G66">
        <f>int_lag_19!S144</f>
        <v>6.6514800000000038</v>
      </c>
      <c r="H66">
        <f>int_lag_19!T144</f>
        <v>6.8325849999999893</v>
      </c>
      <c r="I66">
        <f>int_lag_19!U144</f>
        <v>6.989220000000012</v>
      </c>
      <c r="J66">
        <f>int_lag_19!V144</f>
        <v>7.2846500000000072</v>
      </c>
      <c r="K66" s="4">
        <f>int_lag_19!W144</f>
        <v>7.43539999999998</v>
      </c>
      <c r="M66" s="30">
        <v>54</v>
      </c>
      <c r="N66">
        <f t="shared" si="3"/>
        <v>0.10106432506607244</v>
      </c>
      <c r="O66">
        <f t="shared" si="4"/>
        <v>0.1032089912682022</v>
      </c>
      <c r="P66">
        <f t="shared" si="5"/>
        <v>0.10621006659258993</v>
      </c>
      <c r="Q66">
        <f t="shared" si="6"/>
        <v>0.10931785668489342</v>
      </c>
      <c r="R66">
        <f t="shared" si="7"/>
        <v>0.11863991361408173</v>
      </c>
      <c r="S66">
        <f t="shared" si="8"/>
        <v>0.12882739610758337</v>
      </c>
      <c r="T66">
        <f t="shared" si="9"/>
        <v>0.13976215634039937</v>
      </c>
      <c r="U66">
        <f t="shared" si="10"/>
        <v>0.16194224693232431</v>
      </c>
      <c r="V66" s="4">
        <f t="shared" si="11"/>
        <v>0.18592374430287054</v>
      </c>
      <c r="X66" s="30">
        <v>54</v>
      </c>
      <c r="Y66" s="61">
        <f t="shared" si="12"/>
        <v>1.1344173903204404</v>
      </c>
      <c r="Z66" s="61">
        <f t="shared" si="13"/>
        <v>1.1311681253275248</v>
      </c>
      <c r="AA66" s="61">
        <f t="shared" si="14"/>
        <v>1.127371774684609</v>
      </c>
      <c r="AB66" s="61">
        <f t="shared" si="15"/>
        <v>1.1236235075851244</v>
      </c>
      <c r="AC66" s="61">
        <f t="shared" si="16"/>
        <v>1.1128482870653411</v>
      </c>
      <c r="AD66" s="61">
        <f t="shared" si="17"/>
        <v>1.101785213570132</v>
      </c>
      <c r="AE66" s="61">
        <f t="shared" si="18"/>
        <v>1.0909164071825399</v>
      </c>
      <c r="AF66" s="61">
        <f t="shared" si="19"/>
        <v>1.0690048412674464</v>
      </c>
      <c r="AG66" s="62">
        <f t="shared" si="20"/>
        <v>1.0469956205317703</v>
      </c>
      <c r="AI66" s="30">
        <v>54</v>
      </c>
      <c r="AJ66" s="65">
        <f t="shared" si="21"/>
        <v>3.8526522606306957E-3</v>
      </c>
      <c r="AK66" s="64">
        <f t="shared" si="22"/>
        <v>8.8015854308263197E-3</v>
      </c>
      <c r="AL66" s="64">
        <f t="shared" si="23"/>
        <v>1.2644257119584612E-2</v>
      </c>
      <c r="AM66" s="64">
        <f t="shared" si="24"/>
        <v>1.5938331063411137E-2</v>
      </c>
      <c r="AN66" s="64">
        <f t="shared" si="25"/>
        <v>2.4387432871418646E-2</v>
      </c>
      <c r="AO66" s="64">
        <f t="shared" si="26"/>
        <v>3.0887512211977608E-2</v>
      </c>
      <c r="AP66" s="64">
        <f t="shared" si="27"/>
        <v>3.6721742258447154E-2</v>
      </c>
      <c r="AQ66" s="64">
        <f t="shared" si="28"/>
        <v>4.7451275335165022E-2</v>
      </c>
      <c r="AR66" s="66">
        <f t="shared" si="29"/>
        <v>5.6589907620927749E-2</v>
      </c>
    </row>
    <row r="67" spans="2:44" x14ac:dyDescent="0.3">
      <c r="B67" s="30">
        <v>55</v>
      </c>
      <c r="C67">
        <f>int_lag_19!O145</f>
        <v>5.4233333333333391</v>
      </c>
      <c r="D67">
        <f>int_lag_19!P145</f>
        <v>5.9666666666666597</v>
      </c>
      <c r="E67">
        <f>int_lag_19!Q145</f>
        <v>6.043166666666659</v>
      </c>
      <c r="F67">
        <f>int_lag_19!R145</f>
        <v>6.2035000000000116</v>
      </c>
      <c r="G67">
        <f>int_lag_19!S145</f>
        <v>6.661000000000004</v>
      </c>
      <c r="H67">
        <f>int_lag_19!T145</f>
        <v>6.8417916666666549</v>
      </c>
      <c r="I67">
        <f>int_lag_19!U145</f>
        <v>6.9981666666666786</v>
      </c>
      <c r="J67">
        <f>int_lag_19!V145</f>
        <v>7.2937500000000073</v>
      </c>
      <c r="K67" s="4">
        <f>int_lag_19!W145</f>
        <v>7.43999999999998</v>
      </c>
      <c r="M67" s="30">
        <v>55</v>
      </c>
      <c r="N67">
        <f t="shared" si="3"/>
        <v>0.12630546929733896</v>
      </c>
      <c r="O67">
        <f t="shared" si="4"/>
        <v>0.12849619444527419</v>
      </c>
      <c r="P67">
        <f t="shared" si="5"/>
        <v>0.13156194235242649</v>
      </c>
      <c r="Q67">
        <f t="shared" si="6"/>
        <v>0.13473697812591429</v>
      </c>
      <c r="R67">
        <f t="shared" si="7"/>
        <v>0.14426242720353266</v>
      </c>
      <c r="S67">
        <f t="shared" si="8"/>
        <v>0.15467510939849452</v>
      </c>
      <c r="T67">
        <f t="shared" si="9"/>
        <v>0.16585504773530105</v>
      </c>
      <c r="U67">
        <f t="shared" si="10"/>
        <v>0.18854373785731804</v>
      </c>
      <c r="V67" s="4">
        <f t="shared" si="11"/>
        <v>0.21309271588590742</v>
      </c>
      <c r="X67" s="30">
        <v>55</v>
      </c>
      <c r="Y67" s="61">
        <f t="shared" si="12"/>
        <v>1.1342012959203909</v>
      </c>
      <c r="Z67" s="61">
        <f t="shared" si="13"/>
        <v>1.1306759378819458</v>
      </c>
      <c r="AA67" s="61">
        <f t="shared" si="14"/>
        <v>1.1266669264435594</v>
      </c>
      <c r="AB67" s="61">
        <f t="shared" si="15"/>
        <v>1.1227369976904744</v>
      </c>
      <c r="AC67" s="61">
        <f t="shared" si="16"/>
        <v>1.1115047449023454</v>
      </c>
      <c r="AD67" s="61">
        <f t="shared" si="17"/>
        <v>1.1000968954609402</v>
      </c>
      <c r="AE67" s="61">
        <f t="shared" si="18"/>
        <v>1.0889229689813895</v>
      </c>
      <c r="AF67" s="61">
        <f t="shared" si="19"/>
        <v>1.0664606426225101</v>
      </c>
      <c r="AG67" s="62">
        <f t="shared" si="20"/>
        <v>1.0440113478180217</v>
      </c>
      <c r="AI67" s="30">
        <v>55</v>
      </c>
      <c r="AJ67" s="65">
        <f t="shared" si="21"/>
        <v>3.9743335557124171E-3</v>
      </c>
      <c r="AK67" s="64">
        <f t="shared" si="22"/>
        <v>9.0802523694936133E-3</v>
      </c>
      <c r="AL67" s="64">
        <f t="shared" si="23"/>
        <v>1.3044566543402802E-2</v>
      </c>
      <c r="AM67" s="64">
        <f t="shared" si="24"/>
        <v>1.6444684175322188E-2</v>
      </c>
      <c r="AN67" s="64">
        <f t="shared" si="25"/>
        <v>2.515355521166085E-2</v>
      </c>
      <c r="AO67" s="64">
        <f t="shared" si="26"/>
        <v>3.1852897099908573E-2</v>
      </c>
      <c r="AP67" s="64">
        <f t="shared" si="27"/>
        <v>3.7865368349025097E-2</v>
      </c>
      <c r="AQ67" s="64">
        <f t="shared" si="28"/>
        <v>4.89253412951004E-2</v>
      </c>
      <c r="AR67" s="66">
        <f t="shared" si="29"/>
        <v>5.8312374801152145E-2</v>
      </c>
    </row>
    <row r="68" spans="2:44" x14ac:dyDescent="0.3">
      <c r="B68" s="30">
        <v>56</v>
      </c>
      <c r="C68">
        <f>int_lag_19!O146</f>
        <v>5.4301500000000065</v>
      </c>
      <c r="D68">
        <f>int_lag_19!P146</f>
        <v>5.9753999999999934</v>
      </c>
      <c r="E68">
        <f>int_lag_19!Q146</f>
        <v>6.052619999999993</v>
      </c>
      <c r="F68">
        <f>int_lag_19!R146</f>
        <v>6.214330000000011</v>
      </c>
      <c r="G68">
        <f>int_lag_19!S146</f>
        <v>6.6716800000000038</v>
      </c>
      <c r="H68">
        <f>int_lag_19!T146</f>
        <v>6.8524224999999888</v>
      </c>
      <c r="I68">
        <f>int_lag_19!U146</f>
        <v>7.0087700000000117</v>
      </c>
      <c r="J68">
        <f>int_lag_19!V146</f>
        <v>7.3045250000000079</v>
      </c>
      <c r="K68" s="4">
        <f>int_lag_19!W146</f>
        <v>7.446899999999979</v>
      </c>
      <c r="M68" s="30">
        <v>56</v>
      </c>
      <c r="N68">
        <f t="shared" si="3"/>
        <v>0.15162735506454747</v>
      </c>
      <c r="O68">
        <f t="shared" si="4"/>
        <v>0.15386584476009399</v>
      </c>
      <c r="P68">
        <f t="shared" si="5"/>
        <v>0.15699867206376694</v>
      </c>
      <c r="Q68">
        <f t="shared" si="6"/>
        <v>0.16024347088881402</v>
      </c>
      <c r="R68">
        <f t="shared" si="7"/>
        <v>0.16998001819256012</v>
      </c>
      <c r="S68">
        <f t="shared" si="8"/>
        <v>0.18062659421064878</v>
      </c>
      <c r="T68">
        <f t="shared" si="9"/>
        <v>0.19206137016811253</v>
      </c>
      <c r="U68">
        <f t="shared" si="10"/>
        <v>0.21527934654583225</v>
      </c>
      <c r="V68" s="4">
        <f t="shared" si="11"/>
        <v>0.24041992845220062</v>
      </c>
      <c r="X68" s="30">
        <v>56</v>
      </c>
      <c r="Y68" s="61">
        <f t="shared" si="12"/>
        <v>1.1339839506063101</v>
      </c>
      <c r="Z68" s="61">
        <f t="shared" si="13"/>
        <v>1.1301807678895424</v>
      </c>
      <c r="AA68" s="61">
        <f t="shared" si="14"/>
        <v>1.1259576572846293</v>
      </c>
      <c r="AB68" s="61">
        <f t="shared" si="15"/>
        <v>1.1218446006914238</v>
      </c>
      <c r="AC68" s="61">
        <f t="shared" si="16"/>
        <v>1.1101523255889776</v>
      </c>
      <c r="AD68" s="61">
        <f t="shared" si="17"/>
        <v>1.0983971218215753</v>
      </c>
      <c r="AE68" s="61">
        <f t="shared" si="18"/>
        <v>1.086915492569585</v>
      </c>
      <c r="AF68" s="61">
        <f t="shared" si="19"/>
        <v>1.063897923718123</v>
      </c>
      <c r="AG68" s="62">
        <f t="shared" si="20"/>
        <v>1.0410048569546428</v>
      </c>
      <c r="AI68" s="30">
        <v>56</v>
      </c>
      <c r="AJ68" s="65">
        <f t="shared" si="21"/>
        <v>4.0990957322009081E-3</v>
      </c>
      <c r="AK68" s="64">
        <f t="shared" si="22"/>
        <v>9.3660688197645392E-3</v>
      </c>
      <c r="AL68" s="64">
        <f t="shared" si="23"/>
        <v>1.3455451423956433E-2</v>
      </c>
      <c r="AM68" s="64">
        <f t="shared" si="24"/>
        <v>1.6964720986083925E-2</v>
      </c>
      <c r="AN68" s="64">
        <f t="shared" si="25"/>
        <v>2.5941721497414139E-2</v>
      </c>
      <c r="AO68" s="64">
        <f t="shared" si="26"/>
        <v>3.2847140198735136E-2</v>
      </c>
      <c r="AP68" s="64">
        <f t="shared" si="27"/>
        <v>3.9044330334766952E-2</v>
      </c>
      <c r="AQ68" s="64">
        <f t="shared" si="28"/>
        <v>5.0444874509802617E-2</v>
      </c>
      <c r="AR68" s="66">
        <f t="shared" si="29"/>
        <v>6.009243396919961E-2</v>
      </c>
    </row>
    <row r="69" spans="2:44" x14ac:dyDescent="0.3">
      <c r="B69" s="30">
        <v>57</v>
      </c>
      <c r="C69">
        <f>int_lag_19!O147</f>
        <v>5.4373500000000057</v>
      </c>
      <c r="D69">
        <f>int_lag_19!P147</f>
        <v>5.9845999999999933</v>
      </c>
      <c r="E69">
        <f>int_lag_19!Q147</f>
        <v>6.0626799999999932</v>
      </c>
      <c r="F69">
        <f>int_lag_19!R147</f>
        <v>6.2258700000000111</v>
      </c>
      <c r="G69">
        <f>int_lag_19!S147</f>
        <v>6.6835200000000032</v>
      </c>
      <c r="H69">
        <f>int_lag_19!T147</f>
        <v>6.8644774999999889</v>
      </c>
      <c r="I69">
        <f>int_lag_19!U147</f>
        <v>7.0210300000000121</v>
      </c>
      <c r="J69">
        <f>int_lag_19!V147</f>
        <v>7.3169750000000082</v>
      </c>
      <c r="K69" s="4">
        <f>int_lag_19!W147</f>
        <v>7.4560999999999789</v>
      </c>
      <c r="M69" s="30">
        <v>57</v>
      </c>
      <c r="N69">
        <f t="shared" si="3"/>
        <v>0.17704685458762123</v>
      </c>
      <c r="O69">
        <f t="shared" si="4"/>
        <v>0.1793349304165735</v>
      </c>
      <c r="P69">
        <f t="shared" si="5"/>
        <v>0.182537408257059</v>
      </c>
      <c r="Q69">
        <f t="shared" si="6"/>
        <v>0.18585466020157401</v>
      </c>
      <c r="R69">
        <f t="shared" si="7"/>
        <v>0.19581054566309905</v>
      </c>
      <c r="S69">
        <f t="shared" si="8"/>
        <v>0.20670032125926505</v>
      </c>
      <c r="T69">
        <f t="shared" si="9"/>
        <v>0.21840028537395212</v>
      </c>
      <c r="U69">
        <f t="shared" si="10"/>
        <v>0.24216975457277543</v>
      </c>
      <c r="V69" s="4">
        <f t="shared" si="11"/>
        <v>0.26792790321414689</v>
      </c>
      <c r="X69" s="30">
        <v>57</v>
      </c>
      <c r="Y69" s="61">
        <f t="shared" si="12"/>
        <v>1.133765162750028</v>
      </c>
      <c r="Z69" s="61">
        <f t="shared" si="13"/>
        <v>1.1296821681030518</v>
      </c>
      <c r="AA69" s="61">
        <f t="shared" si="14"/>
        <v>1.125243279342762</v>
      </c>
      <c r="AB69" s="61">
        <f t="shared" si="15"/>
        <v>1.1209454128197907</v>
      </c>
      <c r="AC69" s="61">
        <f t="shared" si="16"/>
        <v>1.1087894144885926</v>
      </c>
      <c r="AD69" s="61">
        <f t="shared" si="17"/>
        <v>1.0966836789525576</v>
      </c>
      <c r="AE69" s="61">
        <f t="shared" si="18"/>
        <v>1.0848911745396563</v>
      </c>
      <c r="AF69" s="61">
        <f t="shared" si="19"/>
        <v>1.0613130993210318</v>
      </c>
      <c r="AG69" s="62">
        <f t="shared" si="20"/>
        <v>1.0379711396669944</v>
      </c>
      <c r="AI69" s="30">
        <v>57</v>
      </c>
      <c r="AJ69" s="65">
        <f t="shared" si="21"/>
        <v>4.2270676536968477E-3</v>
      </c>
      <c r="AK69" s="64">
        <f t="shared" si="22"/>
        <v>9.6593357465921681E-3</v>
      </c>
      <c r="AL69" s="64">
        <f t="shared" si="23"/>
        <v>1.3877370372594955E-2</v>
      </c>
      <c r="AM69" s="64">
        <f t="shared" si="24"/>
        <v>1.7499044170525835E-2</v>
      </c>
      <c r="AN69" s="64">
        <f t="shared" si="25"/>
        <v>2.6752976241369963E-2</v>
      </c>
      <c r="AO69" s="64">
        <f t="shared" si="26"/>
        <v>3.3871661736860403E-2</v>
      </c>
      <c r="AP69" s="64">
        <f t="shared" si="27"/>
        <v>4.0260420608148495E-2</v>
      </c>
      <c r="AQ69" s="64">
        <f t="shared" si="28"/>
        <v>5.2012200949910881E-2</v>
      </c>
      <c r="AR69" s="66">
        <f t="shared" si="29"/>
        <v>6.1933278865606067E-2</v>
      </c>
    </row>
    <row r="70" spans="2:44" x14ac:dyDescent="0.3">
      <c r="B70" s="30">
        <v>58</v>
      </c>
      <c r="C70">
        <f>int_lag_19!O148</f>
        <v>5.4449333333333394</v>
      </c>
      <c r="D70">
        <f>int_lag_19!P148</f>
        <v>5.9942666666666593</v>
      </c>
      <c r="E70">
        <f>int_lag_19!Q148</f>
        <v>6.0733466666666596</v>
      </c>
      <c r="F70">
        <f>int_lag_19!R148</f>
        <v>6.2381200000000119</v>
      </c>
      <c r="G70">
        <f>int_lag_19!S148</f>
        <v>6.696520000000004</v>
      </c>
      <c r="H70">
        <f>int_lag_19!T148</f>
        <v>6.8779566666666554</v>
      </c>
      <c r="I70">
        <f>int_lag_19!U148</f>
        <v>7.034946666666678</v>
      </c>
      <c r="J70">
        <f>int_lag_19!V148</f>
        <v>7.3311000000000082</v>
      </c>
      <c r="K70" s="4">
        <f>int_lag_19!W148</f>
        <v>7.4675999999999778</v>
      </c>
      <c r="M70" s="30">
        <v>58</v>
      </c>
      <c r="N70">
        <f t="shared" si="3"/>
        <v>0.20258128920801829</v>
      </c>
      <c r="O70">
        <f t="shared" si="4"/>
        <v>0.20492089914576336</v>
      </c>
      <c r="P70">
        <f t="shared" si="5"/>
        <v>0.20819577780376061</v>
      </c>
      <c r="Q70">
        <f t="shared" si="6"/>
        <v>0.21158836129084965</v>
      </c>
      <c r="R70">
        <f t="shared" si="7"/>
        <v>0.22177240766623219</v>
      </c>
      <c r="S70">
        <f t="shared" si="8"/>
        <v>0.23291535736501082</v>
      </c>
      <c r="T70">
        <f t="shared" si="9"/>
        <v>0.24489161702909007</v>
      </c>
      <c r="U70">
        <f t="shared" si="10"/>
        <v>0.26923645483265229</v>
      </c>
      <c r="V70" s="4">
        <f>NORMSINV(M70/100/EXP(-$V$9*$V$7))</f>
        <v>0.29564016144790944</v>
      </c>
      <c r="X70" s="30">
        <v>58</v>
      </c>
      <c r="Y70" s="61">
        <f t="shared" si="12"/>
        <v>1.1335447359426836</v>
      </c>
      <c r="Z70" s="61">
        <f t="shared" si="13"/>
        <v>1.1291796803066751</v>
      </c>
      <c r="AA70" s="61">
        <f t="shared" si="14"/>
        <v>1.1245230886959063</v>
      </c>
      <c r="AB70" s="61">
        <f t="shared" si="15"/>
        <v>1.1200385095551353</v>
      </c>
      <c r="AC70" s="61">
        <f t="shared" si="16"/>
        <v>1.1074143647990906</v>
      </c>
      <c r="AD70" s="61">
        <f t="shared" si="17"/>
        <v>1.0949543112293021</v>
      </c>
      <c r="AE70" s="61">
        <f t="shared" si="18"/>
        <v>1.0828471596478859</v>
      </c>
      <c r="AF70" s="61">
        <f t="shared" si="19"/>
        <v>1.0587025122157212</v>
      </c>
      <c r="AG70" s="62">
        <f t="shared" si="20"/>
        <v>1.0349050938199076</v>
      </c>
      <c r="AI70" s="30">
        <v>58</v>
      </c>
      <c r="AJ70" s="65">
        <f t="shared" si="21"/>
        <v>4.3583862186824529E-3</v>
      </c>
      <c r="AK70" s="64">
        <f t="shared" si="22"/>
        <v>9.9603727093470207E-3</v>
      </c>
      <c r="AL70" s="64">
        <f t="shared" si="23"/>
        <v>1.4310809858033346E-2</v>
      </c>
      <c r="AM70" s="64">
        <f t="shared" si="24"/>
        <v>1.8048292645668984E-2</v>
      </c>
      <c r="AN70" s="64">
        <f t="shared" si="25"/>
        <v>2.7588424757930774E-2</v>
      </c>
      <c r="AO70" s="64">
        <f t="shared" si="26"/>
        <v>3.4927963787323435E-2</v>
      </c>
      <c r="AP70" s="64">
        <f t="shared" si="27"/>
        <v>4.1515534489840134E-2</v>
      </c>
      <c r="AQ70" s="64">
        <f t="shared" si="28"/>
        <v>5.3629784476475151E-2</v>
      </c>
      <c r="AR70" s="66">
        <f t="shared" si="29"/>
        <v>6.3838291615389453E-2</v>
      </c>
    </row>
    <row r="71" spans="2:44" x14ac:dyDescent="0.3">
      <c r="B71" s="30">
        <v>59</v>
      </c>
      <c r="C71">
        <f>int_lag_19!O149</f>
        <v>5.4529000000000059</v>
      </c>
      <c r="D71">
        <f>int_lag_19!P149</f>
        <v>6.0043999999999933</v>
      </c>
      <c r="E71">
        <f>int_lag_19!Q149</f>
        <v>6.084619999999993</v>
      </c>
      <c r="F71">
        <f>int_lag_19!R149</f>
        <v>6.2510800000000115</v>
      </c>
      <c r="G71">
        <f>int_lag_19!S149</f>
        <v>6.7106800000000044</v>
      </c>
      <c r="H71">
        <f>int_lag_19!T149</f>
        <v>6.8928599999999882</v>
      </c>
      <c r="I71">
        <f>int_lag_19!U149</f>
        <v>7.0505200000000121</v>
      </c>
      <c r="J71">
        <f>int_lag_19!V149</f>
        <v>7.3469000000000078</v>
      </c>
      <c r="K71" s="4">
        <f>int_lag_19!W149</f>
        <v>7.4813999999999776</v>
      </c>
      <c r="M71" s="30">
        <v>59</v>
      </c>
      <c r="N71">
        <f t="shared" si="3"/>
        <v>0.22824851728669424</v>
      </c>
      <c r="O71">
        <f t="shared" si="4"/>
        <v>0.23064174734712767</v>
      </c>
      <c r="P71">
        <f t="shared" si="5"/>
        <v>0.23399197283550913</v>
      </c>
      <c r="Q71">
        <f t="shared" si="6"/>
        <v>0.23746297219022497</v>
      </c>
      <c r="R71">
        <f t="shared" si="7"/>
        <v>0.24788464000303551</v>
      </c>
      <c r="S71">
        <f t="shared" si="8"/>
        <v>0.25929147132253549</v>
      </c>
      <c r="T71">
        <f t="shared" si="9"/>
        <v>0.27155596493845219</v>
      </c>
      <c r="U71">
        <f t="shared" si="10"/>
        <v>0.29650188516841253</v>
      </c>
      <c r="V71" s="4">
        <f t="shared" si="11"/>
        <v>0.32358138371725897</v>
      </c>
      <c r="X71" s="30">
        <v>59</v>
      </c>
      <c r="Y71" s="61">
        <f t="shared" si="12"/>
        <v>1.1333224681203289</v>
      </c>
      <c r="Z71" s="61">
        <f t="shared" si="13"/>
        <v>1.1286728332932563</v>
      </c>
      <c r="AA71" s="61">
        <f t="shared" si="14"/>
        <v>1.1237963623397322</v>
      </c>
      <c r="AB71" s="61">
        <f t="shared" si="15"/>
        <v>1.1191229416967727</v>
      </c>
      <c r="AC71" s="61">
        <f t="shared" si="16"/>
        <v>1.1060254909186626</v>
      </c>
      <c r="AD71" s="61">
        <f t="shared" si="17"/>
        <v>1.0932067121018718</v>
      </c>
      <c r="AE71" s="61">
        <f t="shared" si="18"/>
        <v>1.0807805293948523</v>
      </c>
      <c r="AF71" s="61">
        <f t="shared" si="19"/>
        <v>1.0560624175036546</v>
      </c>
      <c r="AG71" s="62">
        <f t="shared" si="20"/>
        <v>1.0318015014502189</v>
      </c>
      <c r="AI71" s="30">
        <v>59</v>
      </c>
      <c r="AJ71" s="65">
        <f t="shared" si="21"/>
        <v>4.4931970594074278E-3</v>
      </c>
      <c r="AK71" s="64">
        <f t="shared" si="22"/>
        <v>1.0269519477404399E-2</v>
      </c>
      <c r="AL71" s="64">
        <f t="shared" si="23"/>
        <v>1.4756286613107239E-2</v>
      </c>
      <c r="AM71" s="64">
        <f t="shared" si="24"/>
        <v>1.8613144698208184E-2</v>
      </c>
      <c r="AN71" s="64">
        <f t="shared" si="25"/>
        <v>2.844923836260671E-2</v>
      </c>
      <c r="AO71" s="64">
        <f t="shared" si="26"/>
        <v>3.6017637303613403E-2</v>
      </c>
      <c r="AP71" s="64">
        <f t="shared" si="27"/>
        <v>4.2811679164306504E-2</v>
      </c>
      <c r="AQ71" s="64">
        <f t="shared" si="28"/>
        <v>5.5300239362462089E-2</v>
      </c>
      <c r="AR71" s="66">
        <f t="shared" si="29"/>
        <v>6.5811060192123572E-2</v>
      </c>
    </row>
    <row r="72" spans="2:44" x14ac:dyDescent="0.3">
      <c r="B72" s="30">
        <v>60</v>
      </c>
      <c r="C72">
        <f>int_lag_19!O150</f>
        <v>5.4612500000000059</v>
      </c>
      <c r="D72">
        <f>int_lag_19!P150</f>
        <v>6.0149999999999935</v>
      </c>
      <c r="E72">
        <f>int_lag_19!Q150</f>
        <v>6.0964999999999927</v>
      </c>
      <c r="F72">
        <f>int_lag_19!R150</f>
        <v>6.2647500000000118</v>
      </c>
      <c r="G72">
        <f>int_lag_19!S150</f>
        <v>6.7260000000000044</v>
      </c>
      <c r="H72">
        <f>int_lag_19!T150</f>
        <v>6.9091874999999883</v>
      </c>
      <c r="I72">
        <f>int_lag_19!U150</f>
        <v>7.0677500000000117</v>
      </c>
      <c r="J72">
        <f>int_lag_19!V150</f>
        <v>7.3643750000000079</v>
      </c>
      <c r="K72" s="4">
        <f>int_lag_19!W150</f>
        <v>7.4974999999999774</v>
      </c>
      <c r="M72" s="30">
        <v>60</v>
      </c>
      <c r="N72">
        <f t="shared" si="3"/>
        <v>0.25406702878671383</v>
      </c>
      <c r="O72">
        <f t="shared" si="4"/>
        <v>0.25651611609566838</v>
      </c>
      <c r="P72">
        <f t="shared" si="5"/>
        <v>0.25994484878952262</v>
      </c>
      <c r="Q72">
        <f t="shared" si="6"/>
        <v>0.26349757395297069</v>
      </c>
      <c r="R72">
        <f t="shared" si="7"/>
        <v>0.27416702330022802</v>
      </c>
      <c r="S72">
        <f t="shared" si="8"/>
        <v>0.28584924914006171</v>
      </c>
      <c r="T72">
        <f t="shared" si="9"/>
        <v>0.29841482988296969</v>
      </c>
      <c r="U72">
        <f t="shared" si="10"/>
        <v>0.32398957576990073</v>
      </c>
      <c r="V72" s="4">
        <f t="shared" si="11"/>
        <v>0.35177758714547647</v>
      </c>
      <c r="X72" s="30">
        <v>60</v>
      </c>
      <c r="Y72" s="61">
        <f t="shared" si="12"/>
        <v>1.1330981506227877</v>
      </c>
      <c r="Z72" s="61">
        <f t="shared" si="13"/>
        <v>1.1281611406872745</v>
      </c>
      <c r="AA72" s="61">
        <f t="shared" si="14"/>
        <v>1.1230623549334708</v>
      </c>
      <c r="AB72" s="61">
        <f t="shared" si="15"/>
        <v>1.1181977311374856</v>
      </c>
      <c r="AC72" s="61">
        <f t="shared" si="16"/>
        <v>1.1046210613208816</v>
      </c>
      <c r="AD72" s="61">
        <f t="shared" si="17"/>
        <v>1.0914385144241758</v>
      </c>
      <c r="AE72" s="61">
        <f t="shared" si="18"/>
        <v>1.0786882897390422</v>
      </c>
      <c r="AF72" s="61">
        <f t="shared" si="19"/>
        <v>1.0533889656020425</v>
      </c>
      <c r="AG72" s="62">
        <f t="shared" si="20"/>
        <v>1.0286550049225154</v>
      </c>
      <c r="AI72" s="30">
        <v>60</v>
      </c>
      <c r="AJ72" s="65">
        <f t="shared" si="21"/>
        <v>4.6316553236812608E-3</v>
      </c>
      <c r="AK72" s="64">
        <f t="shared" si="22"/>
        <v>1.0587137837654859E-2</v>
      </c>
      <c r="AL72" s="64">
        <f t="shared" si="23"/>
        <v>1.5214350327839243E-2</v>
      </c>
      <c r="AM72" s="64">
        <f t="shared" si="24"/>
        <v>1.9194321485070609E-2</v>
      </c>
      <c r="AN72" s="64">
        <f t="shared" si="25"/>
        <v>2.9336660196552788E-2</v>
      </c>
      <c r="AO72" s="64">
        <f t="shared" si="26"/>
        <v>3.7142370012612336E-2</v>
      </c>
      <c r="AP72" s="64">
        <f t="shared" si="27"/>
        <v>4.4150983721017778E-2</v>
      </c>
      <c r="AQ72" s="64">
        <f t="shared" si="28"/>
        <v>5.7026344428244946E-2</v>
      </c>
      <c r="AR72" s="66">
        <f t="shared" si="29"/>
        <v>6.7855398211937645E-2</v>
      </c>
    </row>
    <row r="73" spans="2:44" x14ac:dyDescent="0.3">
      <c r="B73" s="30">
        <v>61</v>
      </c>
      <c r="C73">
        <f>int_lag_19!O151</f>
        <v>5.4699833333333396</v>
      </c>
      <c r="D73">
        <f>int_lag_19!P151</f>
        <v>6.0260666666666598</v>
      </c>
      <c r="E73">
        <f>int_lag_19!Q151</f>
        <v>6.1089866666666595</v>
      </c>
      <c r="F73">
        <f>int_lag_19!R151</f>
        <v>6.2791300000000119</v>
      </c>
      <c r="G73">
        <f>int_lag_19!S151</f>
        <v>6.742480000000004</v>
      </c>
      <c r="H73">
        <f>int_lag_19!T151</f>
        <v>6.9269391666666547</v>
      </c>
      <c r="I73">
        <f>int_lag_19!U151</f>
        <v>7.0866366666666787</v>
      </c>
      <c r="J73">
        <f>int_lag_19!V151</f>
        <v>7.3835250000000086</v>
      </c>
      <c r="K73" s="4">
        <f>int_lag_19!W151</f>
        <v>7.5158999999999772</v>
      </c>
      <c r="M73" s="30">
        <v>61</v>
      </c>
      <c r="N73">
        <f t="shared" si="3"/>
        <v>0.28005604791784761</v>
      </c>
      <c r="O73">
        <f t="shared" si="4"/>
        <v>0.28256339542424641</v>
      </c>
      <c r="P73">
        <f t="shared" si="5"/>
        <v>0.28607403103579188</v>
      </c>
      <c r="Q73">
        <f t="shared" si="6"/>
        <v>0.28971203977453408</v>
      </c>
      <c r="R73">
        <f t="shared" si="7"/>
        <v>0.30064020004664455</v>
      </c>
      <c r="S73">
        <f t="shared" si="8"/>
        <v>0.31261022051400511</v>
      </c>
      <c r="T73">
        <f t="shared" si="9"/>
        <v>0.32549075123255311</v>
      </c>
      <c r="U73">
        <f t="shared" si="10"/>
        <v>0.35172431305013385</v>
      </c>
      <c r="V73" s="4">
        <f t="shared" si="11"/>
        <v>0.38025632430986944</v>
      </c>
      <c r="X73" s="30">
        <v>61</v>
      </c>
      <c r="Y73" s="61">
        <f t="shared" si="12"/>
        <v>1.1328715671723601</v>
      </c>
      <c r="Z73" s="61">
        <f t="shared" si="13"/>
        <v>1.1276440985825404</v>
      </c>
      <c r="AA73" s="61">
        <f t="shared" si="14"/>
        <v>1.1223202952702869</v>
      </c>
      <c r="AB73" s="61">
        <f t="shared" si="15"/>
        <v>1.1172618662780762</v>
      </c>
      <c r="AC73" s="61">
        <f t="shared" si="16"/>
        <v>1.1031992908354584</v>
      </c>
      <c r="AD73" s="61">
        <f t="shared" si="17"/>
        <v>1.0896472799683252</v>
      </c>
      <c r="AE73" s="61">
        <f t="shared" si="18"/>
        <v>1.0765673577544512</v>
      </c>
      <c r="AF73" s="61">
        <f t="shared" si="19"/>
        <v>1.0506781836582055</v>
      </c>
      <c r="AG73" s="62">
        <f t="shared" si="20"/>
        <v>1.0254600807811696</v>
      </c>
      <c r="AI73" s="30">
        <v>61</v>
      </c>
      <c r="AJ73" s="65">
        <f t="shared" si="21"/>
        <v>4.773926551668195E-3</v>
      </c>
      <c r="AK73" s="64">
        <f t="shared" si="22"/>
        <v>1.0913613622003937E-2</v>
      </c>
      <c r="AL73" s="64">
        <f t="shared" si="23"/>
        <v>1.5685586670820428E-2</v>
      </c>
      <c r="AM73" s="64">
        <f t="shared" si="24"/>
        <v>1.9792590962003476E-2</v>
      </c>
      <c r="AN73" s="64">
        <f t="shared" si="25"/>
        <v>3.0252011769474119E-2</v>
      </c>
      <c r="AO73" s="64">
        <f t="shared" si="26"/>
        <v>3.8303955294724523E-2</v>
      </c>
      <c r="AP73" s="64">
        <f t="shared" si="27"/>
        <v>4.5535710472347946E-2</v>
      </c>
      <c r="AQ73" s="64">
        <f t="shared" si="28"/>
        <v>5.8811059051951609E-2</v>
      </c>
      <c r="AR73" s="66">
        <f t="shared" si="29"/>
        <v>6.9975367451141302E-2</v>
      </c>
    </row>
    <row r="74" spans="2:44" x14ac:dyDescent="0.3">
      <c r="B74" s="30">
        <v>62</v>
      </c>
      <c r="C74">
        <f>int_lag_19!O152</f>
        <v>5.4791000000000061</v>
      </c>
      <c r="D74">
        <f>int_lag_19!P152</f>
        <v>6.0375999999999932</v>
      </c>
      <c r="E74">
        <f>int_lag_19!Q152</f>
        <v>6.1220799999999933</v>
      </c>
      <c r="F74">
        <f>int_lag_19!R152</f>
        <v>6.2942200000000117</v>
      </c>
      <c r="G74">
        <f>int_lag_19!S152</f>
        <v>6.7601200000000041</v>
      </c>
      <c r="H74">
        <f>int_lag_19!T152</f>
        <v>6.9461149999999883</v>
      </c>
      <c r="I74">
        <f>int_lag_19!U152</f>
        <v>7.107180000000012</v>
      </c>
      <c r="J74">
        <f>int_lag_19!V152</f>
        <v>7.404350000000008</v>
      </c>
      <c r="K74" s="4">
        <f>int_lag_19!W152</f>
        <v>7.5365999999999769</v>
      </c>
      <c r="M74" s="30">
        <v>62</v>
      </c>
      <c r="N74">
        <f t="shared" si="3"/>
        <v>0.3062356454221607</v>
      </c>
      <c r="O74">
        <f t="shared" si="4"/>
        <v>0.30880383849873505</v>
      </c>
      <c r="P74">
        <f t="shared" si="5"/>
        <v>0.31240003175952874</v>
      </c>
      <c r="Q74">
        <f t="shared" si="6"/>
        <v>0.31612715475828734</v>
      </c>
      <c r="R74">
        <f t="shared" si="7"/>
        <v>0.32732580351891127</v>
      </c>
      <c r="S74">
        <f t="shared" si="8"/>
        <v>0.33959699870771071</v>
      </c>
      <c r="T74">
        <f t="shared" si="9"/>
        <v>0.35280745978889955</v>
      </c>
      <c r="U74">
        <f t="shared" si="10"/>
        <v>0.37973232320342665</v>
      </c>
      <c r="V74" s="4">
        <f t="shared" si="11"/>
        <v>0.40904690803616423</v>
      </c>
      <c r="X74" s="30">
        <v>62</v>
      </c>
      <c r="Y74" s="61">
        <f t="shared" si="12"/>
        <v>1.1326424927570036</v>
      </c>
      <c r="Z74" s="61">
        <f t="shared" si="13"/>
        <v>1.1271211829589136</v>
      </c>
      <c r="AA74" s="61">
        <f t="shared" si="14"/>
        <v>1.1215693824187432</v>
      </c>
      <c r="AB74" s="61">
        <f t="shared" si="15"/>
        <v>1.1163142970128666</v>
      </c>
      <c r="AC74" s="61">
        <f t="shared" si="16"/>
        <v>1.10175833221548</v>
      </c>
      <c r="AD74" s="61">
        <f t="shared" si="17"/>
        <v>1.0878304879578005</v>
      </c>
      <c r="AE74" s="61">
        <f t="shared" si="18"/>
        <v>1.074414547013347</v>
      </c>
      <c r="AF74" s="61">
        <f t="shared" si="19"/>
        <v>1.0479259550476212</v>
      </c>
      <c r="AG74" s="62">
        <f t="shared" si="20"/>
        <v>1.0222110107954971</v>
      </c>
      <c r="AI74" s="30">
        <v>62</v>
      </c>
      <c r="AJ74" s="65">
        <f t="shared" si="21"/>
        <v>4.9201876619200391E-3</v>
      </c>
      <c r="AK74" s="64">
        <f t="shared" si="22"/>
        <v>1.124935898792212E-2</v>
      </c>
      <c r="AL74" s="64">
        <f t="shared" si="23"/>
        <v>1.6170620688396031E-2</v>
      </c>
      <c r="AM74" s="64">
        <f t="shared" si="24"/>
        <v>2.0408772305011591E-2</v>
      </c>
      <c r="AN74" s="64">
        <f t="shared" si="25"/>
        <v>3.1196700331116323E-2</v>
      </c>
      <c r="AO74" s="64">
        <f t="shared" si="26"/>
        <v>3.9504302205345954E-2</v>
      </c>
      <c r="AP74" s="64">
        <f t="shared" si="27"/>
        <v>4.6968267751577364E-2</v>
      </c>
      <c r="AQ74" s="64">
        <f t="shared" si="28"/>
        <v>6.0657541367032053E-2</v>
      </c>
      <c r="AR74" s="66">
        <f t="shared" si="29"/>
        <v>7.2175303562460269E-2</v>
      </c>
    </row>
    <row r="75" spans="2:44" x14ac:dyDescent="0.3">
      <c r="B75" s="30">
        <v>63</v>
      </c>
      <c r="C75">
        <f>int_lag_19!O153</f>
        <v>5.4886000000000061</v>
      </c>
      <c r="D75">
        <f>int_lag_19!P153</f>
        <v>6.0495999999999928</v>
      </c>
      <c r="E75">
        <f>int_lag_19!Q153</f>
        <v>6.1357799999999934</v>
      </c>
      <c r="F75">
        <f>int_lag_19!R153</f>
        <v>6.3100200000000122</v>
      </c>
      <c r="G75">
        <f>int_lag_19!S153</f>
        <v>6.7789200000000047</v>
      </c>
      <c r="H75">
        <f>int_lag_19!T153</f>
        <v>6.9667149999999882</v>
      </c>
      <c r="I75">
        <f>int_lag_19!U153</f>
        <v>7.1293800000000118</v>
      </c>
      <c r="J75">
        <f>int_lag_19!V153</f>
        <v>7.4268500000000079</v>
      </c>
      <c r="K75" s="4">
        <f>int_lag_19!W153</f>
        <v>7.5595999999999766</v>
      </c>
      <c r="M75" s="30">
        <v>63</v>
      </c>
      <c r="N75">
        <f t="shared" si="3"/>
        <v>0.33262686232931798</v>
      </c>
      <c r="O75">
        <f t="shared" si="4"/>
        <v>0.33525868756158161</v>
      </c>
      <c r="P75">
        <f t="shared" si="5"/>
        <v>0.3389443790422022</v>
      </c>
      <c r="Q75">
        <f t="shared" si="6"/>
        <v>0.34276474834085402</v>
      </c>
      <c r="R75">
        <f t="shared" si="7"/>
        <v>0.35424660084993342</v>
      </c>
      <c r="S75">
        <f t="shared" si="8"/>
        <v>0.36683343638208815</v>
      </c>
      <c r="T75">
        <f t="shared" si="9"/>
        <v>0.38039004876802812</v>
      </c>
      <c r="U75">
        <f t="shared" si="10"/>
        <v>0.40804147926888906</v>
      </c>
      <c r="V75" s="4">
        <f t="shared" si="11"/>
        <v>0.43818066725395566</v>
      </c>
      <c r="X75" s="30">
        <v>63</v>
      </c>
      <c r="Y75" s="61">
        <f t="shared" si="12"/>
        <v>1.132410692400174</v>
      </c>
      <c r="Z75" s="61">
        <f t="shared" si="13"/>
        <v>1.1265918468366936</v>
      </c>
      <c r="AA75" s="61">
        <f t="shared" si="14"/>
        <v>1.1208087814734133</v>
      </c>
      <c r="AB75" s="61">
        <f t="shared" si="15"/>
        <v>1.1153539292050649</v>
      </c>
      <c r="AC75" s="61">
        <f t="shared" si="16"/>
        <v>1.1002962668526757</v>
      </c>
      <c r="AD75" s="61">
        <f t="shared" si="17"/>
        <v>1.0859855224255932</v>
      </c>
      <c r="AE75" s="61">
        <f t="shared" si="18"/>
        <v>1.0722265514382554</v>
      </c>
      <c r="AF75" s="61">
        <f t="shared" si="19"/>
        <v>1.0451279965635238</v>
      </c>
      <c r="AG75" s="62">
        <f t="shared" si="20"/>
        <v>1.0189018495983835</v>
      </c>
      <c r="AI75" s="30">
        <v>63</v>
      </c>
      <c r="AJ75" s="65">
        <f t="shared" si="21"/>
        <v>5.0706280634817968E-3</v>
      </c>
      <c r="AK75" s="64">
        <f t="shared" si="22"/>
        <v>1.1594814991132685E-2</v>
      </c>
      <c r="AL75" s="64">
        <f t="shared" si="23"/>
        <v>1.6670120640228214E-2</v>
      </c>
      <c r="AM75" s="64">
        <f t="shared" si="24"/>
        <v>2.1043740901391161E-2</v>
      </c>
      <c r="AN75" s="64">
        <f t="shared" si="25"/>
        <v>3.2172227202160397E-2</v>
      </c>
      <c r="AO75" s="64">
        <f t="shared" si="26"/>
        <v>4.0745446821207398E-2</v>
      </c>
      <c r="AP75" s="64">
        <f t="shared" si="27"/>
        <v>4.8451224433971096E-2</v>
      </c>
      <c r="AQ75" s="64">
        <f t="shared" si="28"/>
        <v>6.2569169022893667E-2</v>
      </c>
      <c r="AR75" s="66">
        <f t="shared" si="29"/>
        <v>7.4459845566026028E-2</v>
      </c>
    </row>
    <row r="76" spans="2:44" x14ac:dyDescent="0.3">
      <c r="B76" s="30">
        <v>64</v>
      </c>
      <c r="C76">
        <f>int_lag_19!O154</f>
        <v>5.4984833333333398</v>
      </c>
      <c r="D76">
        <f>int_lag_19!P154</f>
        <v>6.0620666666666594</v>
      </c>
      <c r="E76">
        <f>int_lag_19!Q154</f>
        <v>6.1500866666666596</v>
      </c>
      <c r="F76">
        <f>int_lag_19!R154</f>
        <v>6.3265300000000124</v>
      </c>
      <c r="G76">
        <f>int_lag_19!S154</f>
        <v>6.798880000000004</v>
      </c>
      <c r="H76">
        <f>int_lag_19!T154</f>
        <v>6.9887391666666545</v>
      </c>
      <c r="I76">
        <f>int_lag_19!U154</f>
        <v>7.1532366666666789</v>
      </c>
      <c r="J76">
        <f>int_lag_19!V154</f>
        <v>7.4510250000000084</v>
      </c>
      <c r="K76" s="4">
        <f>int_lag_19!W154</f>
        <v>7.5848999999999762</v>
      </c>
      <c r="M76" s="30">
        <v>64</v>
      </c>
      <c r="N76">
        <f t="shared" si="3"/>
        <v>0.3592518473189652</v>
      </c>
      <c r="O76">
        <f t="shared" si="4"/>
        <v>0.3619503138382219</v>
      </c>
      <c r="P76">
        <f t="shared" si="5"/>
        <v>0.36572976041826838</v>
      </c>
      <c r="Q76">
        <f t="shared" si="6"/>
        <v>0.36964784174323784</v>
      </c>
      <c r="R76">
        <f t="shared" si="7"/>
        <v>0.38142665289689615</v>
      </c>
      <c r="S76">
        <f t="shared" si="8"/>
        <v>0.39434480039630948</v>
      </c>
      <c r="T76">
        <f t="shared" si="9"/>
        <v>0.40826516638746163</v>
      </c>
      <c r="U76">
        <f t="shared" si="10"/>
        <v>0.43668153629917267</v>
      </c>
      <c r="V76" s="4">
        <f t="shared" si="11"/>
        <v>0.46769124019106095</v>
      </c>
      <c r="X76" s="30">
        <v>64</v>
      </c>
      <c r="Y76" s="61">
        <f t="shared" si="12"/>
        <v>1.1321759197965311</v>
      </c>
      <c r="Z76" s="61">
        <f t="shared" si="13"/>
        <v>1.1260555171203614</v>
      </c>
      <c r="AA76" s="61">
        <f t="shared" si="14"/>
        <v>1.1200376188421874</v>
      </c>
      <c r="AB76" s="61">
        <f t="shared" si="15"/>
        <v>1.1143796185570738</v>
      </c>
      <c r="AC76" s="61">
        <f t="shared" si="16"/>
        <v>1.0988110944783558</v>
      </c>
      <c r="AD76" s="61">
        <f t="shared" si="17"/>
        <v>1.0841096581692669</v>
      </c>
      <c r="AE76" s="61">
        <f t="shared" si="18"/>
        <v>1.0699999273208129</v>
      </c>
      <c r="AF76" s="61">
        <f t="shared" si="19"/>
        <v>1.042279832830223</v>
      </c>
      <c r="AG76" s="62">
        <f t="shared" si="20"/>
        <v>1.0155263881964389</v>
      </c>
      <c r="AI76" s="30">
        <v>64</v>
      </c>
      <c r="AJ76" s="65">
        <f t="shared" si="21"/>
        <v>5.2254509140440275E-3</v>
      </c>
      <c r="AK76" s="64">
        <f t="shared" si="22"/>
        <v>1.1950454496876262E-2</v>
      </c>
      <c r="AL76" s="64">
        <f t="shared" si="23"/>
        <v>1.7184802340840299E-2</v>
      </c>
      <c r="AM76" s="64">
        <f t="shared" si="24"/>
        <v>2.1698434001660161E-2</v>
      </c>
      <c r="AN76" s="64">
        <f t="shared" si="25"/>
        <v>3.3180197220506802E-2</v>
      </c>
      <c r="AO76" s="64">
        <f t="shared" si="26"/>
        <v>4.2029565131094682E-2</v>
      </c>
      <c r="AP76" s="64">
        <f t="shared" si="27"/>
        <v>4.998732647256432E-2</v>
      </c>
      <c r="AQ76" s="64">
        <f t="shared" si="28"/>
        <v>6.4549562963231555E-2</v>
      </c>
      <c r="AR76" s="66">
        <f t="shared" si="29"/>
        <v>7.6833969817990178E-2</v>
      </c>
    </row>
    <row r="77" spans="2:44" x14ac:dyDescent="0.3">
      <c r="B77" s="30">
        <v>65</v>
      </c>
      <c r="C77">
        <f>int_lag_19!O155</f>
        <v>5.5087500000000063</v>
      </c>
      <c r="D77">
        <f>int_lag_19!P155</f>
        <v>6.0749999999999922</v>
      </c>
      <c r="E77">
        <f>int_lag_19!Q155</f>
        <v>6.1649999999999929</v>
      </c>
      <c r="F77">
        <f>int_lag_19!R155</f>
        <v>6.3437500000000124</v>
      </c>
      <c r="G77">
        <f>int_lag_19!S155</f>
        <v>6.8200000000000038</v>
      </c>
      <c r="H77">
        <f>int_lag_19!T155</f>
        <v>7.012187499999988</v>
      </c>
      <c r="I77">
        <f>int_lag_19!U155</f>
        <v>7.1787500000000115</v>
      </c>
      <c r="J77">
        <f>int_lag_19!V155</f>
        <v>7.4768750000000086</v>
      </c>
      <c r="K77" s="4">
        <f>int_lag_19!W155</f>
        <v>7.6124999999999758</v>
      </c>
      <c r="M77" s="30">
        <v>65</v>
      </c>
      <c r="N77">
        <f t="shared" si="3"/>
        <v>0.38613401020910754</v>
      </c>
      <c r="O77">
        <f t="shared" si="4"/>
        <v>0.38890237399521349</v>
      </c>
      <c r="P77">
        <f t="shared" si="5"/>
        <v>0.39278018359780886</v>
      </c>
      <c r="Q77">
        <f t="shared" si="6"/>
        <v>0.39680081324739946</v>
      </c>
      <c r="R77">
        <f t="shared" si="7"/>
        <v>0.40889149406592773</v>
      </c>
      <c r="S77">
        <f t="shared" si="8"/>
        <v>0.42215796918232745</v>
      </c>
      <c r="T77">
        <f t="shared" si="9"/>
        <v>0.43646123421625554</v>
      </c>
      <c r="U77">
        <f t="shared" si="10"/>
        <v>0.46568440021137436</v>
      </c>
      <c r="V77" s="4">
        <f t="shared" si="11"/>
        <v>0.4976149126029743</v>
      </c>
      <c r="X77" s="30">
        <v>65</v>
      </c>
      <c r="Y77" s="61">
        <f t="shared" si="12"/>
        <v>1.1319379157889982</v>
      </c>
      <c r="Z77" s="61">
        <f t="shared" si="13"/>
        <v>1.1255115910747102</v>
      </c>
      <c r="AA77" s="61">
        <f t="shared" si="14"/>
        <v>1.1192549769848332</v>
      </c>
      <c r="AB77" s="61">
        <f t="shared" si="15"/>
        <v>1.113390163763688</v>
      </c>
      <c r="AC77" s="61">
        <f t="shared" si="16"/>
        <v>1.0973007216579573</v>
      </c>
      <c r="AD77" s="61">
        <f t="shared" si="17"/>
        <v>1.0822000450322244</v>
      </c>
      <c r="AE77" s="61">
        <f t="shared" si="18"/>
        <v>1.0677310731471212</v>
      </c>
      <c r="AF77" s="61">
        <f t="shared" si="19"/>
        <v>1.0393767673769354</v>
      </c>
      <c r="AG77" s="62">
        <f t="shared" si="20"/>
        <v>1.012078112474162</v>
      </c>
      <c r="AI77" s="30">
        <v>65</v>
      </c>
      <c r="AJ77" s="65">
        <f t="shared" si="21"/>
        <v>5.3848745479574411E-3</v>
      </c>
      <c r="AK77" s="64">
        <f t="shared" si="22"/>
        <v>1.2316785485118831E-2</v>
      </c>
      <c r="AL77" s="64">
        <f t="shared" si="23"/>
        <v>1.7715434090233018E-2</v>
      </c>
      <c r="AM77" s="64">
        <f t="shared" si="24"/>
        <v>2.2373857141444353E-2</v>
      </c>
      <c r="AN77" s="64">
        <f t="shared" si="25"/>
        <v>3.4222329489808523E-2</v>
      </c>
      <c r="AO77" s="64">
        <f t="shared" si="26"/>
        <v>4.3358987734776089E-2</v>
      </c>
      <c r="AP77" s="64">
        <f t="shared" si="27"/>
        <v>5.1579515800463827E-2</v>
      </c>
      <c r="AQ77" s="64">
        <f t="shared" si="28"/>
        <v>6.660261477504037E-2</v>
      </c>
      <c r="AR77" s="66">
        <f t="shared" si="29"/>
        <v>7.9303029319487184E-2</v>
      </c>
    </row>
    <row r="78" spans="2:44" x14ac:dyDescent="0.3">
      <c r="B78" s="30">
        <v>66</v>
      </c>
      <c r="C78">
        <f>int_lag_19!O156</f>
        <v>5.5194000000000063</v>
      </c>
      <c r="D78">
        <f>int_lag_19!P156</f>
        <v>6.0883999999999929</v>
      </c>
      <c r="E78">
        <f>int_lag_19!Q156</f>
        <v>6.1805199999999925</v>
      </c>
      <c r="F78">
        <f>int_lag_19!R156</f>
        <v>6.3616800000000122</v>
      </c>
      <c r="G78">
        <f>int_lag_19!S156</f>
        <v>6.8422800000000041</v>
      </c>
      <c r="H78">
        <f>int_lag_19!T156</f>
        <v>7.0370599999999879</v>
      </c>
      <c r="I78">
        <f>int_lag_19!U156</f>
        <v>7.2059200000000114</v>
      </c>
      <c r="J78">
        <f>int_lag_19!V156</f>
        <v>7.5044000000000093</v>
      </c>
      <c r="K78" s="4">
        <f>int_lag_19!W156</f>
        <v>7.6423999999999754</v>
      </c>
      <c r="M78" s="30">
        <v>66</v>
      </c>
      <c r="N78">
        <f t="shared" ref="N78:N111" si="30">NORMSINV((M78/100)/EXP(-$N$9*$N$7))</f>
        <v>0.41329819456206834</v>
      </c>
      <c r="O78">
        <f t="shared" ref="O78:O111" si="31">NORMSINV(M78/100/EXP(-$O$9*$O$7))</f>
        <v>0.41613998622780018</v>
      </c>
      <c r="P78">
        <f t="shared" ref="P78:P111" si="32">NORMSINV(M78/100/EXP(-$P$9*$P$7))</f>
        <v>0.42012115755776758</v>
      </c>
      <c r="Q78">
        <f t="shared" ref="Q78:Q111" si="33">NORMSINV(M78/100/EXP(-$Q$9*$Q$7))</f>
        <v>0.42424958463604523</v>
      </c>
      <c r="R78">
        <f t="shared" ref="R78:R111" si="34">NORMSINV(M78/100/EXP(-$R$9*$R$7))</f>
        <v>0.43666833587371245</v>
      </c>
      <c r="S78">
        <f t="shared" ref="S78:S111" si="35">NORMSINV(M78/100/EXP(-$S$9*$S$7))</f>
        <v>0.450301657028637</v>
      </c>
      <c r="T78">
        <f t="shared" ref="T78:T111" si="36">NORMSINV(M78/100/EXP(-$T$9*$T$7))</f>
        <v>0.46500869631560471</v>
      </c>
      <c r="U78">
        <f t="shared" ref="U78:U111" si="37">NORMSINV(M78/100/EXP(-$U$9*$U$7))</f>
        <v>0.49508443713299638</v>
      </c>
      <c r="V78" s="4">
        <f t="shared" ref="V78:V111" si="38">NORMSINV(M78/100/EXP(-$V$9*$V$7))</f>
        <v>0.52799101054635744</v>
      </c>
      <c r="X78" s="30">
        <v>66</v>
      </c>
      <c r="Y78" s="61">
        <f t="shared" ref="Y78:Y111" si="39">($Y$10*EXP(($Y$8-$Y$9-((C78/200)^2))*$Y$7))/EXP(N78*(C78/100)*SQRT($Y$7))</f>
        <v>1.1316964066580835</v>
      </c>
      <c r="Z78" s="61">
        <f t="shared" ref="Z78:Z111" si="40">($Z$10*EXP(($Z$8-$Z$9-((D78/200)^2))*$Z$7))/EXP(O78*(D78/100)*SQRT($Z$7))</f>
        <v>1.124959432365725</v>
      </c>
      <c r="AA78" s="61">
        <f t="shared" ref="AA78:AA111" si="41">($AA$10*EXP(($AA$8-$AA$9-((E78/200)^2))*$AA$7))/EXP(P78*(E78/100)*SQRT($AA$7))</f>
        <v>1.1184598885012753</v>
      </c>
      <c r="AB78" s="61">
        <f t="shared" ref="AB78:AB111" si="42">($AB$10*EXP(($AB$8-$AB$9-((F78/200)^2))*$AB$7))/EXP(Q78*(F78/100)*SQRT($AB$7))</f>
        <v>1.1123842988148853</v>
      </c>
      <c r="AC78" s="61">
        <f t="shared" ref="AC78:AC111" si="43">($AC$10*EXP(($AC$8-$AC$9-((G78/200)^2))*$AC$7))/EXP(R78*(G78/100)*SQRT($AC$7))</f>
        <v>1.0957629488501563</v>
      </c>
      <c r="AD78" s="61">
        <f t="shared" ref="AD78:AD111" si="44">($AD$10*EXP(($AD$8-$AD$9-((H78/200)^2))*$AD$7))/EXP(S78*(H78/100)*SQRT($AD$7))</f>
        <v>1.0802536901871727</v>
      </c>
      <c r="AE78" s="61">
        <f t="shared" ref="AE78:AE111" si="45">($AE$10*EXP(($AE$8-$AE$9-((I78/200)^2))*$AE$7))/EXP(T78*(I78/100)*SQRT($AE$7))</f>
        <v>1.0654162067964215</v>
      </c>
      <c r="AF78" s="61">
        <f t="shared" ref="AF78:AF111" si="46">($AF$10*EXP(($AF$8-$AF$9-((J78/200)^2))*$AF$7))/EXP(U78*(J78/100)*SQRT($AF$7))</f>
        <v>1.0364138496882633</v>
      </c>
      <c r="AG78" s="62">
        <f t="shared" ref="AG78:AG111" si="47">($AG$10*EXP(($AG$8-$AG$9-((K78/200)^2))*$AG$7))/EXP(V78*(K78/100)*SQRT($AG$7))</f>
        <v>1.0085501556157721</v>
      </c>
      <c r="AI78" s="30">
        <v>66</v>
      </c>
      <c r="AJ78" s="65">
        <f t="shared" ref="AJ78:AJ111" si="48">$AJ$10*EXP(-$AJ$9*$AJ$7)*NORMSDIST(N78)-(Y78*EXP(-$AJ$8*$AJ$7)*NORMSDIST(N78-((C78/100)*SQRT($AJ$7))))</f>
        <v>5.5491341026430163E-3</v>
      </c>
      <c r="AK78" s="64">
        <f t="shared" ref="AK78:AK111" si="49">($AK$10*EXP(-$AK$9*$AK$7)*NORMSDIST(O78))-(Z78*EXP(-$AK$8*$AK$7)*NORMSDIST(O78-((D78/100)*SQRT($AK$7))))</f>
        <v>1.2694354816084275E-2</v>
      </c>
      <c r="AL78" s="64">
        <f t="shared" ref="AL78:AL111" si="50">($AL$10*EXP(-$AL$9*$AL$7)*NORMSDIST(P78))-(AA78*EXP(-$AL$8*$AL$7)*NORMSDIST(P78-((E78/100)*SQRT($AL$7))))</f>
        <v>1.8262842293231163E-2</v>
      </c>
      <c r="AM78" s="64">
        <f t="shared" ref="AM78:AM111" si="51">($AM$10*EXP(-$AM$9*$AM$7)*NORMSDIST(Q78))-(AB78*EXP(-$AM$8*$AM$7)*NORMSDIST(Q78-((F78/100)*SQRT($AM$7))))</f>
        <v>2.3071091464272775E-2</v>
      </c>
      <c r="AN78" s="64">
        <f t="shared" ref="AN78:AN111" si="52">($AN$10*EXP(-$AN$9*$AN$7)*NORMSDIST(R78))-(AC78*EXP(-$AN$8*$AN$7)*NORMSDIST(R78-((G78/100)*SQRT($AN$7))))</f>
        <v>3.5300469655238698E-2</v>
      </c>
      <c r="AO78" s="64">
        <f t="shared" ref="AO78:AO111" si="53">($AO$10*EXP(-$AO$9*$AO$7)*NORMSDIST(S78))-(AD78*EXP(-$AO$8*$AO$7)*NORMSDIST(S78-((H78/100)*SQRT($AO$7))))</f>
        <v>4.4736216668890716E-2</v>
      </c>
      <c r="AP78" s="64">
        <f t="shared" ref="AP78:AP111" si="54">($AP$10*EXP(-$AP$9*$AP$7)*NORMSDIST(T78))-(AE78*EXP(-$AP$8*$AP$7)*NORMSDIST(T78-((I78/100)*SQRT($AP$7))))</f>
        <v>5.3230952026404932E-2</v>
      </c>
      <c r="AQ78" s="64">
        <f t="shared" ref="AQ78:AQ111" si="55">($AQ$10*EXP(-$AQ$9*$AQ$7)*NORMSDIST(U78))-(AF78*EXP(-$AQ$8*$AQ$7)*NORMSDIST(U78-((J78/100)*SQRT($AQ$7))))</f>
        <v>6.8732518284916555E-2</v>
      </c>
      <c r="AR78" s="66">
        <f t="shared" ref="AR78:AR111" si="56">($AR$10*EXP(-$AR$9*$AR$7)*NORMSDIST(V78))-(AG78*EXP(-$AR$8*$AR$7)*NORMSDIST(V78-((K78/100)*SQRT($AR$7))))</f>
        <v>8.18727994317765E-2</v>
      </c>
    </row>
    <row r="79" spans="2:44" x14ac:dyDescent="0.3">
      <c r="B79" s="30">
        <v>67</v>
      </c>
      <c r="C79">
        <f>int_lag_19!O157</f>
        <v>5.53043333333334</v>
      </c>
      <c r="D79">
        <f>int_lag_19!P157</f>
        <v>6.102266666666659</v>
      </c>
      <c r="E79">
        <f>int_lag_19!Q157</f>
        <v>6.1966466666666591</v>
      </c>
      <c r="F79">
        <f>int_lag_19!R157</f>
        <v>6.3803200000000126</v>
      </c>
      <c r="G79">
        <f>int_lag_19!S157</f>
        <v>6.8657200000000049</v>
      </c>
      <c r="H79">
        <f>int_lag_19!T157</f>
        <v>7.0633566666666541</v>
      </c>
      <c r="I79">
        <f>int_lag_19!U157</f>
        <v>7.2347466666666795</v>
      </c>
      <c r="J79">
        <f>int_lag_19!V157</f>
        <v>7.5336000000000087</v>
      </c>
      <c r="K79" s="4">
        <f>int_lag_19!W157</f>
        <v>7.6745999999999759</v>
      </c>
      <c r="M79" s="30">
        <v>67</v>
      </c>
      <c r="N79">
        <f t="shared" si="30"/>
        <v>0.44077087298693263</v>
      </c>
      <c r="O79">
        <f t="shared" si="31"/>
        <v>0.44368992966253173</v>
      </c>
      <c r="P79">
        <f t="shared" si="32"/>
        <v>0.4477798978423852</v>
      </c>
      <c r="Q79">
        <f t="shared" si="33"/>
        <v>0.45202183280398783</v>
      </c>
      <c r="R79">
        <f t="shared" si="34"/>
        <v>0.46478629880546035</v>
      </c>
      <c r="S79">
        <f t="shared" si="35"/>
        <v>0.4788066705270061</v>
      </c>
      <c r="T79">
        <f t="shared" si="36"/>
        <v>0.49394030529390504</v>
      </c>
      <c r="U79">
        <f t="shared" si="37"/>
        <v>0.52491883162884301</v>
      </c>
      <c r="V79" s="4">
        <f t="shared" si="38"/>
        <v>0.55886235953868324</v>
      </c>
      <c r="X79" s="30">
        <v>67</v>
      </c>
      <c r="Y79" s="61">
        <f t="shared" si="39"/>
        <v>1.1314511021886966</v>
      </c>
      <c r="Z79" s="61">
        <f t="shared" si="40"/>
        <v>1.124398366585297</v>
      </c>
      <c r="AA79" s="61">
        <f t="shared" si="41"/>
        <v>1.1176513294480348</v>
      </c>
      <c r="AB79" s="61">
        <f t="shared" si="42"/>
        <v>1.1113606842884485</v>
      </c>
      <c r="AC79" s="61">
        <f t="shared" si="43"/>
        <v>1.0941954557553184</v>
      </c>
      <c r="AD79" s="61">
        <f t="shared" si="44"/>
        <v>1.0782674380309192</v>
      </c>
      <c r="AE79" s="61">
        <f t="shared" si="45"/>
        <v>1.0630513395881875</v>
      </c>
      <c r="AF79" s="61">
        <f t="shared" si="46"/>
        <v>1.0333858373939906</v>
      </c>
      <c r="AG79" s="62">
        <f t="shared" si="47"/>
        <v>1.0049352431126251</v>
      </c>
      <c r="AI79" s="30">
        <v>67</v>
      </c>
      <c r="AJ79" s="65">
        <f t="shared" si="48"/>
        <v>5.7184833777311761E-3</v>
      </c>
      <c r="AK79" s="64">
        <f t="shared" si="49"/>
        <v>1.3083752536056648E-2</v>
      </c>
      <c r="AL79" s="64">
        <f t="shared" si="50"/>
        <v>1.8827917887705659E-2</v>
      </c>
      <c r="AM79" s="64">
        <f t="shared" si="51"/>
        <v>2.3791302103288503E-2</v>
      </c>
      <c r="AN79" s="64">
        <f t="shared" si="52"/>
        <v>3.641660397878399E-2</v>
      </c>
      <c r="AO79" s="64">
        <f t="shared" si="53"/>
        <v>4.6163944747028562E-2</v>
      </c>
      <c r="AP79" s="64">
        <f t="shared" si="54"/>
        <v>5.4945037444143807E-2</v>
      </c>
      <c r="AQ79" s="64">
        <f t="shared" si="55"/>
        <v>7.094380623575236E-2</v>
      </c>
      <c r="AR79" s="66">
        <f t="shared" si="56"/>
        <v>8.4549531323483973E-2</v>
      </c>
    </row>
    <row r="80" spans="2:44" x14ac:dyDescent="0.3">
      <c r="B80" s="30">
        <v>68</v>
      </c>
      <c r="C80">
        <f>int_lag_19!O158</f>
        <v>5.5418500000000064</v>
      </c>
      <c r="D80">
        <f>int_lag_19!P158</f>
        <v>6.1165999999999929</v>
      </c>
      <c r="E80">
        <f>int_lag_19!Q158</f>
        <v>6.2133799999999928</v>
      </c>
      <c r="F80">
        <f>int_lag_19!R158</f>
        <v>6.3996700000000128</v>
      </c>
      <c r="G80">
        <f>int_lag_19!S158</f>
        <v>6.8903200000000044</v>
      </c>
      <c r="H80">
        <f>int_lag_19!T158</f>
        <v>7.0910774999999875</v>
      </c>
      <c r="I80">
        <f>int_lag_19!U158</f>
        <v>7.2652300000000123</v>
      </c>
      <c r="J80">
        <f>int_lag_19!V158</f>
        <v>7.5644750000000087</v>
      </c>
      <c r="K80" s="4">
        <f>int_lag_19!W158</f>
        <v>7.7090999999999745</v>
      </c>
      <c r="M80" s="30">
        <v>68</v>
      </c>
      <c r="N80">
        <f t="shared" si="30"/>
        <v>0.46858036945024362</v>
      </c>
      <c r="O80">
        <f t="shared" si="31"/>
        <v>0.47158087151969091</v>
      </c>
      <c r="P80">
        <f t="shared" si="32"/>
        <v>0.47578556071097561</v>
      </c>
      <c r="Q80">
        <f t="shared" si="33"/>
        <v>0.48014723138882337</v>
      </c>
      <c r="R80">
        <f t="shared" si="34"/>
        <v>0.49327667800757691</v>
      </c>
      <c r="S80">
        <f t="shared" si="35"/>
        <v>0.50770620359470486</v>
      </c>
      <c r="T80">
        <f t="shared" si="36"/>
        <v>0.52329145279003575</v>
      </c>
      <c r="U80">
        <f t="shared" si="37"/>
        <v>0.55522800421022633</v>
      </c>
      <c r="V80" s="4">
        <f t="shared" si="38"/>
        <v>0.59027582497265352</v>
      </c>
      <c r="X80" s="30">
        <v>68</v>
      </c>
      <c r="Y80" s="61">
        <f>($Y$10*EXP(($Y$8-$Y$9-((C80/200)^2))*$Y$7))/EXP(N80*(C80/100)*SQRT($Y$7))</f>
        <v>1.1312016934725917</v>
      </c>
      <c r="Z80" s="61">
        <f t="shared" si="40"/>
        <v>1.1238276761623038</v>
      </c>
      <c r="AA80" s="61">
        <f t="shared" si="41"/>
        <v>1.1168282117362747</v>
      </c>
      <c r="AB80" s="61">
        <f t="shared" si="42"/>
        <v>1.1103178974396104</v>
      </c>
      <c r="AC80" s="61">
        <f t="shared" si="43"/>
        <v>1.092595784620058</v>
      </c>
      <c r="AD80" s="61">
        <f t="shared" si="44"/>
        <v>1.0762379472153516</v>
      </c>
      <c r="AE80" s="61">
        <f t="shared" si="45"/>
        <v>1.0606322465365325</v>
      </c>
      <c r="AF80" s="61">
        <f t="shared" si="46"/>
        <v>1.0302871525644737</v>
      </c>
      <c r="AG80" s="62">
        <f t="shared" si="47"/>
        <v>1.0012256286929286</v>
      </c>
      <c r="AI80" s="30">
        <v>68</v>
      </c>
      <c r="AJ80" s="65">
        <f t="shared" si="48"/>
        <v>5.8931969684876684E-3</v>
      </c>
      <c r="AK80" s="64">
        <f t="shared" si="49"/>
        <v>1.3485616820242852E-2</v>
      </c>
      <c r="AL80" s="64">
        <f t="shared" si="50"/>
        <v>1.941162372727645E-2</v>
      </c>
      <c r="AM80" s="64">
        <f t="shared" si="51"/>
        <v>2.4535747813571596E-2</v>
      </c>
      <c r="AN80" s="64">
        <f t="shared" si="52"/>
        <v>3.7572875545504369E-2</v>
      </c>
      <c r="AO80" s="64">
        <f t="shared" si="53"/>
        <v>4.7645077887191301E-2</v>
      </c>
      <c r="AP80" s="64">
        <f t="shared" si="54"/>
        <v>5.6725445994667334E-2</v>
      </c>
      <c r="AQ80" s="64">
        <f t="shared" si="55"/>
        <v>7.3241393076503902E-2</v>
      </c>
      <c r="AR80" s="66">
        <f t="shared" si="56"/>
        <v>8.7340014811693401E-2</v>
      </c>
    </row>
    <row r="81" spans="2:44" x14ac:dyDescent="0.3">
      <c r="B81" s="30">
        <v>69</v>
      </c>
      <c r="C81">
        <f>int_lag_19!O159</f>
        <v>5.5536500000000064</v>
      </c>
      <c r="D81">
        <f>int_lag_19!P159</f>
        <v>6.1313999999999922</v>
      </c>
      <c r="E81">
        <f>int_lag_19!Q159</f>
        <v>6.2307199999999927</v>
      </c>
      <c r="F81">
        <f>int_lag_19!R159</f>
        <v>6.4197300000000128</v>
      </c>
      <c r="G81">
        <f>int_lag_19!S159</f>
        <v>6.9160800000000036</v>
      </c>
      <c r="H81">
        <f>int_lag_19!T159</f>
        <v>7.1202224999999881</v>
      </c>
      <c r="I81">
        <f>int_lag_19!U159</f>
        <v>7.2973700000000123</v>
      </c>
      <c r="J81">
        <f>int_lag_19!V159</f>
        <v>7.5970250000000092</v>
      </c>
      <c r="K81" s="4">
        <f>int_lag_19!W159</f>
        <v>7.7458999999999731</v>
      </c>
      <c r="M81" s="30">
        <v>69</v>
      </c>
      <c r="N81">
        <f t="shared" si="30"/>
        <v>0.49675711382572052</v>
      </c>
      <c r="O81">
        <f t="shared" si="31"/>
        <v>0.499843627433114</v>
      </c>
      <c r="P81">
        <f t="shared" si="32"/>
        <v>0.50416951177348535</v>
      </c>
      <c r="Q81">
        <f t="shared" si="33"/>
        <v>0.50865772832500933</v>
      </c>
      <c r="R81">
        <f t="shared" si="34"/>
        <v>0.522173249590413</v>
      </c>
      <c r="S81">
        <f t="shared" si="35"/>
        <v>0.53703617895602529</v>
      </c>
      <c r="T81">
        <f t="shared" si="36"/>
        <v>0.55310055367261368</v>
      </c>
      <c r="U81">
        <f t="shared" si="37"/>
        <v>0.58605610112973694</v>
      </c>
      <c r="V81" s="4">
        <f t="shared" si="38"/>
        <v>0.62228295261336353</v>
      </c>
      <c r="X81" s="30">
        <v>69</v>
      </c>
      <c r="Y81" s="61">
        <f t="shared" si="39"/>
        <v>1.1309478503956958</v>
      </c>
      <c r="Z81" s="61">
        <f t="shared" si="40"/>
        <v>1.1232465945418288</v>
      </c>
      <c r="AA81" s="61">
        <f t="shared" si="41"/>
        <v>1.1159893744335123</v>
      </c>
      <c r="AB81" s="61">
        <f t="shared" si="42"/>
        <v>1.1092544208533142</v>
      </c>
      <c r="AC81" s="61">
        <f t="shared" si="43"/>
        <v>1.0909613210915092</v>
      </c>
      <c r="AD81" s="61">
        <f t="shared" si="44"/>
        <v>1.0741616642325826</v>
      </c>
      <c r="AE81" s="61">
        <f t="shared" si="45"/>
        <v>1.0581544320227503</v>
      </c>
      <c r="AF81" s="61">
        <f t="shared" si="46"/>
        <v>1.0271118308248166</v>
      </c>
      <c r="AG81" s="62">
        <f t="shared" si="47"/>
        <v>0.99741301907802238</v>
      </c>
      <c r="AI81" s="30">
        <v>69</v>
      </c>
      <c r="AJ81" s="65">
        <f t="shared" si="48"/>
        <v>6.0735727240857074E-3</v>
      </c>
      <c r="AK81" s="64">
        <f t="shared" si="49"/>
        <v>1.3900639670566539E-2</v>
      </c>
      <c r="AL81" s="64">
        <f t="shared" si="50"/>
        <v>2.001500309595472E-2</v>
      </c>
      <c r="AM81" s="64">
        <f t="shared" si="51"/>
        <v>2.5305792088988865E-2</v>
      </c>
      <c r="AN81" s="64">
        <f t="shared" si="52"/>
        <v>3.8771603006558908E-2</v>
      </c>
      <c r="AO81" s="64">
        <f t="shared" si="53"/>
        <v>4.9182761008440989E-2</v>
      </c>
      <c r="AP81" s="64">
        <f t="shared" si="54"/>
        <v>5.8576156970615467E-2</v>
      </c>
      <c r="AQ81" s="64">
        <f t="shared" si="55"/>
        <v>7.5630625154280318E-2</v>
      </c>
      <c r="AR81" s="66">
        <f t="shared" si="56"/>
        <v>9.0251652696112572E-2</v>
      </c>
    </row>
    <row r="82" spans="2:44" x14ac:dyDescent="0.3">
      <c r="B82" s="30">
        <v>70</v>
      </c>
      <c r="C82">
        <f>int_lag_19!O160</f>
        <v>5.5658333333333401</v>
      </c>
      <c r="D82">
        <f>int_lag_19!P160</f>
        <v>6.1466666666666594</v>
      </c>
      <c r="E82">
        <f>int_lag_19!Q160</f>
        <v>6.2486666666666597</v>
      </c>
      <c r="F82">
        <f>int_lag_19!R160</f>
        <v>6.4405000000000134</v>
      </c>
      <c r="G82">
        <f>int_lag_19!S160</f>
        <v>6.9430000000000041</v>
      </c>
      <c r="H82">
        <f>int_lag_19!T160</f>
        <v>7.1507916666666542</v>
      </c>
      <c r="I82">
        <f>int_lag_19!U160</f>
        <v>7.3311666666666797</v>
      </c>
      <c r="J82">
        <f>int_lag_19!V160</f>
        <v>7.6312500000000085</v>
      </c>
      <c r="K82" s="4">
        <f>int_lag_19!W160</f>
        <v>7.7849999999999744</v>
      </c>
      <c r="M82" s="30">
        <v>70</v>
      </c>
      <c r="N82">
        <f t="shared" si="30"/>
        <v>0.52533393507272697</v>
      </c>
      <c r="O82">
        <f t="shared" si="31"/>
        <v>0.52851146152778705</v>
      </c>
      <c r="P82">
        <f t="shared" si="32"/>
        <v>0.53296563602134517</v>
      </c>
      <c r="Q82">
        <f t="shared" si="33"/>
        <v>0.53758786656274149</v>
      </c>
      <c r="R82">
        <f t="shared" si="34"/>
        <v>0.55151262588968697</v>
      </c>
      <c r="S82">
        <f t="shared" si="35"/>
        <v>0.56683564584755297</v>
      </c>
      <c r="T82">
        <f t="shared" si="36"/>
        <v>0.58340949552365062</v>
      </c>
      <c r="U82">
        <f t="shared" si="37"/>
        <v>0.61745157285127039</v>
      </c>
      <c r="V82" s="4">
        <f t="shared" si="38"/>
        <v>0.65494073323411173</v>
      </c>
      <c r="X82" s="30">
        <v>70</v>
      </c>
      <c r="Y82" s="61">
        <f t="shared" si="39"/>
        <v>1.1306892187484003</v>
      </c>
      <c r="Z82" s="61">
        <f t="shared" si="40"/>
        <v>1.1226542994881139</v>
      </c>
      <c r="AA82" s="61">
        <f t="shared" si="41"/>
        <v>1.1151335737514321</v>
      </c>
      <c r="AB82" s="61">
        <f t="shared" si="42"/>
        <v>1.1081686293721518</v>
      </c>
      <c r="AC82" s="61">
        <f t="shared" si="43"/>
        <v>1.0892892721219725</v>
      </c>
      <c r="AD82" s="61">
        <f t="shared" si="44"/>
        <v>1.07203479283587</v>
      </c>
      <c r="AE82" s="61">
        <f t="shared" si="45"/>
        <v>1.055613089906758</v>
      </c>
      <c r="AF82" s="61">
        <f t="shared" si="46"/>
        <v>1.0238534616722266</v>
      </c>
      <c r="AG82" s="62">
        <f t="shared" si="47"/>
        <v>0.9934884848998401</v>
      </c>
      <c r="AI82" s="30">
        <v>70</v>
      </c>
      <c r="AJ82" s="65">
        <f t="shared" si="48"/>
        <v>6.259934592596994E-3</v>
      </c>
      <c r="AK82" s="64">
        <f t="shared" si="49"/>
        <v>1.4329573512748994E-2</v>
      </c>
      <c r="AL82" s="64">
        <f t="shared" si="50"/>
        <v>2.0639189572331351E-2</v>
      </c>
      <c r="AM82" s="64">
        <f t="shared" si="51"/>
        <v>2.6102916050710689E-2</v>
      </c>
      <c r="AN82" s="64">
        <f t="shared" si="52"/>
        <v>4.0015302359023064E-2</v>
      </c>
      <c r="AO82" s="64">
        <f t="shared" si="53"/>
        <v>5.078040821685903E-2</v>
      </c>
      <c r="AP82" s="64">
        <f t="shared" si="54"/>
        <v>6.050149444493802E-2</v>
      </c>
      <c r="AQ82" s="64">
        <f t="shared" si="55"/>
        <v>7.8117339930690699E-2</v>
      </c>
      <c r="AR82" s="66">
        <f t="shared" si="56"/>
        <v>9.3292549260840185E-2</v>
      </c>
    </row>
    <row r="83" spans="2:44" x14ac:dyDescent="0.3">
      <c r="B83" s="30">
        <v>71</v>
      </c>
      <c r="C83">
        <f>int_lag_19!O161</f>
        <v>5.5784000000000074</v>
      </c>
      <c r="D83">
        <f>int_lag_19!P161</f>
        <v>6.1623999999999919</v>
      </c>
      <c r="E83">
        <f>int_lag_19!Q161</f>
        <v>6.2672199999999929</v>
      </c>
      <c r="F83">
        <f>int_lag_19!R161</f>
        <v>6.4619800000000129</v>
      </c>
      <c r="G83">
        <f>int_lag_19!S161</f>
        <v>6.9710800000000042</v>
      </c>
      <c r="H83">
        <f>int_lag_19!T161</f>
        <v>7.1827849999999867</v>
      </c>
      <c r="I83">
        <f>int_lag_19!U161</f>
        <v>7.3666200000000126</v>
      </c>
      <c r="J83">
        <f>int_lag_19!V161</f>
        <v>7.6671500000000083</v>
      </c>
      <c r="K83" s="4">
        <f>int_lag_19!W161</f>
        <v>7.8263999999999747</v>
      </c>
      <c r="M83" s="30">
        <v>71</v>
      </c>
      <c r="N83">
        <f t="shared" si="30"/>
        <v>0.55434640090407927</v>
      </c>
      <c r="O83">
        <f t="shared" si="31"/>
        <v>0.5576204343837684</v>
      </c>
      <c r="P83">
        <f t="shared" si="32"/>
        <v>0.56221069777332777</v>
      </c>
      <c r="Q83">
        <f t="shared" si="33"/>
        <v>0.56697515689737876</v>
      </c>
      <c r="R83">
        <f t="shared" si="34"/>
        <v>0.58133467004998063</v>
      </c>
      <c r="S83">
        <f t="shared" si="35"/>
        <v>0.59714724613368475</v>
      </c>
      <c r="T83">
        <f t="shared" si="36"/>
        <v>0.61426416793039451</v>
      </c>
      <c r="U83">
        <f t="shared" si="37"/>
        <v>0.64946786203189955</v>
      </c>
      <c r="V83" s="4">
        <f t="shared" si="38"/>
        <v>0.68831252241938057</v>
      </c>
      <c r="X83" s="30">
        <v>71</v>
      </c>
      <c r="Y83" s="61">
        <f t="shared" si="39"/>
        <v>1.1304254168826962</v>
      </c>
      <c r="Z83" s="61">
        <f t="shared" si="40"/>
        <v>1.1220499053336217</v>
      </c>
      <c r="AA83" s="61">
        <f t="shared" si="41"/>
        <v>1.114259471451877</v>
      </c>
      <c r="AB83" s="61">
        <f t="shared" si="42"/>
        <v>1.1070587749461349</v>
      </c>
      <c r="AC83" s="61">
        <f t="shared" si="43"/>
        <v>1.0875766403057765</v>
      </c>
      <c r="AD83" s="61">
        <f t="shared" si="44"/>
        <v>1.0698532584025884</v>
      </c>
      <c r="AE83" s="61">
        <f t="shared" si="45"/>
        <v>1.0530030568524316</v>
      </c>
      <c r="AF83" s="61">
        <f t="shared" si="46"/>
        <v>1.0205051179501679</v>
      </c>
      <c r="AG83" s="62">
        <f t="shared" si="47"/>
        <v>0.98944235435640537</v>
      </c>
      <c r="AI83" s="30">
        <v>71</v>
      </c>
      <c r="AJ83" s="65">
        <f t="shared" si="48"/>
        <v>6.4526359289164281E-3</v>
      </c>
      <c r="AK83" s="64">
        <f t="shared" si="49"/>
        <v>1.4773238870610661E-2</v>
      </c>
      <c r="AL83" s="64">
        <f t="shared" si="50"/>
        <v>2.1285418511804433E-2</v>
      </c>
      <c r="AM83" s="64">
        <f t="shared" si="51"/>
        <v>2.6928733462190935E-2</v>
      </c>
      <c r="AN83" s="64">
        <f t="shared" si="52"/>
        <v>4.1306712382778832E-2</v>
      </c>
      <c r="AO83" s="64">
        <f t="shared" si="53"/>
        <v>5.2441738178416242E-2</v>
      </c>
      <c r="AP83" s="64">
        <f t="shared" si="54"/>
        <v>6.2506173654498065E-2</v>
      </c>
      <c r="AQ83" s="64">
        <f t="shared" si="55"/>
        <v>8.0707936279658332E-2</v>
      </c>
      <c r="AR83" s="66">
        <f t="shared" si="56"/>
        <v>9.6471616382610148E-2</v>
      </c>
    </row>
    <row r="84" spans="2:44" x14ac:dyDescent="0.3">
      <c r="B84" s="30">
        <v>72</v>
      </c>
      <c r="C84">
        <f>int_lag_19!O162</f>
        <v>5.5913500000000074</v>
      </c>
      <c r="D84">
        <f>int_lag_19!P162</f>
        <v>6.1785999999999923</v>
      </c>
      <c r="E84">
        <f>int_lag_19!Q162</f>
        <v>6.2863799999999932</v>
      </c>
      <c r="F84">
        <f>int_lag_19!R162</f>
        <v>6.4841700000000131</v>
      </c>
      <c r="G84">
        <f>int_lag_19!S162</f>
        <v>7.0003200000000039</v>
      </c>
      <c r="H84">
        <f>int_lag_19!T162</f>
        <v>7.2162024999999872</v>
      </c>
      <c r="I84">
        <f>int_lag_19!U162</f>
        <v>7.4037300000000128</v>
      </c>
      <c r="J84">
        <f>int_lag_19!V162</f>
        <v>7.7047250000000096</v>
      </c>
      <c r="K84" s="4">
        <f>int_lag_19!W162</f>
        <v>7.8700999999999732</v>
      </c>
      <c r="M84" s="30">
        <v>72</v>
      </c>
      <c r="N84">
        <f t="shared" si="30"/>
        <v>0.58383321368346464</v>
      </c>
      <c r="O84">
        <f t="shared" si="31"/>
        <v>0.58720980897014596</v>
      </c>
      <c r="P84">
        <f t="shared" si="32"/>
        <v>0.59194476112228889</v>
      </c>
      <c r="Q84">
        <f t="shared" si="33"/>
        <v>0.59686051404313878</v>
      </c>
      <c r="R84">
        <f t="shared" si="34"/>
        <v>0.61168298289398204</v>
      </c>
      <c r="S84">
        <f t="shared" si="35"/>
        <v>0.62801776416340771</v>
      </c>
      <c r="T84">
        <f t="shared" si="36"/>
        <v>0.64571508997177229</v>
      </c>
      <c r="U84">
        <f t="shared" si="37"/>
        <v>0.68216422774819196</v>
      </c>
      <c r="V84" s="4">
        <f t="shared" si="38"/>
        <v>0.72246915596488337</v>
      </c>
      <c r="X84" s="30">
        <v>72</v>
      </c>
      <c r="Y84" s="61">
        <f t="shared" si="39"/>
        <v>1.1301560318219257</v>
      </c>
      <c r="Z84" s="61">
        <f t="shared" si="40"/>
        <v>1.1214324539541134</v>
      </c>
      <c r="AA84" s="61">
        <f t="shared" si="41"/>
        <v>1.1133656213386287</v>
      </c>
      <c r="AB84" s="61">
        <f t="shared" si="42"/>
        <v>1.105922968964697</v>
      </c>
      <c r="AC84" s="61">
        <f t="shared" si="43"/>
        <v>1.085820193877113</v>
      </c>
      <c r="AD84" s="61">
        <f t="shared" si="44"/>
        <v>1.0676126661183569</v>
      </c>
      <c r="AE84" s="61">
        <f t="shared" si="45"/>
        <v>1.050318757321282</v>
      </c>
      <c r="AF84" s="61">
        <f t="shared" si="46"/>
        <v>1.0170592718631135</v>
      </c>
      <c r="AG84" s="62">
        <f t="shared" si="47"/>
        <v>0.98526408516338604</v>
      </c>
      <c r="AI84" s="30">
        <v>72</v>
      </c>
      <c r="AJ84" s="65">
        <f t="shared" si="48"/>
        <v>6.6520633600977153E-3</v>
      </c>
      <c r="AK84" s="64">
        <f t="shared" si="49"/>
        <v>1.5232533338378706E-2</v>
      </c>
      <c r="AL84" s="64">
        <f t="shared" si="50"/>
        <v>2.1955040480441945E-2</v>
      </c>
      <c r="AM84" s="64">
        <f t="shared" si="51"/>
        <v>2.7785008311997372E-2</v>
      </c>
      <c r="AN84" s="64">
        <f t="shared" si="52"/>
        <v>4.2648824509458172E-2</v>
      </c>
      <c r="AO84" s="64">
        <f t="shared" si="53"/>
        <v>5.4170815806034445E-2</v>
      </c>
      <c r="AP84" s="64">
        <f t="shared" si="54"/>
        <v>6.4595355893268258E-2</v>
      </c>
      <c r="AQ84" s="64">
        <f t="shared" si="55"/>
        <v>8.3409458499092981E-2</v>
      </c>
      <c r="AR84" s="66">
        <f t="shared" si="56"/>
        <v>9.9798701711011462E-2</v>
      </c>
    </row>
    <row r="85" spans="2:44" x14ac:dyDescent="0.3">
      <c r="B85" s="30">
        <v>73</v>
      </c>
      <c r="C85">
        <f>int_lag_19!O163</f>
        <v>5.6046833333333401</v>
      </c>
      <c r="D85">
        <f>int_lag_19!P163</f>
        <v>6.1952666666666589</v>
      </c>
      <c r="E85">
        <f>int_lag_19!Q163</f>
        <v>6.3061466666666597</v>
      </c>
      <c r="F85">
        <f>int_lag_19!R163</f>
        <v>6.5070700000000139</v>
      </c>
      <c r="G85">
        <f>int_lag_19!S163</f>
        <v>7.0307200000000041</v>
      </c>
      <c r="H85">
        <f>int_lag_19!T163</f>
        <v>7.2510441666666541</v>
      </c>
      <c r="I85">
        <f>int_lag_19!U163</f>
        <v>7.4424966666666794</v>
      </c>
      <c r="J85">
        <f>int_lag_19!V163</f>
        <v>7.7439750000000096</v>
      </c>
      <c r="K85" s="4">
        <f>int_lag_19!W163</f>
        <v>7.9160999999999717</v>
      </c>
      <c r="M85" s="30">
        <v>73</v>
      </c>
      <c r="N85">
        <f t="shared" si="30"/>
        <v>0.6138366747130426</v>
      </c>
      <c r="O85">
        <f t="shared" si="31"/>
        <v>0.61732252715343039</v>
      </c>
      <c r="P85">
        <f t="shared" si="32"/>
        <v>0.62221168413712624</v>
      </c>
      <c r="Q85">
        <f t="shared" si="33"/>
        <v>0.62728876991585492</v>
      </c>
      <c r="R85">
        <f t="shared" si="34"/>
        <v>0.64260547842490379</v>
      </c>
      <c r="S85">
        <f t="shared" si="35"/>
        <v>0.65949877981785965</v>
      </c>
      <c r="T85">
        <f t="shared" si="36"/>
        <v>0.6778181593813678</v>
      </c>
      <c r="U85">
        <f t="shared" si="37"/>
        <v>0.71560674059870588</v>
      </c>
      <c r="V85" s="4">
        <f t="shared" si="38"/>
        <v>0.75749031413124346</v>
      </c>
      <c r="X85" s="30">
        <v>73</v>
      </c>
      <c r="Y85" s="61">
        <f t="shared" si="39"/>
        <v>1.1298806147056299</v>
      </c>
      <c r="Z85" s="61">
        <f t="shared" si="40"/>
        <v>1.1208009041949625</v>
      </c>
      <c r="AA85" s="61">
        <f t="shared" si="41"/>
        <v>1.1124504534194395</v>
      </c>
      <c r="AB85" s="61">
        <f t="shared" si="42"/>
        <v>1.1047591615205179</v>
      </c>
      <c r="AC85" s="61">
        <f t="shared" si="43"/>
        <v>1.0840164313987239</v>
      </c>
      <c r="AD85" s="61">
        <f t="shared" si="44"/>
        <v>1.0653082515644852</v>
      </c>
      <c r="AE85" s="61">
        <f t="shared" si="45"/>
        <v>1.0475541382670392</v>
      </c>
      <c r="AF85" s="61">
        <f t="shared" si="46"/>
        <v>1.0135076941541905</v>
      </c>
      <c r="AG85" s="62">
        <f t="shared" si="47"/>
        <v>0.980942108973889</v>
      </c>
      <c r="AI85" s="30">
        <v>73</v>
      </c>
      <c r="AJ85" s="65">
        <f t="shared" si="48"/>
        <v>6.8586413260542933E-3</v>
      </c>
      <c r="AK85" s="64">
        <f t="shared" si="49"/>
        <v>1.5708442126921018E-2</v>
      </c>
      <c r="AL85" s="64">
        <f t="shared" si="50"/>
        <v>2.2649537057918945E-2</v>
      </c>
      <c r="AM85" s="64">
        <f t="shared" si="51"/>
        <v>2.8673675517685848E-2</v>
      </c>
      <c r="AN85" s="64">
        <f t="shared" si="52"/>
        <v>4.4044918099212516E-2</v>
      </c>
      <c r="AO85" s="64">
        <f t="shared" si="53"/>
        <v>5.5972101688023135E-2</v>
      </c>
      <c r="AP85" s="64">
        <f t="shared" si="54"/>
        <v>6.6774713895697668E-2</v>
      </c>
      <c r="AQ85" s="64">
        <f t="shared" si="55"/>
        <v>8.6229697436817299E-2</v>
      </c>
      <c r="AR85" s="66">
        <f t="shared" si="56"/>
        <v>0.10328474478161775</v>
      </c>
    </row>
    <row r="86" spans="2:44" x14ac:dyDescent="0.3">
      <c r="B86" s="30">
        <v>74</v>
      </c>
      <c r="C86">
        <f>int_lag_19!O164</f>
        <v>5.6184000000000065</v>
      </c>
      <c r="D86">
        <f>int_lag_19!P164</f>
        <v>6.2123999999999917</v>
      </c>
      <c r="E86">
        <f>int_lag_19!Q164</f>
        <v>6.3265199999999933</v>
      </c>
      <c r="F86">
        <f>int_lag_19!R164</f>
        <v>6.5306800000000136</v>
      </c>
      <c r="G86">
        <f>int_lag_19!S164</f>
        <v>7.0622800000000039</v>
      </c>
      <c r="H86">
        <f>int_lag_19!T164</f>
        <v>7.2873099999999873</v>
      </c>
      <c r="I86">
        <f>int_lag_19!U164</f>
        <v>7.4829200000000125</v>
      </c>
      <c r="J86">
        <f>int_lag_19!V164</f>
        <v>7.7849000000000101</v>
      </c>
      <c r="K86" s="4">
        <f>int_lag_19!W164</f>
        <v>7.9643999999999728</v>
      </c>
      <c r="M86" s="30">
        <v>74</v>
      </c>
      <c r="N86">
        <f t="shared" si="30"/>
        <v>0.64440323221382589</v>
      </c>
      <c r="O86">
        <f t="shared" si="31"/>
        <v>0.64800577266152126</v>
      </c>
      <c r="P86">
        <f t="shared" si="32"/>
        <v>0.65305970354979126</v>
      </c>
      <c r="Q86">
        <f t="shared" si="33"/>
        <v>0.65830928178423032</v>
      </c>
      <c r="R86">
        <f t="shared" si="34"/>
        <v>0.67415506875258724</v>
      </c>
      <c r="S86">
        <f t="shared" si="35"/>
        <v>0.69164744964372149</v>
      </c>
      <c r="T86">
        <f t="shared" si="36"/>
        <v>0.71063555365862885</v>
      </c>
      <c r="U86">
        <f t="shared" si="37"/>
        <v>0.74986949401752101</v>
      </c>
      <c r="V86" s="4">
        <f t="shared" si="38"/>
        <v>0.79346620573397564</v>
      </c>
      <c r="X86" s="30">
        <v>74</v>
      </c>
      <c r="Y86" s="61">
        <f t="shared" si="39"/>
        <v>1.1295986754217371</v>
      </c>
      <c r="Z86" s="61">
        <f t="shared" si="40"/>
        <v>1.1201541194029052</v>
      </c>
      <c r="AA86" s="61">
        <f t="shared" si="41"/>
        <v>1.1115122552146133</v>
      </c>
      <c r="AB86" s="61">
        <f t="shared" si="42"/>
        <v>1.1035651169103518</v>
      </c>
      <c r="AC86" s="61">
        <f t="shared" si="43"/>
        <v>1.082161539910709</v>
      </c>
      <c r="AD86" s="61">
        <f t="shared" si="44"/>
        <v>1.0629348218991317</v>
      </c>
      <c r="AE86" s="61">
        <f t="shared" si="45"/>
        <v>1.044702591002882</v>
      </c>
      <c r="AF86" s="61">
        <f t="shared" si="46"/>
        <v>1.0098413320388966</v>
      </c>
      <c r="AG86" s="62">
        <f t="shared" si="47"/>
        <v>0.97646364052946144</v>
      </c>
      <c r="AI86" s="30">
        <v>74</v>
      </c>
      <c r="AJ86" s="65">
        <f t="shared" si="48"/>
        <v>7.0728374440237607E-3</v>
      </c>
      <c r="AK86" s="64">
        <f t="shared" si="49"/>
        <v>1.6202050531366918E-2</v>
      </c>
      <c r="AL86" s="64">
        <f t="shared" si="50"/>
        <v>2.3370539535985113E-2</v>
      </c>
      <c r="AM86" s="64">
        <f t="shared" si="51"/>
        <v>2.9596865449464049E-2</v>
      </c>
      <c r="AN86" s="64">
        <f t="shared" si="52"/>
        <v>4.5498602363973406E-2</v>
      </c>
      <c r="AO86" s="64">
        <f t="shared" si="53"/>
        <v>5.7850511080435263E-2</v>
      </c>
      <c r="AP86" s="64">
        <f t="shared" si="54"/>
        <v>6.9050510256622122E-2</v>
      </c>
      <c r="AQ86" s="64">
        <f t="shared" si="55"/>
        <v>8.9177313168385397E-2</v>
      </c>
      <c r="AR86" s="66">
        <f t="shared" si="56"/>
        <v>0.10694196884411156</v>
      </c>
    </row>
    <row r="87" spans="2:44" x14ac:dyDescent="0.3">
      <c r="B87" s="30">
        <v>75</v>
      </c>
      <c r="C87">
        <f>int_lag_19!O165</f>
        <v>5.6325000000000074</v>
      </c>
      <c r="D87">
        <f>int_lag_19!P165</f>
        <v>6.2299999999999915</v>
      </c>
      <c r="E87">
        <f>int_lag_19!Q165</f>
        <v>6.347499999999993</v>
      </c>
      <c r="F87">
        <f>int_lag_19!R165</f>
        <v>6.5550000000000139</v>
      </c>
      <c r="G87">
        <f>int_lag_19!S165</f>
        <v>7.0950000000000042</v>
      </c>
      <c r="H87">
        <f>int_lag_19!T165</f>
        <v>7.324999999999986</v>
      </c>
      <c r="I87">
        <f>int_lag_19!U165</f>
        <v>7.5250000000000137</v>
      </c>
      <c r="J87">
        <f>int_lag_19!V165</f>
        <v>7.8275000000000095</v>
      </c>
      <c r="K87" s="4">
        <f>int_lag_19!W165</f>
        <v>8.0149999999999721</v>
      </c>
      <c r="M87" s="30">
        <v>75</v>
      </c>
      <c r="N87">
        <f t="shared" si="30"/>
        <v>0.6755841324164592</v>
      </c>
      <c r="O87">
        <f t="shared" si="31"/>
        <v>0.67931164068210703</v>
      </c>
      <c r="P87">
        <f t="shared" si="32"/>
        <v>0.68454213122494834</v>
      </c>
      <c r="Q87">
        <f t="shared" si="33"/>
        <v>0.68997665781527129</v>
      </c>
      <c r="R87">
        <f t="shared" si="34"/>
        <v>0.70639048512463753</v>
      </c>
      <c r="S87">
        <f t="shared" si="35"/>
        <v>0.72452744824171789</v>
      </c>
      <c r="T87">
        <f t="shared" si="36"/>
        <v>0.74423682254615642</v>
      </c>
      <c r="U87">
        <f t="shared" si="37"/>
        <v>0.78503609181475198</v>
      </c>
      <c r="V87" s="4">
        <f t="shared" si="38"/>
        <v>0.8304996678941986</v>
      </c>
      <c r="X87" s="30">
        <v>75</v>
      </c>
      <c r="Y87" s="61">
        <f t="shared" si="39"/>
        <v>1.1293096762387889</v>
      </c>
      <c r="Z87" s="61">
        <f t="shared" si="40"/>
        <v>1.1194908526243754</v>
      </c>
      <c r="AA87" s="61">
        <f t="shared" si="41"/>
        <v>1.1105491495464601</v>
      </c>
      <c r="AB87" s="61">
        <f t="shared" si="42"/>
        <v>1.1023383844881152</v>
      </c>
      <c r="AC87" s="61">
        <f t="shared" si="43"/>
        <v>1.08025134496381</v>
      </c>
      <c r="AD87" s="61">
        <f t="shared" si="44"/>
        <v>1.0604866853003803</v>
      </c>
      <c r="AE87" s="61">
        <f t="shared" si="45"/>
        <v>1.0417568569594626</v>
      </c>
      <c r="AF87" s="61">
        <f t="shared" si="46"/>
        <v>1.006050160080288</v>
      </c>
      <c r="AG87" s="62">
        <f t="shared" si="47"/>
        <v>0.97181444113838622</v>
      </c>
      <c r="AI87" s="30">
        <v>75</v>
      </c>
      <c r="AJ87" s="65">
        <f t="shared" si="48"/>
        <v>7.2951688849914875E-3</v>
      </c>
      <c r="AK87" s="64">
        <f t="shared" si="49"/>
        <v>1.6714558761251497E-2</v>
      </c>
      <c r="AL87" s="64">
        <f t="shared" si="50"/>
        <v>2.4119851181892193E-2</v>
      </c>
      <c r="AM87" s="64">
        <f t="shared" si="51"/>
        <v>3.0556933163740529E-2</v>
      </c>
      <c r="AN87" s="64">
        <f t="shared" si="52"/>
        <v>4.7013866523572756E-2</v>
      </c>
      <c r="AO87" s="64">
        <f t="shared" si="53"/>
        <v>5.9811484812533622E-2</v>
      </c>
      <c r="AP87" s="64">
        <f t="shared" si="54"/>
        <v>7.1429692193866079E-2</v>
      </c>
      <c r="AQ87" s="64">
        <f t="shared" si="55"/>
        <v>9.2261985082523146E-2</v>
      </c>
      <c r="AR87" s="66">
        <f t="shared" si="56"/>
        <v>0.11078411886963768</v>
      </c>
    </row>
    <row r="88" spans="2:44" x14ac:dyDescent="0.3">
      <c r="B88" s="30">
        <v>76</v>
      </c>
      <c r="C88">
        <f>int_lag_19!O166</f>
        <v>5.6469833333333401</v>
      </c>
      <c r="D88">
        <f>int_lag_19!P166</f>
        <v>6.2480666666666584</v>
      </c>
      <c r="E88">
        <f>int_lag_19!Q166</f>
        <v>6.3690866666666599</v>
      </c>
      <c r="F88">
        <f>int_lag_19!R166</f>
        <v>6.580030000000014</v>
      </c>
      <c r="G88">
        <f>int_lag_19!S166</f>
        <v>7.1288800000000041</v>
      </c>
      <c r="H88">
        <f>int_lag_19!T166</f>
        <v>7.3641141666666527</v>
      </c>
      <c r="I88">
        <f>int_lag_19!U166</f>
        <v>7.5687366666666795</v>
      </c>
      <c r="J88">
        <f>int_lag_19!V166</f>
        <v>7.8717750000000102</v>
      </c>
      <c r="K88" s="4">
        <f>int_lag_19!W166</f>
        <v>8.0678999999999714</v>
      </c>
      <c r="M88" s="30">
        <v>76</v>
      </c>
      <c r="N88">
        <f t="shared" si="30"/>
        <v>0.70743619862090035</v>
      </c>
      <c r="O88">
        <f t="shared" si="31"/>
        <v>0.71129793996570234</v>
      </c>
      <c r="P88">
        <f t="shared" si="32"/>
        <v>0.71671818977224444</v>
      </c>
      <c r="Q88">
        <f t="shared" si="33"/>
        <v>0.72235162901310446</v>
      </c>
      <c r="R88">
        <f t="shared" si="34"/>
        <v>0.73937726963650097</v>
      </c>
      <c r="S88">
        <f t="shared" si="35"/>
        <v>0.75821011190474263</v>
      </c>
      <c r="T88">
        <f t="shared" si="36"/>
        <v>0.77870022375697412</v>
      </c>
      <c r="U88">
        <f t="shared" si="37"/>
        <v>0.82120149236752438</v>
      </c>
      <c r="V88" s="4">
        <f t="shared" si="38"/>
        <v>0.86870881262448107</v>
      </c>
      <c r="X88" s="30">
        <v>76</v>
      </c>
      <c r="Y88" s="61">
        <f t="shared" si="39"/>
        <v>1.12901302419867</v>
      </c>
      <c r="Z88" s="61">
        <f t="shared" si="40"/>
        <v>1.1188097289084669</v>
      </c>
      <c r="AA88" s="61">
        <f t="shared" si="41"/>
        <v>1.1095590679557443</v>
      </c>
      <c r="AB88" s="61">
        <f t="shared" si="42"/>
        <v>1.1010762637332026</v>
      </c>
      <c r="AC88" s="61">
        <f t="shared" si="43"/>
        <v>1.0782812505003454</v>
      </c>
      <c r="AD88" s="61">
        <f t="shared" si="44"/>
        <v>1.0579575656357403</v>
      </c>
      <c r="AE88" s="61">
        <f t="shared" si="45"/>
        <v>1.0387089130273495</v>
      </c>
      <c r="AF88" s="61">
        <f t="shared" si="46"/>
        <v>1.0021229962396123</v>
      </c>
      <c r="AG88" s="62">
        <f t="shared" si="47"/>
        <v>0.96697852229511261</v>
      </c>
      <c r="AI88" s="30">
        <v>76</v>
      </c>
      <c r="AJ88" s="65">
        <f t="shared" si="48"/>
        <v>7.526210002809286E-3</v>
      </c>
      <c r="AK88" s="64">
        <f t="shared" si="49"/>
        <v>1.7247299698200491E-2</v>
      </c>
      <c r="AL88" s="64">
        <f t="shared" si="50"/>
        <v>2.4899473925668492E-2</v>
      </c>
      <c r="AM88" s="64">
        <f t="shared" si="51"/>
        <v>3.155649349068923E-2</v>
      </c>
      <c r="AN88" s="64">
        <f t="shared" si="52"/>
        <v>4.8595140245791368E-2</v>
      </c>
      <c r="AO88" s="64">
        <f t="shared" si="53"/>
        <v>6.1861075163903378E-2</v>
      </c>
      <c r="AP88" s="64">
        <f t="shared" si="54"/>
        <v>7.392000699210588E-2</v>
      </c>
      <c r="AQ88" s="64">
        <f t="shared" si="55"/>
        <v>9.5494597194722197E-2</v>
      </c>
      <c r="AR88" s="66">
        <f t="shared" si="56"/>
        <v>0.1148267600037256</v>
      </c>
    </row>
    <row r="89" spans="2:44" x14ac:dyDescent="0.3">
      <c r="B89" s="30">
        <v>77</v>
      </c>
      <c r="C89">
        <f>int_lag_19!O167</f>
        <v>5.6618500000000074</v>
      </c>
      <c r="D89">
        <f>int_lag_19!P167</f>
        <v>6.2665999999999915</v>
      </c>
      <c r="E89">
        <f>int_lag_19!Q167</f>
        <v>6.391279999999993</v>
      </c>
      <c r="F89">
        <f>int_lag_19!R167</f>
        <v>6.6057700000000139</v>
      </c>
      <c r="G89">
        <f>int_lag_19!S167</f>
        <v>7.1639200000000036</v>
      </c>
      <c r="H89">
        <f>int_lag_19!T167</f>
        <v>7.4046524999999868</v>
      </c>
      <c r="I89">
        <f>int_lag_19!U167</f>
        <v>7.6141300000000127</v>
      </c>
      <c r="J89">
        <f>int_lag_19!V167</f>
        <v>7.9177250000000106</v>
      </c>
      <c r="K89" s="4">
        <f>int_lag_19!W167</f>
        <v>8.1230999999999707</v>
      </c>
      <c r="M89" s="30">
        <v>77</v>
      </c>
      <c r="N89">
        <f t="shared" si="30"/>
        <v>0.74002277035167308</v>
      </c>
      <c r="O89">
        <f t="shared" si="31"/>
        <v>0.74402916091912641</v>
      </c>
      <c r="P89">
        <f t="shared" si="32"/>
        <v>0.7496540227926215</v>
      </c>
      <c r="Q89">
        <f t="shared" si="33"/>
        <v>0.75550210525508699</v>
      </c>
      <c r="R89">
        <f t="shared" si="34"/>
        <v>0.7731889828893227</v>
      </c>
      <c r="S89">
        <f t="shared" si="35"/>
        <v>0.79277583993120859</v>
      </c>
      <c r="T89">
        <f t="shared" si="36"/>
        <v>0.81411437104520679</v>
      </c>
      <c r="U89">
        <f t="shared" si="37"/>
        <v>0.858474318667652</v>
      </c>
      <c r="V89" s="4">
        <f t="shared" si="38"/>
        <v>0.90823040257762067</v>
      </c>
      <c r="X89" s="30">
        <v>77</v>
      </c>
      <c r="Y89" s="61">
        <f t="shared" si="39"/>
        <v>1.1287080619605419</v>
      </c>
      <c r="Z89" s="61">
        <f t="shared" si="40"/>
        <v>1.1181092239880241</v>
      </c>
      <c r="AA89" s="61">
        <f t="shared" si="41"/>
        <v>1.1085397186391599</v>
      </c>
      <c r="AB89" s="61">
        <f t="shared" si="42"/>
        <v>1.0997757620582398</v>
      </c>
      <c r="AC89" s="61">
        <f t="shared" si="43"/>
        <v>1.0762461659222613</v>
      </c>
      <c r="AD89" s="61">
        <f t="shared" si="44"/>
        <v>1.0553404983628323</v>
      </c>
      <c r="AE89" s="61">
        <f t="shared" si="45"/>
        <v>1.0355498307668174</v>
      </c>
      <c r="AF89" s="61">
        <f t="shared" si="46"/>
        <v>0.99804727259197978</v>
      </c>
      <c r="AG89" s="62">
        <f t="shared" si="47"/>
        <v>0.96193776980057055</v>
      </c>
      <c r="AI89" s="30">
        <v>77</v>
      </c>
      <c r="AJ89" s="65">
        <f t="shared" si="48"/>
        <v>7.7666015268847977E-3</v>
      </c>
      <c r="AK89" s="64">
        <f t="shared" si="49"/>
        <v>1.7801760311660142E-2</v>
      </c>
      <c r="AL89" s="64">
        <f t="shared" si="50"/>
        <v>2.5711640583775508E-2</v>
      </c>
      <c r="AM89" s="64">
        <f t="shared" si="51"/>
        <v>3.2598463460908444E-2</v>
      </c>
      <c r="AN89" s="64">
        <f t="shared" si="52"/>
        <v>5.0247367049544467E-2</v>
      </c>
      <c r="AO89" s="64">
        <f t="shared" si="53"/>
        <v>6.4006050738746656E-2</v>
      </c>
      <c r="AP89" s="64">
        <f t="shared" si="54"/>
        <v>7.6530143887498236E-2</v>
      </c>
      <c r="AQ89" s="64">
        <f t="shared" si="55"/>
        <v>9.8887469271547124E-2</v>
      </c>
      <c r="AR89" s="66">
        <f t="shared" si="56"/>
        <v>0.11908765621151784</v>
      </c>
    </row>
    <row r="90" spans="2:44" x14ac:dyDescent="0.3">
      <c r="B90" s="30">
        <v>78</v>
      </c>
      <c r="C90">
        <f>int_lag_19!O168</f>
        <v>5.6771000000000074</v>
      </c>
      <c r="D90">
        <f>int_lag_19!P168</f>
        <v>6.2855999999999916</v>
      </c>
      <c r="E90">
        <f>int_lag_19!Q168</f>
        <v>6.4140799999999931</v>
      </c>
      <c r="F90">
        <f>int_lag_19!R168</f>
        <v>6.6322200000000144</v>
      </c>
      <c r="G90">
        <f>int_lag_19!S168</f>
        <v>7.2001200000000045</v>
      </c>
      <c r="H90">
        <f>int_lag_19!T168</f>
        <v>7.4466149999999862</v>
      </c>
      <c r="I90">
        <f>int_lag_19!U168</f>
        <v>7.6611800000000141</v>
      </c>
      <c r="J90">
        <f>int_lag_19!V168</f>
        <v>7.9653500000000088</v>
      </c>
      <c r="K90" s="4">
        <f>int_lag_19!W168</f>
        <v>8.1805999999999699</v>
      </c>
      <c r="M90" s="30">
        <v>78</v>
      </c>
      <c r="N90">
        <f t="shared" si="30"/>
        <v>0.77341484455279597</v>
      </c>
      <c r="O90">
        <f t="shared" si="31"/>
        <v>0.77757765348075991</v>
      </c>
      <c r="P90">
        <f t="shared" si="32"/>
        <v>0.78342392628217628</v>
      </c>
      <c r="Q90">
        <f t="shared" si="33"/>
        <v>0.78950446497098581</v>
      </c>
      <c r="R90">
        <f t="shared" si="34"/>
        <v>0.80790868753582956</v>
      </c>
      <c r="S90">
        <f t="shared" si="35"/>
        <v>0.82831582764024558</v>
      </c>
      <c r="T90">
        <f t="shared" si="36"/>
        <v>0.8505802878039016</v>
      </c>
      <c r="U90">
        <f t="shared" si="37"/>
        <v>0.89697978467753225</v>
      </c>
      <c r="V90" s="4">
        <f t="shared" si="38"/>
        <v>0.94922421368759802</v>
      </c>
      <c r="X90" s="30">
        <v>78</v>
      </c>
      <c r="Y90" s="61">
        <f t="shared" si="39"/>
        <v>1.1283940566925952</v>
      </c>
      <c r="Z90" s="61">
        <f t="shared" si="40"/>
        <v>1.1173876383899257</v>
      </c>
      <c r="AA90" s="61">
        <f t="shared" si="41"/>
        <v>1.1074885474602643</v>
      </c>
      <c r="AB90" s="61">
        <f t="shared" si="42"/>
        <v>1.0984335434203496</v>
      </c>
      <c r="AC90" s="61">
        <f t="shared" si="43"/>
        <v>1.0741404168319073</v>
      </c>
      <c r="AD90" s="61">
        <f t="shared" si="44"/>
        <v>1.0526277023400086</v>
      </c>
      <c r="AE90" s="61">
        <f t="shared" si="45"/>
        <v>1.0322696017984716</v>
      </c>
      <c r="AF90" s="61">
        <f t="shared" si="46"/>
        <v>0.9938087462756483</v>
      </c>
      <c r="AG90" s="62">
        <f t="shared" si="47"/>
        <v>0.95667146073238774</v>
      </c>
      <c r="AI90" s="30">
        <v>78</v>
      </c>
      <c r="AJ90" s="65">
        <f t="shared" si="48"/>
        <v>8.017061723890051E-3</v>
      </c>
      <c r="AK90" s="64">
        <f t="shared" si="49"/>
        <v>1.8379607686844324E-2</v>
      </c>
      <c r="AL90" s="64">
        <f t="shared" si="50"/>
        <v>2.6558854075271254E-2</v>
      </c>
      <c r="AM90" s="64">
        <f t="shared" si="51"/>
        <v>3.3686114019220614E-2</v>
      </c>
      <c r="AN90" s="64">
        <f t="shared" si="52"/>
        <v>5.197609421005589E-2</v>
      </c>
      <c r="AO90" s="64">
        <f t="shared" si="53"/>
        <v>6.6254025698419317E-2</v>
      </c>
      <c r="AP90" s="64">
        <f t="shared" si="54"/>
        <v>7.926991013553697E-2</v>
      </c>
      <c r="AQ90" s="64">
        <f t="shared" si="55"/>
        <v>0.10245464829296325</v>
      </c>
      <c r="AR90" s="66">
        <f t="shared" si="56"/>
        <v>0.12358725690827044</v>
      </c>
    </row>
    <row r="91" spans="2:44" x14ac:dyDescent="0.3">
      <c r="B91" s="30">
        <v>79</v>
      </c>
      <c r="C91">
        <f>int_lag_19!O169</f>
        <v>5.6927333333333401</v>
      </c>
      <c r="D91">
        <f>int_lag_19!P169</f>
        <v>6.3050666666666579</v>
      </c>
      <c r="E91">
        <f>int_lag_19!Q169</f>
        <v>6.4374866666666595</v>
      </c>
      <c r="F91">
        <f>int_lag_19!R169</f>
        <v>6.6593800000000147</v>
      </c>
      <c r="G91">
        <f>int_lag_19!S169</f>
        <v>7.2374800000000041</v>
      </c>
      <c r="H91">
        <f>int_lag_19!T169</f>
        <v>7.4900016666666529</v>
      </c>
      <c r="I91">
        <f>int_lag_19!U169</f>
        <v>7.7098866666666801</v>
      </c>
      <c r="J91">
        <f>int_lag_19!V169</f>
        <v>8.0146500000000103</v>
      </c>
      <c r="K91" s="4">
        <f>int_lag_19!W169</f>
        <v>8.2403999999999726</v>
      </c>
      <c r="M91" s="30">
        <v>79</v>
      </c>
      <c r="N91">
        <f t="shared" si="30"/>
        <v>0.80769247418765511</v>
      </c>
      <c r="O91">
        <f t="shared" si="31"/>
        <v>0.81202507268528268</v>
      </c>
      <c r="P91">
        <f t="shared" si="32"/>
        <v>0.81811186287103355</v>
      </c>
      <c r="Q91">
        <f t="shared" si="33"/>
        <v>0.82444514432524107</v>
      </c>
      <c r="R91">
        <f t="shared" si="34"/>
        <v>0.84363078805104719</v>
      </c>
      <c r="S91">
        <f t="shared" si="35"/>
        <v>0.86493423124465607</v>
      </c>
      <c r="T91">
        <f t="shared" si="36"/>
        <v>0.88821399361197217</v>
      </c>
      <c r="U91">
        <f t="shared" si="37"/>
        <v>0.9368634485913121</v>
      </c>
      <c r="V91" s="4">
        <f t="shared" si="38"/>
        <v>0.99187875587122898</v>
      </c>
      <c r="X91" s="30">
        <v>79</v>
      </c>
      <c r="Y91" s="61">
        <f t="shared" si="39"/>
        <v>1.1280701864796669</v>
      </c>
      <c r="Z91" s="61">
        <f t="shared" si="40"/>
        <v>1.1166430657212389</v>
      </c>
      <c r="AA91" s="61">
        <f t="shared" si="41"/>
        <v>1.1064026901177211</v>
      </c>
      <c r="AB91" s="61">
        <f t="shared" si="42"/>
        <v>1.097045865167021</v>
      </c>
      <c r="AC91" s="61">
        <f t="shared" si="43"/>
        <v>1.0719576347465141</v>
      </c>
      <c r="AD91" s="61">
        <f t="shared" si="44"/>
        <v>1.0498104203674672</v>
      </c>
      <c r="AE91" s="61">
        <f t="shared" si="45"/>
        <v>1.0288569188967183</v>
      </c>
      <c r="AF91" s="61">
        <f t="shared" si="46"/>
        <v>0.98939113054305539</v>
      </c>
      <c r="AG91" s="62">
        <f t="shared" si="47"/>
        <v>0.95115563360663968</v>
      </c>
      <c r="AI91" s="30">
        <v>79</v>
      </c>
      <c r="AJ91" s="65">
        <f t="shared" si="48"/>
        <v>8.2784000631118682E-3</v>
      </c>
      <c r="AK91" s="64">
        <f t="shared" si="49"/>
        <v>1.8982720925003416E-2</v>
      </c>
      <c r="AL91" s="64">
        <f t="shared" si="50"/>
        <v>2.7443935557775578E-2</v>
      </c>
      <c r="AM91" s="64">
        <f t="shared" si="51"/>
        <v>3.4823133610316637E-2</v>
      </c>
      <c r="AN91" s="64">
        <f t="shared" si="52"/>
        <v>5.378758389709215E-2</v>
      </c>
      <c r="AO91" s="64">
        <f t="shared" si="53"/>
        <v>6.8613620584143553E-2</v>
      </c>
      <c r="AP91" s="64">
        <f t="shared" si="54"/>
        <v>8.2150451814240411E-2</v>
      </c>
      <c r="AQ91" s="64">
        <f t="shared" si="55"/>
        <v>0.1062122805128799</v>
      </c>
      <c r="AR91" s="66">
        <f t="shared" si="56"/>
        <v>0.12834933142422911</v>
      </c>
    </row>
    <row r="92" spans="2:44" x14ac:dyDescent="0.3">
      <c r="B92" s="30">
        <v>80</v>
      </c>
      <c r="C92">
        <f>int_lag_19!O170</f>
        <v>5.7087500000000073</v>
      </c>
      <c r="D92">
        <f>int_lag_19!P170</f>
        <v>6.3249999999999922</v>
      </c>
      <c r="E92">
        <f>int_lag_19!Q170</f>
        <v>6.4614999999999929</v>
      </c>
      <c r="F92">
        <f>int_lag_19!R170</f>
        <v>6.6872500000000148</v>
      </c>
      <c r="G92">
        <f>int_lag_19!S170</f>
        <v>7.2760000000000034</v>
      </c>
      <c r="H92">
        <f>int_lag_19!T170</f>
        <v>7.5348124999999859</v>
      </c>
      <c r="I92">
        <f>int_lag_19!U170</f>
        <v>7.7602500000000134</v>
      </c>
      <c r="J92">
        <f>int_lag_19!V170</f>
        <v>8.0656250000000114</v>
      </c>
      <c r="K92" s="4">
        <f>int_lag_19!W170</f>
        <v>8.30249999999997</v>
      </c>
      <c r="M92" s="30">
        <v>80</v>
      </c>
      <c r="N92">
        <f t="shared" si="30"/>
        <v>0.84294649819766754</v>
      </c>
      <c r="O92">
        <f t="shared" si="31"/>
        <v>0.84746416941911518</v>
      </c>
      <c r="P92">
        <f t="shared" si="32"/>
        <v>0.85381334167268019</v>
      </c>
      <c r="Q92">
        <f t="shared" si="33"/>
        <v>0.86042261454851454</v>
      </c>
      <c r="R92">
        <f t="shared" si="34"/>
        <v>0.88046333583611414</v>
      </c>
      <c r="S92">
        <f t="shared" si="35"/>
        <v>0.90275090201573749</v>
      </c>
      <c r="T92">
        <f t="shared" si="36"/>
        <v>0.92714980062983721</v>
      </c>
      <c r="U92">
        <f t="shared" si="37"/>
        <v>0.97829609301206155</v>
      </c>
      <c r="V92" s="4">
        <f t="shared" si="38"/>
        <v>1.0364188975544073</v>
      </c>
      <c r="X92" s="30">
        <v>80</v>
      </c>
      <c r="Y92" s="61">
        <f t="shared" si="39"/>
        <v>1.1277355235368667</v>
      </c>
      <c r="Z92" s="61">
        <f t="shared" si="40"/>
        <v>1.1158733534559249</v>
      </c>
      <c r="AA92" s="61">
        <f t="shared" si="41"/>
        <v>1.1052789129031499</v>
      </c>
      <c r="AB92" s="61">
        <f t="shared" si="42"/>
        <v>1.0956084996649285</v>
      </c>
      <c r="AC92" s="61">
        <f t="shared" si="43"/>
        <v>1.0696906194198275</v>
      </c>
      <c r="AD92" s="61">
        <f t="shared" si="44"/>
        <v>1.0468787186348893</v>
      </c>
      <c r="AE92" s="61">
        <f t="shared" si="45"/>
        <v>1.0252988982854094</v>
      </c>
      <c r="AF92" s="61">
        <f t="shared" si="46"/>
        <v>0.98477561733380969</v>
      </c>
      <c r="AG92" s="62">
        <f t="shared" si="47"/>
        <v>0.94536225366254201</v>
      </c>
      <c r="AI92" s="30">
        <v>80</v>
      </c>
      <c r="AJ92" s="65">
        <f t="shared" si="48"/>
        <v>8.5515340987847299E-3</v>
      </c>
      <c r="AK92" s="64">
        <f t="shared" si="49"/>
        <v>1.961323060019704E-2</v>
      </c>
      <c r="AL92" s="64">
        <f t="shared" si="50"/>
        <v>2.8370084065484025E-2</v>
      </c>
      <c r="AM92" s="64">
        <f t="shared" si="51"/>
        <v>3.6013707108545678E-2</v>
      </c>
      <c r="AN92" s="64">
        <f t="shared" si="52"/>
        <v>5.5688951955010557E-2</v>
      </c>
      <c r="AO92" s="64">
        <f t="shared" si="53"/>
        <v>7.1094664623519099E-2</v>
      </c>
      <c r="AP92" s="64">
        <f t="shared" si="54"/>
        <v>8.5184533962283759E-2</v>
      </c>
      <c r="AQ92" s="64">
        <f t="shared" si="55"/>
        <v>0.1101790928712838</v>
      </c>
      <c r="AR92" s="66">
        <f t="shared" si="56"/>
        <v>0.13340180963141079</v>
      </c>
    </row>
    <row r="93" spans="2:44" x14ac:dyDescent="0.3">
      <c r="B93" s="30">
        <v>81</v>
      </c>
      <c r="C93">
        <f>int_lag_19!O171</f>
        <v>5.7251500000000073</v>
      </c>
      <c r="D93">
        <f>int_lag_19!P171</f>
        <v>6.3453999999999917</v>
      </c>
      <c r="E93">
        <f>int_lag_19!Q171</f>
        <v>6.4861199999999926</v>
      </c>
      <c r="F93">
        <f>int_lag_19!R171</f>
        <v>6.7158300000000146</v>
      </c>
      <c r="G93">
        <f>int_lag_19!S171</f>
        <v>7.315680000000004</v>
      </c>
      <c r="H93">
        <f>int_lag_19!T171</f>
        <v>7.5810474999999862</v>
      </c>
      <c r="I93">
        <f>int_lag_19!U171</f>
        <v>7.8122700000000131</v>
      </c>
      <c r="J93">
        <f>int_lag_19!V171</f>
        <v>8.1182750000000112</v>
      </c>
      <c r="K93" s="4">
        <f>int_lag_19!W171</f>
        <v>8.3668999999999691</v>
      </c>
      <c r="M93" s="30">
        <v>81</v>
      </c>
      <c r="N93">
        <f t="shared" si="30"/>
        <v>0.87928070288745031</v>
      </c>
      <c r="O93">
        <f t="shared" si="31"/>
        <v>0.88400103145825049</v>
      </c>
      <c r="P93">
        <f t="shared" si="32"/>
        <v>0.89063777632711971</v>
      </c>
      <c r="Q93">
        <f t="shared" si="33"/>
        <v>0.89754986837070005</v>
      </c>
      <c r="R93">
        <f t="shared" si="34"/>
        <v>0.91853094999944729</v>
      </c>
      <c r="S93">
        <f t="shared" si="35"/>
        <v>0.94190488127147931</v>
      </c>
      <c r="T93">
        <f t="shared" si="36"/>
        <v>0.96754456956567203</v>
      </c>
      <c r="U93">
        <f t="shared" si="37"/>
        <v>1.0214801678542276</v>
      </c>
      <c r="V93" s="4">
        <f t="shared" si="38"/>
        <v>1.0831162154486313</v>
      </c>
      <c r="X93" s="30">
        <v>81</v>
      </c>
      <c r="Y93" s="61">
        <f t="shared" si="39"/>
        <v>1.1273890132696547</v>
      </c>
      <c r="Z93" s="61">
        <f t="shared" si="40"/>
        <v>1.1150760539531217</v>
      </c>
      <c r="AA93" s="61">
        <f t="shared" si="41"/>
        <v>1.1041135385615988</v>
      </c>
      <c r="AB93" s="61">
        <f t="shared" si="42"/>
        <v>1.0941166360104499</v>
      </c>
      <c r="AC93" s="61">
        <f t="shared" si="43"/>
        <v>1.0673311650194846</v>
      </c>
      <c r="AD93" s="61">
        <f t="shared" si="44"/>
        <v>1.0438212314236013</v>
      </c>
      <c r="AE93" s="61">
        <f t="shared" si="45"/>
        <v>1.0215807227311511</v>
      </c>
      <c r="AF93" s="61">
        <f t="shared" si="46"/>
        <v>0.97994025000072194</v>
      </c>
      <c r="AG93" s="62">
        <f t="shared" si="47"/>
        <v>0.93925808624906559</v>
      </c>
      <c r="AI93" s="30">
        <v>81</v>
      </c>
      <c r="AJ93" s="65">
        <f t="shared" si="48"/>
        <v>8.8375105334945747E-3</v>
      </c>
      <c r="AK93" s="64">
        <f t="shared" si="49"/>
        <v>2.0273568053110425E-2</v>
      </c>
      <c r="AL93" s="64">
        <f t="shared" si="50"/>
        <v>2.9340951155308992E-2</v>
      </c>
      <c r="AM93" s="64">
        <f t="shared" si="51"/>
        <v>3.7262614820307127E-2</v>
      </c>
      <c r="AN93" s="64">
        <f t="shared" si="52"/>
        <v>5.7688343132085373E-2</v>
      </c>
      <c r="AO93" s="64">
        <f t="shared" si="53"/>
        <v>7.3708453266194573E-2</v>
      </c>
      <c r="AP93" s="64">
        <f t="shared" si="54"/>
        <v>8.838690059011356E-2</v>
      </c>
      <c r="AQ93" s="64">
        <f t="shared" si="55"/>
        <v>0.11437702536484062</v>
      </c>
      <c r="AR93" s="66">
        <f t="shared" si="56"/>
        <v>0.13877791610958545</v>
      </c>
    </row>
    <row r="94" spans="2:44" x14ac:dyDescent="0.3">
      <c r="B94" s="30">
        <v>82</v>
      </c>
      <c r="C94">
        <f>int_lag_19!O172</f>
        <v>5.7419333333333409</v>
      </c>
      <c r="D94">
        <f>int_lag_19!P172</f>
        <v>6.3662666666666583</v>
      </c>
      <c r="E94">
        <f>int_lag_19!Q172</f>
        <v>6.5113466666666593</v>
      </c>
      <c r="F94">
        <f>int_lag_19!R172</f>
        <v>6.7451200000000151</v>
      </c>
      <c r="G94">
        <f>int_lag_19!S172</f>
        <v>7.3565200000000033</v>
      </c>
      <c r="H94">
        <f>int_lag_19!T172</f>
        <v>7.6287066666666519</v>
      </c>
      <c r="I94">
        <f>int_lag_19!U172</f>
        <v>7.8659466666666802</v>
      </c>
      <c r="J94">
        <f>int_lag_19!V172</f>
        <v>8.1726000000000116</v>
      </c>
      <c r="K94" s="4">
        <f>int_lag_19!W172</f>
        <v>8.43359999999997</v>
      </c>
      <c r="M94" s="30">
        <v>82</v>
      </c>
      <c r="N94">
        <f t="shared" si="30"/>
        <v>0.91681455206388429</v>
      </c>
      <c r="O94">
        <f t="shared" si="31"/>
        <v>0.92175791934793627</v>
      </c>
      <c r="P94">
        <f t="shared" si="32"/>
        <v>0.92871147661692</v>
      </c>
      <c r="Q94">
        <f t="shared" si="33"/>
        <v>0.9359575830682163</v>
      </c>
      <c r="R94">
        <f t="shared" si="34"/>
        <v>0.95797856430249662</v>
      </c>
      <c r="S94">
        <f t="shared" si="35"/>
        <v>0.98255892771185538</v>
      </c>
      <c r="T94">
        <f t="shared" si="36"/>
        <v>1.0095832843122079</v>
      </c>
      <c r="U94">
        <f t="shared" si="37"/>
        <v>1.0666584430115789</v>
      </c>
      <c r="V94" s="4">
        <f t="shared" si="38"/>
        <v>1.1323033389425718</v>
      </c>
      <c r="X94" s="30">
        <v>82</v>
      </c>
      <c r="Y94" s="61">
        <f t="shared" si="39"/>
        <v>1.1270294478648331</v>
      </c>
      <c r="Z94" s="61">
        <f t="shared" si="40"/>
        <v>1.1142483625897717</v>
      </c>
      <c r="AA94" s="61">
        <f t="shared" si="41"/>
        <v>1.1029023524496082</v>
      </c>
      <c r="AB94" s="61">
        <f t="shared" si="42"/>
        <v>1.0925647553224533</v>
      </c>
      <c r="AC94" s="61">
        <f t="shared" si="43"/>
        <v>1.0648698379379142</v>
      </c>
      <c r="AD94" s="61">
        <f t="shared" si="44"/>
        <v>1.0406248317653439</v>
      </c>
      <c r="AE94" s="61">
        <f t="shared" si="45"/>
        <v>1.0176851761881478</v>
      </c>
      <c r="AF94" s="61">
        <f t="shared" si="46"/>
        <v>0.97485908499286011</v>
      </c>
      <c r="AG94" s="62">
        <f t="shared" si="47"/>
        <v>0.93280314443876622</v>
      </c>
      <c r="AI94" s="30">
        <v>82</v>
      </c>
      <c r="AJ94" s="65">
        <f t="shared" si="48"/>
        <v>9.1375317841710935E-3</v>
      </c>
      <c r="AK94" s="64">
        <f t="shared" si="49"/>
        <v>2.0966527654439071E-2</v>
      </c>
      <c r="AL94" s="64">
        <f t="shared" si="50"/>
        <v>3.0360735391463001E-2</v>
      </c>
      <c r="AM94" s="64">
        <f t="shared" si="51"/>
        <v>3.8575358094604217E-2</v>
      </c>
      <c r="AN94" s="64">
        <f t="shared" si="52"/>
        <v>5.9795155056536875E-2</v>
      </c>
      <c r="AO94" s="64">
        <f t="shared" si="53"/>
        <v>7.6468080373262914E-2</v>
      </c>
      <c r="AP94" s="64">
        <f t="shared" si="54"/>
        <v>9.177474399281571E-2</v>
      </c>
      <c r="AQ94" s="64">
        <f t="shared" si="55"/>
        <v>0.11883207590352418</v>
      </c>
      <c r="AR94" s="66">
        <f t="shared" si="56"/>
        <v>0.14451773222429731</v>
      </c>
    </row>
    <row r="95" spans="2:44" x14ac:dyDescent="0.3">
      <c r="B95" s="30">
        <v>83</v>
      </c>
      <c r="C95">
        <f>int_lag_19!O173</f>
        <v>5.7591000000000072</v>
      </c>
      <c r="D95">
        <f>int_lag_19!P173</f>
        <v>6.387599999999992</v>
      </c>
      <c r="E95">
        <f>int_lag_19!Q173</f>
        <v>6.5371799999999931</v>
      </c>
      <c r="F95">
        <f>int_lag_19!R173</f>
        <v>6.7751200000000154</v>
      </c>
      <c r="G95">
        <f>int_lag_19!S173</f>
        <v>7.398520000000004</v>
      </c>
      <c r="H95">
        <f>int_lag_19!T173</f>
        <v>7.6777899999999848</v>
      </c>
      <c r="I95">
        <f>int_lag_19!U173</f>
        <v>7.9212800000000136</v>
      </c>
      <c r="J95">
        <f>int_lag_19!V173</f>
        <v>8.2286000000000108</v>
      </c>
      <c r="K95" s="4">
        <f>int_lag_19!W173</f>
        <v>8.5025999999999691</v>
      </c>
      <c r="M95" s="30">
        <v>83</v>
      </c>
      <c r="N95">
        <f t="shared" si="30"/>
        <v>0.95568667733245871</v>
      </c>
      <c r="O95">
        <f t="shared" si="31"/>
        <v>0.96087689912669272</v>
      </c>
      <c r="P95">
        <f t="shared" si="32"/>
        <v>0.96818149157254285</v>
      </c>
      <c r="Q95">
        <f t="shared" si="33"/>
        <v>0.97579819596587969</v>
      </c>
      <c r="R95">
        <f t="shared" si="34"/>
        <v>0.99897630018567252</v>
      </c>
      <c r="S95">
        <f t="shared" si="35"/>
        <v>1.0249054693923267</v>
      </c>
      <c r="T95">
        <f t="shared" si="36"/>
        <v>1.0534864723875712</v>
      </c>
      <c r="U95">
        <f t="shared" si="37"/>
        <v>1.1141258553297733</v>
      </c>
      <c r="V95" s="4">
        <f t="shared" si="38"/>
        <v>1.1843943105854797</v>
      </c>
      <c r="X95" s="30">
        <v>83</v>
      </c>
      <c r="Y95" s="61">
        <f t="shared" si="39"/>
        <v>1.1266554325806772</v>
      </c>
      <c r="Z95" s="61">
        <f t="shared" si="40"/>
        <v>1.113387038657089</v>
      </c>
      <c r="AA95" s="61">
        <f t="shared" si="41"/>
        <v>1.1016404822623946</v>
      </c>
      <c r="AB95" s="61">
        <f t="shared" si="42"/>
        <v>1.0909464704833054</v>
      </c>
      <c r="AC95" s="61">
        <f t="shared" si="43"/>
        <v>1.0622956888650954</v>
      </c>
      <c r="AD95" s="61">
        <f t="shared" si="44"/>
        <v>1.0372742002582531</v>
      </c>
      <c r="AE95" s="61">
        <f t="shared" si="45"/>
        <v>1.0135920272061023</v>
      </c>
      <c r="AF95" s="61">
        <f t="shared" si="46"/>
        <v>0.96950104972934226</v>
      </c>
      <c r="AG95" s="62">
        <f t="shared" si="47"/>
        <v>0.92594849866030637</v>
      </c>
      <c r="AI95" s="30">
        <v>83</v>
      </c>
      <c r="AJ95" s="65">
        <f t="shared" si="48"/>
        <v>9.4529898903595866E-3</v>
      </c>
      <c r="AK95" s="64">
        <f t="shared" si="49"/>
        <v>2.1695346408685534E-2</v>
      </c>
      <c r="AL95" s="64">
        <f t="shared" si="50"/>
        <v>3.1434303430808996E-2</v>
      </c>
      <c r="AM95" s="64">
        <f t="shared" si="51"/>
        <v>3.9958320724388874E-2</v>
      </c>
      <c r="AN95" s="64">
        <f t="shared" si="52"/>
        <v>6.2020328433175287E-2</v>
      </c>
      <c r="AO95" s="64">
        <f t="shared" si="53"/>
        <v>7.9388873034156537E-2</v>
      </c>
      <c r="AP95" s="64">
        <f t="shared" si="54"/>
        <v>9.5368326407116788E-2</v>
      </c>
      <c r="AQ95" s="64">
        <f t="shared" si="55"/>
        <v>0.12357545089044908</v>
      </c>
      <c r="AR95" s="66">
        <f t="shared" si="56"/>
        <v>0.1506703990350643</v>
      </c>
    </row>
    <row r="96" spans="2:44" x14ac:dyDescent="0.3">
      <c r="B96" s="30">
        <v>84</v>
      </c>
      <c r="C96">
        <f>int_lag_19!O174</f>
        <v>5.7766500000000072</v>
      </c>
      <c r="D96">
        <f>int_lag_19!P174</f>
        <v>6.4093999999999918</v>
      </c>
      <c r="E96">
        <f>int_lag_19!Q174</f>
        <v>6.5636199999999931</v>
      </c>
      <c r="F96">
        <f>int_lag_19!R174</f>
        <v>6.8058300000000154</v>
      </c>
      <c r="G96">
        <f>int_lag_19!S174</f>
        <v>7.4416800000000034</v>
      </c>
      <c r="H96">
        <f>int_lag_19!T174</f>
        <v>7.7282974999999849</v>
      </c>
      <c r="I96">
        <f>int_lag_19!U174</f>
        <v>7.9782700000000135</v>
      </c>
      <c r="J96">
        <f>int_lag_19!V174</f>
        <v>8.2862750000000105</v>
      </c>
      <c r="K96" s="4">
        <f>int_lag_19!W174</f>
        <v>8.5738999999999681</v>
      </c>
      <c r="M96" s="30">
        <v>84</v>
      </c>
      <c r="N96">
        <f t="shared" si="30"/>
        <v>0.99605939992402859</v>
      </c>
      <c r="O96">
        <f t="shared" si="31"/>
        <v>1.0015245591122774</v>
      </c>
      <c r="P96">
        <f t="shared" si="32"/>
        <v>1.0092206151689456</v>
      </c>
      <c r="Q96">
        <f t="shared" si="33"/>
        <v>1.0172512305256327</v>
      </c>
      <c r="R96">
        <f t="shared" si="34"/>
        <v>1.0417259016422362</v>
      </c>
      <c r="S96">
        <f t="shared" si="35"/>
        <v>1.0691745592277953</v>
      </c>
      <c r="T96">
        <f t="shared" si="36"/>
        <v>1.0995202630645511</v>
      </c>
      <c r="U96">
        <f t="shared" si="37"/>
        <v>1.1642460903053558</v>
      </c>
      <c r="V96" s="4">
        <f t="shared" si="38"/>
        <v>1.2399142953831428</v>
      </c>
      <c r="X96" s="30">
        <v>84</v>
      </c>
      <c r="Y96" s="61">
        <f t="shared" si="39"/>
        <v>1.1262653421417208</v>
      </c>
      <c r="Z96" s="61">
        <f t="shared" si="40"/>
        <v>1.1124883028428438</v>
      </c>
      <c r="AA96" s="61">
        <f t="shared" si="41"/>
        <v>1.1003222417395868</v>
      </c>
      <c r="AB96" s="61">
        <f t="shared" si="42"/>
        <v>1.0892543172561708</v>
      </c>
      <c r="AC96" s="61">
        <f t="shared" si="43"/>
        <v>1.059595873946525</v>
      </c>
      <c r="AD96" s="61">
        <f t="shared" si="44"/>
        <v>1.0337512511400633</v>
      </c>
      <c r="AE96" s="61">
        <f t="shared" si="45"/>
        <v>1.0092771970412764</v>
      </c>
      <c r="AF96" s="61">
        <f t="shared" si="46"/>
        <v>0.96382835208488526</v>
      </c>
      <c r="AG96" s="62">
        <f t="shared" si="47"/>
        <v>0.91863310018299305</v>
      </c>
      <c r="AI96" s="30">
        <v>84</v>
      </c>
      <c r="AJ96" s="65">
        <f t="shared" si="48"/>
        <v>9.7855103699070467E-3</v>
      </c>
      <c r="AK96" s="64">
        <f t="shared" si="49"/>
        <v>2.2463807103869082E-2</v>
      </c>
      <c r="AL96" s="64">
        <f t="shared" si="50"/>
        <v>3.2567347345441644E-2</v>
      </c>
      <c r="AM96" s="64">
        <f t="shared" si="51"/>
        <v>4.1418979276844681E-2</v>
      </c>
      <c r="AN96" s="64">
        <f t="shared" si="52"/>
        <v>6.4376728778511416E-2</v>
      </c>
      <c r="AO96" s="64">
        <f t="shared" si="53"/>
        <v>8.2488970155395247E-2</v>
      </c>
      <c r="AP96" s="64">
        <f t="shared" si="54"/>
        <v>9.9191818432168288E-2</v>
      </c>
      <c r="AQ96" s="64">
        <f t="shared" si="55"/>
        <v>0.12864516678793791</v>
      </c>
      <c r="AR96" s="66">
        <f t="shared" si="56"/>
        <v>0.15729731023338778</v>
      </c>
    </row>
    <row r="97" spans="2:44" x14ac:dyDescent="0.3">
      <c r="B97" s="30">
        <v>85</v>
      </c>
      <c r="C97">
        <f>int_lag_19!O175</f>
        <v>5.7945833333333407</v>
      </c>
      <c r="D97">
        <f>int_lag_19!P175</f>
        <v>6.4316666666666578</v>
      </c>
      <c r="E97">
        <f>int_lag_19!Q175</f>
        <v>6.5906666666666593</v>
      </c>
      <c r="F97">
        <f>int_lag_19!R175</f>
        <v>6.8372500000000151</v>
      </c>
      <c r="G97">
        <f>int_lag_19!S175</f>
        <v>7.4860000000000033</v>
      </c>
      <c r="H97">
        <f>int_lag_19!T175</f>
        <v>7.7802291666666523</v>
      </c>
      <c r="I97">
        <f>int_lag_19!U175</f>
        <v>8.0369166666666807</v>
      </c>
      <c r="J97">
        <f>int_lag_19!V175</f>
        <v>8.3456250000000125</v>
      </c>
      <c r="K97" s="4">
        <f>int_lag_19!W175</f>
        <v>8.6474999999999671</v>
      </c>
      <c r="M97" s="30">
        <v>85</v>
      </c>
      <c r="N97">
        <f t="shared" si="30"/>
        <v>1.0381246761738554</v>
      </c>
      <c r="O97">
        <f t="shared" si="31"/>
        <v>1.0438982270842057</v>
      </c>
      <c r="P97">
        <f t="shared" si="32"/>
        <v>1.0520340076091583</v>
      </c>
      <c r="Q97">
        <f t="shared" si="33"/>
        <v>1.0605303677300082</v>
      </c>
      <c r="R97">
        <f t="shared" si="34"/>
        <v>1.0864693790760387</v>
      </c>
      <c r="S97">
        <f t="shared" si="35"/>
        <v>1.1156447088328649</v>
      </c>
      <c r="T97">
        <f t="shared" si="36"/>
        <v>1.1480103042698309</v>
      </c>
      <c r="U97">
        <f t="shared" si="37"/>
        <v>1.217475386843391</v>
      </c>
      <c r="V97" s="4">
        <f t="shared" si="38"/>
        <v>1.2995443597995384</v>
      </c>
      <c r="X97" s="30">
        <v>85</v>
      </c>
      <c r="Y97" s="61">
        <f t="shared" si="39"/>
        <v>1.1258572634929724</v>
      </c>
      <c r="Z97" s="61">
        <f t="shared" si="40"/>
        <v>1.1115477023555027</v>
      </c>
      <c r="AA97" s="61">
        <f t="shared" si="41"/>
        <v>1.0989409244069772</v>
      </c>
      <c r="AB97" s="61">
        <f t="shared" si="42"/>
        <v>1.0874794776889305</v>
      </c>
      <c r="AC97" s="61">
        <f t="shared" si="43"/>
        <v>1.056755147734181</v>
      </c>
      <c r="AD97" s="61">
        <f t="shared" si="44"/>
        <v>1.0300343540008323</v>
      </c>
      <c r="AE97" s="61">
        <f t="shared" si="45"/>
        <v>1.00471161403652</v>
      </c>
      <c r="AF97" s="61">
        <f t="shared" si="46"/>
        <v>0.9577942088841005</v>
      </c>
      <c r="AG97" s="62">
        <f t="shared" si="47"/>
        <v>0.91077902382983067</v>
      </c>
      <c r="AI97" s="30">
        <v>85</v>
      </c>
      <c r="AJ97" s="65">
        <f t="shared" si="48"/>
        <v>1.0137009781779116E-2</v>
      </c>
      <c r="AK97" s="64">
        <f t="shared" si="49"/>
        <v>2.3276373988698973E-2</v>
      </c>
      <c r="AL97" s="64">
        <f t="shared" si="50"/>
        <v>3.3766592188288813E-2</v>
      </c>
      <c r="AM97" s="64">
        <f t="shared" si="51"/>
        <v>4.2966181534028203E-2</v>
      </c>
      <c r="AN97" s="64">
        <f t="shared" si="52"/>
        <v>6.687965718511768E-2</v>
      </c>
      <c r="AO97" s="64">
        <f t="shared" si="53"/>
        <v>8.5790106788328657E-2</v>
      </c>
      <c r="AP97" s="64">
        <f t="shared" si="54"/>
        <v>0.10327445316948491</v>
      </c>
      <c r="AQ97" s="64">
        <f t="shared" si="55"/>
        <v>0.13408833629301242</v>
      </c>
      <c r="AR97" s="66">
        <f t="shared" si="56"/>
        <v>0.16447689127497223</v>
      </c>
    </row>
    <row r="98" spans="2:44" x14ac:dyDescent="0.3">
      <c r="B98" s="30">
        <v>86</v>
      </c>
      <c r="C98">
        <f>int_lag_19!O176</f>
        <v>5.8129000000000079</v>
      </c>
      <c r="D98">
        <f>int_lag_19!P176</f>
        <v>6.4543999999999917</v>
      </c>
      <c r="E98">
        <f>int_lag_19!Q176</f>
        <v>6.6183199999999927</v>
      </c>
      <c r="F98">
        <f>int_lag_19!R176</f>
        <v>6.8693800000000156</v>
      </c>
      <c r="G98">
        <f>int_lag_19!S176</f>
        <v>7.5314800000000046</v>
      </c>
      <c r="H98">
        <f>int_lag_19!T176</f>
        <v>7.8335849999999851</v>
      </c>
      <c r="I98">
        <f>int_lag_19!U176</f>
        <v>8.0972200000000143</v>
      </c>
      <c r="J98">
        <f>int_lag_19!V176</f>
        <v>8.4066500000000097</v>
      </c>
      <c r="K98" s="4">
        <f>int_lag_19!W176</f>
        <v>8.7233999999999678</v>
      </c>
      <c r="M98" s="30">
        <v>86</v>
      </c>
      <c r="N98">
        <f t="shared" si="30"/>
        <v>1.0821120453734887</v>
      </c>
      <c r="O98">
        <f t="shared" si="31"/>
        <v>1.0882343045050502</v>
      </c>
      <c r="P98">
        <f t="shared" si="32"/>
        <v>1.0968681065419177</v>
      </c>
      <c r="Q98">
        <f t="shared" si="33"/>
        <v>1.1058930031581948</v>
      </c>
      <c r="R98">
        <f t="shared" si="34"/>
        <v>1.133500847094808</v>
      </c>
      <c r="S98">
        <f t="shared" si="35"/>
        <v>1.164657958749618</v>
      </c>
      <c r="T98">
        <f t="shared" si="36"/>
        <v>1.1993614780393347</v>
      </c>
      <c r="U98">
        <f t="shared" si="37"/>
        <v>1.2743977358772569</v>
      </c>
      <c r="V98" s="4">
        <f t="shared" si="38"/>
        <v>1.3641916206397922</v>
      </c>
      <c r="X98" s="30">
        <v>86</v>
      </c>
      <c r="Y98" s="61">
        <f t="shared" si="39"/>
        <v>1.1254289193916476</v>
      </c>
      <c r="Z98" s="61">
        <f t="shared" si="40"/>
        <v>1.1105599304600748</v>
      </c>
      <c r="AA98" s="61">
        <f t="shared" si="41"/>
        <v>1.0974885266324834</v>
      </c>
      <c r="AB98" s="61">
        <f t="shared" si="42"/>
        <v>1.0856114072881644</v>
      </c>
      <c r="AC98" s="61">
        <f t="shared" si="43"/>
        <v>1.0537551713205475</v>
      </c>
      <c r="AD98" s="61">
        <f t="shared" si="44"/>
        <v>1.0260972557804053</v>
      </c>
      <c r="AE98" s="61">
        <f t="shared" si="45"/>
        <v>0.999859598464515</v>
      </c>
      <c r="AF98" s="61">
        <f t="shared" si="46"/>
        <v>0.95133950517447663</v>
      </c>
      <c r="AG98" s="62">
        <f t="shared" si="47"/>
        <v>0.90228406507209313</v>
      </c>
      <c r="AI98" s="30">
        <v>86</v>
      </c>
      <c r="AJ98" s="65">
        <f t="shared" si="48"/>
        <v>1.0509772537996787E-2</v>
      </c>
      <c r="AK98" s="64">
        <f t="shared" si="49"/>
        <v>2.4138374259743522E-2</v>
      </c>
      <c r="AL98" s="64">
        <f t="shared" si="50"/>
        <v>3.504007461224623E-2</v>
      </c>
      <c r="AM98" s="64">
        <f t="shared" si="51"/>
        <v>4.4610521689964155E-2</v>
      </c>
      <c r="AN98" s="64">
        <f t="shared" si="52"/>
        <v>6.9547547010376687E-2</v>
      </c>
      <c r="AO98" s="64">
        <f t="shared" si="53"/>
        <v>8.9318700062357648E-2</v>
      </c>
      <c r="AP98" s="64">
        <f t="shared" si="54"/>
        <v>0.10765215266260686</v>
      </c>
      <c r="AQ98" s="64">
        <f t="shared" si="55"/>
        <v>0.13996452892156752</v>
      </c>
      <c r="AR98" s="66">
        <f t="shared" si="56"/>
        <v>0.17231203191607636</v>
      </c>
    </row>
    <row r="99" spans="2:44" x14ac:dyDescent="0.3">
      <c r="B99" s="30">
        <v>87</v>
      </c>
      <c r="C99">
        <f>int_lag_19!O177</f>
        <v>5.8316000000000079</v>
      </c>
      <c r="D99">
        <f>int_lag_19!P177</f>
        <v>6.4775999999999909</v>
      </c>
      <c r="E99">
        <f>int_lag_19!Q177</f>
        <v>6.646579999999993</v>
      </c>
      <c r="F99">
        <f>int_lag_19!R177</f>
        <v>6.9022200000000158</v>
      </c>
      <c r="G99">
        <f>int_lag_19!S177</f>
        <v>7.5781200000000037</v>
      </c>
      <c r="H99">
        <f>int_lag_19!T177</f>
        <v>7.8883649999999843</v>
      </c>
      <c r="I99">
        <f>int_lag_19!U177</f>
        <v>8.1591800000000134</v>
      </c>
      <c r="J99">
        <f>int_lag_19!V177</f>
        <v>8.469350000000011</v>
      </c>
      <c r="K99" s="4">
        <f>int_lag_19!W177</f>
        <v>8.8015999999999686</v>
      </c>
      <c r="M99" s="30">
        <v>87</v>
      </c>
      <c r="N99">
        <f t="shared" si="30"/>
        <v>1.1282994546725971</v>
      </c>
      <c r="O99">
        <f t="shared" si="31"/>
        <v>1.134819653516534</v>
      </c>
      <c r="P99">
        <f t="shared" si="32"/>
        <v>1.1440228573863198</v>
      </c>
      <c r="Q99">
        <f t="shared" si="33"/>
        <v>1.1536534266079337</v>
      </c>
      <c r="R99">
        <f t="shared" si="34"/>
        <v>1.1831830977756328</v>
      </c>
      <c r="S99">
        <f t="shared" si="35"/>
        <v>1.2166413591340168</v>
      </c>
      <c r="T99">
        <f t="shared" si="36"/>
        <v>1.2540866034236908</v>
      </c>
      <c r="U99">
        <f t="shared" si="37"/>
        <v>1.335778772969793</v>
      </c>
      <c r="V99" s="4">
        <f t="shared" si="38"/>
        <v>1.4351044024998905</v>
      </c>
      <c r="X99" s="30">
        <v>87</v>
      </c>
      <c r="Y99" s="61">
        <f t="shared" si="39"/>
        <v>1.124977564498985</v>
      </c>
      <c r="Z99" s="61">
        <f t="shared" si="40"/>
        <v>1.1095185803754093</v>
      </c>
      <c r="AA99" s="61">
        <f t="shared" si="41"/>
        <v>1.0959553684232339</v>
      </c>
      <c r="AB99" s="61">
        <f t="shared" si="42"/>
        <v>1.0836373222610716</v>
      </c>
      <c r="AC99" s="61">
        <f t="shared" si="43"/>
        <v>1.0505735472951951</v>
      </c>
      <c r="AD99" s="61">
        <f t="shared" si="44"/>
        <v>1.0219075508939568</v>
      </c>
      <c r="AE99" s="61">
        <f t="shared" si="45"/>
        <v>0.99467652265758311</v>
      </c>
      <c r="AF99" s="61">
        <f t="shared" si="46"/>
        <v>0.9443877077784244</v>
      </c>
      <c r="AG99" s="62">
        <f t="shared" si="47"/>
        <v>0.89300967283553734</v>
      </c>
      <c r="AI99" s="30">
        <v>87</v>
      </c>
      <c r="AJ99" s="65">
        <f t="shared" si="48"/>
        <v>1.0906555330430057E-2</v>
      </c>
      <c r="AK99" s="64">
        <f t="shared" si="49"/>
        <v>2.5056245483259354E-2</v>
      </c>
      <c r="AL99" s="64">
        <f t="shared" si="50"/>
        <v>3.6397524242998358E-2</v>
      </c>
      <c r="AM99" s="64">
        <f t="shared" si="51"/>
        <v>4.6364856193299442E-2</v>
      </c>
      <c r="AN99" s="64">
        <f t="shared" si="52"/>
        <v>7.2402935269930246E-2</v>
      </c>
      <c r="AO99" s="64">
        <f t="shared" si="53"/>
        <v>9.3107389650435191E-2</v>
      </c>
      <c r="AP99" s="64">
        <f t="shared" si="54"/>
        <v>0.1123698830002996</v>
      </c>
      <c r="AQ99" s="64">
        <f t="shared" si="55"/>
        <v>0.14635088500411042</v>
      </c>
      <c r="AR99" s="66">
        <f t="shared" si="56"/>
        <v>0.18094219455928806</v>
      </c>
    </row>
    <row r="100" spans="2:44" x14ac:dyDescent="0.3">
      <c r="B100" s="30">
        <v>88</v>
      </c>
      <c r="C100">
        <f>int_lag_19!O178</f>
        <v>5.8506833333333415</v>
      </c>
      <c r="D100">
        <f>int_lag_19!P178</f>
        <v>6.5012666666666581</v>
      </c>
      <c r="E100">
        <f>int_lag_19!Q178</f>
        <v>6.6754466666666596</v>
      </c>
      <c r="F100">
        <f>int_lag_19!R178</f>
        <v>6.9357700000000158</v>
      </c>
      <c r="G100">
        <f>int_lag_19!S178</f>
        <v>7.6259200000000034</v>
      </c>
      <c r="H100">
        <f>int_lag_19!T178</f>
        <v>7.9445691666666516</v>
      </c>
      <c r="I100">
        <f>int_lag_19!U178</f>
        <v>8.2227966666666816</v>
      </c>
      <c r="J100">
        <f>int_lag_19!V178</f>
        <v>8.5337250000000111</v>
      </c>
      <c r="K100" s="4">
        <f>int_lag_19!W178</f>
        <v>8.8820999999999657</v>
      </c>
      <c r="M100" s="30">
        <v>88</v>
      </c>
      <c r="N100">
        <f t="shared" si="30"/>
        <v>1.1770283191091613</v>
      </c>
      <c r="O100">
        <f t="shared" si="31"/>
        <v>1.1840074962356784</v>
      </c>
      <c r="P100">
        <f t="shared" si="32"/>
        <v>1.1938688785297562</v>
      </c>
      <c r="Q100">
        <f t="shared" si="33"/>
        <v>1.2042014214913566</v>
      </c>
      <c r="R100">
        <f t="shared" si="34"/>
        <v>1.2359714003989553</v>
      </c>
      <c r="S100">
        <f t="shared" si="35"/>
        <v>1.2721384670104312</v>
      </c>
      <c r="T100">
        <f t="shared" si="36"/>
        <v>1.3128495824756803</v>
      </c>
      <c r="U100">
        <f t="shared" si="37"/>
        <v>1.402651817300858</v>
      </c>
      <c r="V100" s="4">
        <f t="shared" si="38"/>
        <v>1.5140725742627741</v>
      </c>
      <c r="X100" s="30">
        <v>88</v>
      </c>
      <c r="Y100" s="61">
        <f t="shared" si="39"/>
        <v>1.1244998410399967</v>
      </c>
      <c r="Z100" s="61">
        <f t="shared" si="40"/>
        <v>1.1084158023005481</v>
      </c>
      <c r="AA100" s="61">
        <f t="shared" si="41"/>
        <v>1.0943295624783431</v>
      </c>
      <c r="AB100" s="61">
        <f t="shared" si="42"/>
        <v>1.0815414778730683</v>
      </c>
      <c r="AC100" s="61">
        <f t="shared" si="43"/>
        <v>1.0471824391370317</v>
      </c>
      <c r="AD100" s="61">
        <f t="shared" si="44"/>
        <v>1.0174244479512182</v>
      </c>
      <c r="AE100" s="61">
        <f t="shared" si="45"/>
        <v>0.989105311564489</v>
      </c>
      <c r="AF100" s="61">
        <f t="shared" si="46"/>
        <v>0.93683679235431983</v>
      </c>
      <c r="AG100" s="62">
        <f t="shared" si="47"/>
        <v>0.88276011430809109</v>
      </c>
      <c r="AI100" s="30">
        <v>88</v>
      </c>
      <c r="AJ100" s="65">
        <f t="shared" si="48"/>
        <v>1.1330732145432787E-2</v>
      </c>
      <c r="AK100" s="64">
        <f t="shared" si="49"/>
        <v>2.6037880292235527E-2</v>
      </c>
      <c r="AL100" s="64">
        <f t="shared" si="50"/>
        <v>3.7850897477397338E-2</v>
      </c>
      <c r="AM100" s="64">
        <f t="shared" si="51"/>
        <v>4.8245029464518696E-2</v>
      </c>
      <c r="AN100" s="64">
        <f t="shared" si="52"/>
        <v>7.5473851758397381E-2</v>
      </c>
      <c r="AO100" s="64">
        <f t="shared" si="53"/>
        <v>9.7197285498116015E-2</v>
      </c>
      <c r="AP100" s="64">
        <f t="shared" si="54"/>
        <v>0.11748517482756271</v>
      </c>
      <c r="AQ100" s="64">
        <f t="shared" si="55"/>
        <v>0.15335022803450771</v>
      </c>
      <c r="AR100" s="66">
        <f t="shared" si="56"/>
        <v>0.19056430821645076</v>
      </c>
    </row>
    <row r="101" spans="2:44" x14ac:dyDescent="0.3">
      <c r="B101" s="30">
        <v>89</v>
      </c>
      <c r="C101">
        <f>int_lag_19!O179</f>
        <v>5.8701500000000078</v>
      </c>
      <c r="D101">
        <f>int_lag_19!P179</f>
        <v>6.5253999999999914</v>
      </c>
      <c r="E101">
        <f>int_lag_19!Q179</f>
        <v>6.7049199999999924</v>
      </c>
      <c r="F101">
        <f>int_lag_19!R179</f>
        <v>6.9700300000000164</v>
      </c>
      <c r="G101">
        <f>int_lag_19!S179</f>
        <v>7.6748800000000035</v>
      </c>
      <c r="H101">
        <f>int_lag_19!T179</f>
        <v>8.0021974999999852</v>
      </c>
      <c r="I101">
        <f>int_lag_19!U179</f>
        <v>8.2880700000000136</v>
      </c>
      <c r="J101">
        <f>int_lag_19!V179</f>
        <v>8.5997750000000117</v>
      </c>
      <c r="K101" s="4">
        <f>int_lag_19!W179</f>
        <v>8.9648999999999646</v>
      </c>
      <c r="M101" s="30">
        <v>89</v>
      </c>
      <c r="N101">
        <f t="shared" si="30"/>
        <v>1.2287249912949523</v>
      </c>
      <c r="O101">
        <f t="shared" si="31"/>
        <v>1.2362401755896075</v>
      </c>
      <c r="P101">
        <f t="shared" si="32"/>
        <v>1.2468721817127015</v>
      </c>
      <c r="Q101">
        <f t="shared" si="33"/>
        <v>1.2580292219835052</v>
      </c>
      <c r="R101">
        <f t="shared" si="34"/>
        <v>1.2924487045875395</v>
      </c>
      <c r="S101">
        <f t="shared" si="35"/>
        <v>1.3318570944918844</v>
      </c>
      <c r="T101">
        <f t="shared" si="36"/>
        <v>1.376532772653088</v>
      </c>
      <c r="U101">
        <f t="shared" si="37"/>
        <v>1.4764624420030275</v>
      </c>
      <c r="V101" s="4">
        <f t="shared" si="38"/>
        <v>1.6038028410839822</v>
      </c>
      <c r="X101" s="30">
        <v>89</v>
      </c>
      <c r="Y101" s="61">
        <f t="shared" si="39"/>
        <v>1.123991573345573</v>
      </c>
      <c r="Z101" s="61">
        <f t="shared" si="40"/>
        <v>1.1072418133663322</v>
      </c>
      <c r="AA101" s="61">
        <f t="shared" si="41"/>
        <v>1.0925962513838303</v>
      </c>
      <c r="AB101" s="61">
        <f t="shared" si="42"/>
        <v>1.0793041254298694</v>
      </c>
      <c r="AC101" s="61">
        <f t="shared" si="43"/>
        <v>1.0435465369708861</v>
      </c>
      <c r="AD101" s="61">
        <f t="shared" si="44"/>
        <v>1.0125953997231081</v>
      </c>
      <c r="AE101" s="61">
        <f t="shared" si="45"/>
        <v>0.98307100710836004</v>
      </c>
      <c r="AF101" s="61">
        <f t="shared" si="46"/>
        <v>0.92854576260338351</v>
      </c>
      <c r="AG101" s="62">
        <f t="shared" si="47"/>
        <v>0.87124376218713284</v>
      </c>
      <c r="AI101" s="30">
        <v>89</v>
      </c>
      <c r="AJ101" s="65">
        <f t="shared" si="48"/>
        <v>1.178650061224551E-2</v>
      </c>
      <c r="AK101" s="64">
        <f t="shared" si="49"/>
        <v>2.709311872390141E-2</v>
      </c>
      <c r="AL101" s="64">
        <f t="shared" si="50"/>
        <v>3.9415144102281197E-2</v>
      </c>
      <c r="AM101" s="64">
        <f t="shared" si="51"/>
        <v>5.0270922400785123E-2</v>
      </c>
      <c r="AN101" s="64">
        <f t="shared" si="52"/>
        <v>7.8795864963842721E-2</v>
      </c>
      <c r="AO101" s="64">
        <f t="shared" si="53"/>
        <v>0.10164135809412667</v>
      </c>
      <c r="AP101" s="64">
        <f t="shared" si="54"/>
        <v>0.12307358901144416</v>
      </c>
      <c r="AQ101" s="64">
        <f t="shared" si="55"/>
        <v>0.16110460406436211</v>
      </c>
      <c r="AR101" s="66">
        <f t="shared" si="56"/>
        <v>0.20147156789935228</v>
      </c>
    </row>
    <row r="102" spans="2:44" x14ac:dyDescent="0.3">
      <c r="B102" s="30">
        <v>90</v>
      </c>
      <c r="C102">
        <f>int_lag_19!O180</f>
        <v>5.8900000000000077</v>
      </c>
      <c r="D102">
        <f>int_lag_19!P180</f>
        <v>6.5499999999999909</v>
      </c>
      <c r="E102">
        <f>int_lag_19!Q180</f>
        <v>6.7349999999999923</v>
      </c>
      <c r="F102">
        <f>int_lag_19!R180</f>
        <v>7.0050000000000168</v>
      </c>
      <c r="G102">
        <f>int_lag_19!S180</f>
        <v>7.7250000000000023</v>
      </c>
      <c r="H102">
        <f>int_lag_19!T180</f>
        <v>8.0612499999999851</v>
      </c>
      <c r="I102">
        <f>int_lag_19!U180</f>
        <v>8.3550000000000146</v>
      </c>
      <c r="J102">
        <f>int_lag_19!V180</f>
        <v>8.6675000000000129</v>
      </c>
      <c r="K102" s="4">
        <f>int_lag_19!W180</f>
        <v>9.0499999999999652</v>
      </c>
      <c r="M102" s="30">
        <v>90</v>
      </c>
      <c r="N102">
        <f t="shared" si="30"/>
        <v>1.2839322484054554</v>
      </c>
      <c r="O102">
        <f t="shared" si="31"/>
        <v>1.2920826989837046</v>
      </c>
      <c r="P102">
        <f t="shared" si="32"/>
        <v>1.303630859741596</v>
      </c>
      <c r="Q102">
        <f t="shared" si="33"/>
        <v>1.3157718213216034</v>
      </c>
      <c r="R102">
        <f t="shared" si="34"/>
        <v>1.3533795611153323</v>
      </c>
      <c r="S102">
        <f t="shared" si="35"/>
        <v>1.3967446282280727</v>
      </c>
      <c r="T102">
        <f t="shared" si="36"/>
        <v>1.4463471485048329</v>
      </c>
      <c r="U102">
        <f t="shared" si="37"/>
        <v>1.5593274861243855</v>
      </c>
      <c r="V102" s="4">
        <f t="shared" si="38"/>
        <v>1.7086942345682725</v>
      </c>
      <c r="X102" s="30">
        <v>90</v>
      </c>
      <c r="Y102" s="61">
        <f t="shared" si="39"/>
        <v>1.1234474669938515</v>
      </c>
      <c r="Z102" s="61">
        <f t="shared" si="40"/>
        <v>1.1059841768283134</v>
      </c>
      <c r="AA102" s="61">
        <f t="shared" si="41"/>
        <v>1.0907364782905693</v>
      </c>
      <c r="AB102" s="61">
        <f t="shared" si="42"/>
        <v>1.0768999570905302</v>
      </c>
      <c r="AC102" s="61">
        <f t="shared" si="43"/>
        <v>1.0396199540422486</v>
      </c>
      <c r="AD102" s="61">
        <f t="shared" si="44"/>
        <v>1.0073508123715671</v>
      </c>
      <c r="AE102" s="61">
        <f t="shared" si="45"/>
        <v>0.97647192914271197</v>
      </c>
      <c r="AF102" s="61">
        <f t="shared" si="46"/>
        <v>0.91931065860789352</v>
      </c>
      <c r="AG102" s="62">
        <f t="shared" si="47"/>
        <v>0.85799382090764076</v>
      </c>
      <c r="AI102" s="30">
        <v>90</v>
      </c>
      <c r="AJ102" s="65">
        <f t="shared" si="48"/>
        <v>1.2279184060157045E-2</v>
      </c>
      <c r="AK102" s="64">
        <f t="shared" si="49"/>
        <v>2.8234472130165722E-2</v>
      </c>
      <c r="AL102" s="64">
        <f t="shared" si="50"/>
        <v>4.1109341831456203E-2</v>
      </c>
      <c r="AM102" s="64">
        <f t="shared" si="51"/>
        <v>5.2468015127558831E-2</v>
      </c>
      <c r="AN102" s="64">
        <f t="shared" si="52"/>
        <v>8.2415202042338875E-2</v>
      </c>
      <c r="AO102" s="64">
        <f t="shared" si="53"/>
        <v>0.10650975852796807</v>
      </c>
      <c r="AP102" s="64">
        <f t="shared" si="54"/>
        <v>0.1292376001036516</v>
      </c>
      <c r="AQ102" s="64">
        <f t="shared" si="55"/>
        <v>0.16981936491280225</v>
      </c>
      <c r="AR102" s="66">
        <f t="shared" si="56"/>
        <v>0.21413284029686963</v>
      </c>
    </row>
    <row r="103" spans="2:44" x14ac:dyDescent="0.3">
      <c r="B103" s="30">
        <v>91</v>
      </c>
      <c r="C103">
        <f>int_lag_19!O181</f>
        <v>5.9102333333333412</v>
      </c>
      <c r="D103">
        <f>int_lag_19!P181</f>
        <v>6.5750666666666575</v>
      </c>
      <c r="E103">
        <f>int_lag_19!Q181</f>
        <v>6.7656866666666602</v>
      </c>
      <c r="F103">
        <f>int_lag_19!R181</f>
        <v>7.0406800000000169</v>
      </c>
      <c r="G103">
        <f>int_lag_19!S181</f>
        <v>7.7762800000000034</v>
      </c>
      <c r="H103">
        <f>int_lag_19!T181</f>
        <v>8.1217266666666497</v>
      </c>
      <c r="I103">
        <f>int_lag_19!U181</f>
        <v>8.4235866666666812</v>
      </c>
      <c r="J103">
        <f>int_lag_19!V181</f>
        <v>8.7369000000000128</v>
      </c>
      <c r="K103" s="4">
        <f>int_lag_19!W181</f>
        <v>9.1373999999999658</v>
      </c>
      <c r="M103" s="30">
        <v>91</v>
      </c>
      <c r="N103">
        <f t="shared" si="30"/>
        <v>1.3433570351087136</v>
      </c>
      <c r="O103">
        <f t="shared" si="31"/>
        <v>1.3522738945466646</v>
      </c>
      <c r="P103">
        <f t="shared" si="32"/>
        <v>1.3649315057989584</v>
      </c>
      <c r="Q103">
        <f t="shared" si="33"/>
        <v>1.3782695159734277</v>
      </c>
      <c r="R103">
        <f t="shared" si="34"/>
        <v>1.4197962463306921</v>
      </c>
      <c r="S103">
        <f t="shared" si="35"/>
        <v>1.4681127268810199</v>
      </c>
      <c r="T103">
        <f t="shared" si="36"/>
        <v>1.5240229943015635</v>
      </c>
      <c r="U103">
        <f t="shared" si="37"/>
        <v>1.654539284801102</v>
      </c>
      <c r="V103" s="4">
        <f t="shared" si="38"/>
        <v>1.8366763602554481</v>
      </c>
      <c r="X103" s="30">
        <v>91</v>
      </c>
      <c r="Y103" s="61">
        <f>($Y$10*EXP(($Y$8-$Y$9-((C103/200)^2))*$Y$7))/EXP(N103*(C103/100)*SQRT($Y$7))</f>
        <v>1.1228606533276198</v>
      </c>
      <c r="Z103" s="61">
        <f t="shared" si="40"/>
        <v>1.1046267049535816</v>
      </c>
      <c r="AA103" s="61">
        <f t="shared" si="41"/>
        <v>1.0887254545397616</v>
      </c>
      <c r="AB103" s="61">
        <f t="shared" si="42"/>
        <v>1.0742956997641302</v>
      </c>
      <c r="AC103" s="61">
        <f t="shared" si="43"/>
        <v>1.0353412899353573</v>
      </c>
      <c r="AD103" s="61">
        <f t="shared" si="44"/>
        <v>1.0015953295397713</v>
      </c>
      <c r="AE103" s="61">
        <f t="shared" si="45"/>
        <v>0.96916446366963338</v>
      </c>
      <c r="AF103" s="61">
        <f t="shared" si="46"/>
        <v>0.90881818956203386</v>
      </c>
      <c r="AG103" s="62">
        <f t="shared" si="47"/>
        <v>0.84218234525485247</v>
      </c>
      <c r="AI103" s="30">
        <v>91</v>
      </c>
      <c r="AJ103" s="65">
        <f t="shared" si="48"/>
        <v>1.2815688652431101E-2</v>
      </c>
      <c r="AK103" s="64">
        <f t="shared" si="49"/>
        <v>2.9478224605089087E-2</v>
      </c>
      <c r="AL103" s="64">
        <f t="shared" si="50"/>
        <v>4.2958436007170309E-2</v>
      </c>
      <c r="AM103" s="64">
        <f t="shared" si="51"/>
        <v>5.4869803838279108E-2</v>
      </c>
      <c r="AN103" s="64">
        <f t="shared" si="52"/>
        <v>8.639370959212167E-2</v>
      </c>
      <c r="AO103" s="64">
        <f t="shared" si="53"/>
        <v>0.11189857855269947</v>
      </c>
      <c r="AP103" s="64">
        <f t="shared" si="54"/>
        <v>0.13612187702809353</v>
      </c>
      <c r="AQ103" s="64">
        <f t="shared" si="55"/>
        <v>0.1798096880140807</v>
      </c>
      <c r="AR103" s="66">
        <f t="shared" si="56"/>
        <v>0.22937884944006848</v>
      </c>
    </row>
    <row r="104" spans="2:44" x14ac:dyDescent="0.3">
      <c r="B104" s="30">
        <v>92</v>
      </c>
      <c r="C104">
        <f>int_lag_19!O182</f>
        <v>5.9308500000000084</v>
      </c>
      <c r="D104">
        <f>int_lag_19!P182</f>
        <v>6.6005999999999911</v>
      </c>
      <c r="E104">
        <f>int_lag_19!Q182</f>
        <v>6.7969799999999925</v>
      </c>
      <c r="F104">
        <f>int_lag_19!R182</f>
        <v>7.0770700000000168</v>
      </c>
      <c r="G104">
        <f>int_lag_19!S182</f>
        <v>7.8287200000000032</v>
      </c>
      <c r="H104">
        <f>int_lag_19!T182</f>
        <v>8.1836274999999841</v>
      </c>
      <c r="I104">
        <f>int_lag_19!U182</f>
        <v>8.4938300000000133</v>
      </c>
      <c r="J104">
        <f>int_lag_19!V182</f>
        <v>8.8079750000000132</v>
      </c>
      <c r="K104" s="4">
        <f>int_lag_19!W182</f>
        <v>9.2270999999999646</v>
      </c>
      <c r="M104" s="30">
        <v>92</v>
      </c>
      <c r="N104">
        <f t="shared" si="30"/>
        <v>1.4079457937653295</v>
      </c>
      <c r="O104">
        <f t="shared" si="31"/>
        <v>1.4178076915566582</v>
      </c>
      <c r="P104">
        <f t="shared" si="32"/>
        <v>1.4318397648599335</v>
      </c>
      <c r="Q104">
        <f t="shared" si="33"/>
        <v>1.4466693849364671</v>
      </c>
      <c r="R104">
        <f t="shared" si="34"/>
        <v>1.4931435587190285</v>
      </c>
      <c r="S104">
        <f t="shared" si="35"/>
        <v>1.5478565758780485</v>
      </c>
      <c r="T104">
        <f t="shared" si="36"/>
        <v>1.6121648278238789</v>
      </c>
      <c r="U104">
        <f t="shared" si="37"/>
        <v>1.7676640286617318</v>
      </c>
      <c r="V104" s="4">
        <f t="shared" si="38"/>
        <v>2.0045818220433533</v>
      </c>
      <c r="X104" s="30">
        <v>92</v>
      </c>
      <c r="Y104" s="61">
        <f>($Y$10*EXP(($Y$8-$Y$9-((C104/200)^2))*$Y$7))/EXP(N104*(C104/100)*SQRT($Y$7))</f>
        <v>1.1222219718936985</v>
      </c>
      <c r="Z104" s="61">
        <f t="shared" si="40"/>
        <v>1.10314771935677</v>
      </c>
      <c r="AA104" s="61">
        <f t="shared" si="41"/>
        <v>1.086529786357967</v>
      </c>
      <c r="AB104" s="61">
        <f t="shared" si="42"/>
        <v>1.0714462228267447</v>
      </c>
      <c r="AC104" s="61">
        <f t="shared" si="43"/>
        <v>1.0306253660274158</v>
      </c>
      <c r="AD104" s="61">
        <f t="shared" si="44"/>
        <v>0.99519258731632421</v>
      </c>
      <c r="AE104" s="61">
        <f t="shared" si="45"/>
        <v>0.96093492603029529</v>
      </c>
      <c r="AF104" s="61">
        <f t="shared" si="46"/>
        <v>0.89654554945373777</v>
      </c>
      <c r="AG104" s="62">
        <f t="shared" si="47"/>
        <v>0.82208341405115126</v>
      </c>
      <c r="AI104" s="30">
        <v>92</v>
      </c>
      <c r="AJ104" s="65">
        <f t="shared" si="48"/>
        <v>1.340522328863214E-2</v>
      </c>
      <c r="AK104" s="64">
        <f t="shared" si="49"/>
        <v>3.0846178835429283E-2</v>
      </c>
      <c r="AL104" s="64">
        <f t="shared" si="50"/>
        <v>4.4996023550540887E-2</v>
      </c>
      <c r="AM104" s="64">
        <f t="shared" si="51"/>
        <v>5.7521708874042066E-2</v>
      </c>
      <c r="AN104" s="64">
        <f t="shared" si="52"/>
        <v>9.081715473031915E-2</v>
      </c>
      <c r="AO104" s="64">
        <f t="shared" si="53"/>
        <v>0.11794516573429359</v>
      </c>
      <c r="AP104" s="64">
        <f t="shared" si="54"/>
        <v>0.14394153355500694</v>
      </c>
      <c r="AQ104" s="64">
        <f t="shared" si="55"/>
        <v>0.19160103849075449</v>
      </c>
      <c r="AR104" s="66">
        <f t="shared" si="56"/>
        <v>0.24893929136656801</v>
      </c>
    </row>
    <row r="105" spans="2:44" x14ac:dyDescent="0.3">
      <c r="B105" s="30">
        <v>93</v>
      </c>
      <c r="C105">
        <f>int_lag_19!O183</f>
        <v>5.9518500000000074</v>
      </c>
      <c r="D105">
        <f>int_lag_19!P183</f>
        <v>6.6265999999999909</v>
      </c>
      <c r="E105">
        <f>int_lag_19!Q183</f>
        <v>6.8288799999999927</v>
      </c>
      <c r="F105">
        <f>int_lag_19!R183</f>
        <v>7.1141700000000174</v>
      </c>
      <c r="G105">
        <f>int_lag_19!S183</f>
        <v>7.8823200000000027</v>
      </c>
      <c r="H105">
        <f>int_lag_19!T183</f>
        <v>8.2469524999999848</v>
      </c>
      <c r="I105">
        <f>int_lag_19!U183</f>
        <v>8.5657300000000145</v>
      </c>
      <c r="J105">
        <f>int_lag_19!V183</f>
        <v>8.8807250000000124</v>
      </c>
      <c r="K105" s="4">
        <f>int_lag_19!W183</f>
        <v>9.3190999999999633</v>
      </c>
      <c r="M105" s="30">
        <v>93</v>
      </c>
      <c r="N105">
        <f t="shared" si="30"/>
        <v>1.4790092178567174</v>
      </c>
      <c r="O105">
        <f t="shared" si="31"/>
        <v>1.4900688882797746</v>
      </c>
      <c r="P105">
        <f t="shared" si="32"/>
        <v>1.505853486126606</v>
      </c>
      <c r="Q105">
        <f t="shared" si="33"/>
        <v>1.5225992622656872</v>
      </c>
      <c r="R105">
        <f t="shared" si="34"/>
        <v>1.5755384218812774</v>
      </c>
      <c r="S105">
        <f t="shared" si="35"/>
        <v>1.6388713386796385</v>
      </c>
      <c r="T105">
        <f t="shared" si="36"/>
        <v>1.7149784048784038</v>
      </c>
      <c r="U105">
        <f t="shared" si="37"/>
        <v>1.9093559770057698</v>
      </c>
      <c r="V105" s="4">
        <f t="shared" si="38"/>
        <v>2.2610226253110386</v>
      </c>
      <c r="X105" s="30">
        <v>93</v>
      </c>
      <c r="Y105" s="61">
        <f t="shared" si="39"/>
        <v>1.1215187839600393</v>
      </c>
      <c r="Z105" s="61">
        <f t="shared" si="40"/>
        <v>1.1015171511230752</v>
      </c>
      <c r="AA105" s="61">
        <f t="shared" si="41"/>
        <v>1.084102796673295</v>
      </c>
      <c r="AB105" s="61">
        <f t="shared" si="42"/>
        <v>1.0682878860760976</v>
      </c>
      <c r="AC105" s="61">
        <f t="shared" si="43"/>
        <v>1.0253484747429833</v>
      </c>
      <c r="AD105" s="61">
        <f t="shared" si="44"/>
        <v>0.98793641979079583</v>
      </c>
      <c r="AE105" s="61">
        <f t="shared" si="45"/>
        <v>0.95144231753922748</v>
      </c>
      <c r="AF105" s="61">
        <f t="shared" si="46"/>
        <v>0.88150613308967796</v>
      </c>
      <c r="AG105" s="62">
        <f t="shared" si="47"/>
        <v>0.79282536552913996</v>
      </c>
      <c r="AI105" s="30">
        <v>93</v>
      </c>
      <c r="AJ105" s="65">
        <f t="shared" si="48"/>
        <v>1.4060489529097664E-2</v>
      </c>
      <c r="AK105" s="64">
        <f t="shared" si="49"/>
        <v>3.2368565198218402E-2</v>
      </c>
      <c r="AL105" s="64">
        <f t="shared" si="50"/>
        <v>4.7269047276224274E-2</v>
      </c>
      <c r="AM105" s="64">
        <f t="shared" si="51"/>
        <v>6.0487751088645125E-2</v>
      </c>
      <c r="AN105" s="64">
        <f t="shared" si="52"/>
        <v>9.5810034603553529E-2</v>
      </c>
      <c r="AO105" s="64">
        <f t="shared" si="53"/>
        <v>0.12485703704096485</v>
      </c>
      <c r="AP105" s="64">
        <f t="shared" si="54"/>
        <v>0.15303957526052137</v>
      </c>
      <c r="AQ105" s="64">
        <f t="shared" si="55"/>
        <v>0.20618402777139355</v>
      </c>
      <c r="AR105" s="66">
        <f t="shared" si="56"/>
        <v>0.2776905162666693</v>
      </c>
    </row>
    <row r="106" spans="2:44" x14ac:dyDescent="0.3">
      <c r="B106" s="30">
        <v>94</v>
      </c>
      <c r="C106">
        <f>int_lag_19!O184</f>
        <v>5.9732333333333409</v>
      </c>
      <c r="D106">
        <f>int_lag_19!P184</f>
        <v>6.6530666666666578</v>
      </c>
      <c r="E106">
        <f>int_lag_19!Q184</f>
        <v>6.8613866666666592</v>
      </c>
      <c r="F106">
        <f>int_lag_19!R184</f>
        <v>7.1519800000000178</v>
      </c>
      <c r="G106">
        <f>int_lag_19!S184</f>
        <v>7.9370800000000035</v>
      </c>
      <c r="H106">
        <f>int_lag_19!T184</f>
        <v>8.3117016666666501</v>
      </c>
      <c r="I106">
        <f>int_lag_19!U184</f>
        <v>8.6392866666666812</v>
      </c>
      <c r="J106">
        <f>int_lag_19!V184</f>
        <v>8.9551500000000122</v>
      </c>
      <c r="K106" s="4">
        <f>int_lag_19!W184</f>
        <v>9.4133999999999638</v>
      </c>
      <c r="M106" s="30">
        <v>94</v>
      </c>
      <c r="N106">
        <f t="shared" si="30"/>
        <v>1.5584416883147401</v>
      </c>
      <c r="O106">
        <f t="shared" si="31"/>
        <v>1.5710745676864792</v>
      </c>
      <c r="P106">
        <f t="shared" si="32"/>
        <v>1.5891794056319717</v>
      </c>
      <c r="Q106">
        <f t="shared" si="33"/>
        <v>1.6084875258992777</v>
      </c>
      <c r="R106">
        <f t="shared" si="34"/>
        <v>1.6702757359932114</v>
      </c>
      <c r="S106">
        <f t="shared" si="35"/>
        <v>1.7459290319818761</v>
      </c>
      <c r="T106">
        <f t="shared" si="36"/>
        <v>1.839972356815001</v>
      </c>
      <c r="U106">
        <f t="shared" si="37"/>
        <v>2.104724638284714</v>
      </c>
      <c r="V106" s="4">
        <f t="shared" si="38"/>
        <v>3.0223817433715197</v>
      </c>
      <c r="X106" s="30">
        <v>94</v>
      </c>
      <c r="Y106" s="61">
        <f t="shared" si="39"/>
        <v>1.1207328888589851</v>
      </c>
      <c r="Z106" s="61">
        <f t="shared" si="40"/>
        <v>1.0996913953981178</v>
      </c>
      <c r="AA106" s="61">
        <f t="shared" si="41"/>
        <v>1.0813760968891963</v>
      </c>
      <c r="AB106" s="61">
        <f t="shared" si="42"/>
        <v>1.0647263521940973</v>
      </c>
      <c r="AC106" s="61">
        <f t="shared" si="43"/>
        <v>1.0193197749844838</v>
      </c>
      <c r="AD106" s="61">
        <f t="shared" si="44"/>
        <v>0.9794905997357215</v>
      </c>
      <c r="AE106" s="61">
        <f t="shared" si="45"/>
        <v>0.94008535874688459</v>
      </c>
      <c r="AF106" s="61">
        <f t="shared" si="46"/>
        <v>0.8614130239959199</v>
      </c>
      <c r="AG106" s="62">
        <f t="shared" si="47"/>
        <v>0.71469903354171871</v>
      </c>
      <c r="AI106" s="30">
        <v>94</v>
      </c>
      <c r="AJ106" s="65">
        <f t="shared" si="48"/>
        <v>1.4799770542793134E-2</v>
      </c>
      <c r="AK106" s="64">
        <f t="shared" si="49"/>
        <v>3.4089201603950015E-2</v>
      </c>
      <c r="AL106" s="64">
        <f t="shared" si="50"/>
        <v>4.9846249911151386E-2</v>
      </c>
      <c r="AM106" s="64">
        <f t="shared" si="51"/>
        <v>6.3862779077869858E-2</v>
      </c>
      <c r="AN106" s="64">
        <f t="shared" si="52"/>
        <v>0.10156428257964234</v>
      </c>
      <c r="AO106" s="64">
        <f t="shared" si="53"/>
        <v>0.13297236008912949</v>
      </c>
      <c r="AP106" s="64">
        <f t="shared" si="54"/>
        <v>0.16402027586214396</v>
      </c>
      <c r="AQ106" s="64">
        <f t="shared" si="55"/>
        <v>0.22585238630353932</v>
      </c>
      <c r="AR106" s="66">
        <f t="shared" si="56"/>
        <v>0.35532285484219617</v>
      </c>
    </row>
    <row r="107" spans="2:44" x14ac:dyDescent="0.3">
      <c r="B107" s="30">
        <v>95</v>
      </c>
      <c r="C107">
        <f>int_lag_19!O185</f>
        <v>5.9950000000000081</v>
      </c>
      <c r="D107">
        <f>int_lag_19!P185</f>
        <v>6.6799999999999908</v>
      </c>
      <c r="E107">
        <f>int_lag_19!Q185</f>
        <v>6.8944999999999927</v>
      </c>
      <c r="F107">
        <f>int_lag_19!R185</f>
        <v>7.1905000000000179</v>
      </c>
      <c r="G107">
        <f>int_lag_19!S185</f>
        <v>7.9930000000000039</v>
      </c>
      <c r="H107">
        <f>int_lag_19!T185</f>
        <v>8.3778749999999835</v>
      </c>
      <c r="I107">
        <f>int_lag_19!U185</f>
        <v>8.7145000000000152</v>
      </c>
      <c r="J107">
        <f>int_lag_19!V185</f>
        <v>9.0312500000000124</v>
      </c>
      <c r="K107" s="4">
        <f>int_lag_19!W185</f>
        <v>9.5099999999999643</v>
      </c>
      <c r="M107" s="30">
        <v>95</v>
      </c>
      <c r="N107">
        <f t="shared" si="30"/>
        <v>1.6491382726130603</v>
      </c>
      <c r="O107">
        <f t="shared" si="31"/>
        <v>1.6639394272076422</v>
      </c>
      <c r="P107">
        <f t="shared" si="32"/>
        <v>1.6852777322164614</v>
      </c>
      <c r="Q107">
        <f t="shared" si="33"/>
        <v>1.708207229378129</v>
      </c>
      <c r="R107">
        <f t="shared" si="34"/>
        <v>1.7829316758780422</v>
      </c>
      <c r="S107">
        <f t="shared" si="35"/>
        <v>1.8778147567767087</v>
      </c>
      <c r="T107">
        <f t="shared" si="36"/>
        <v>2.0028312412141305</v>
      </c>
      <c r="U107">
        <f t="shared" si="37"/>
        <v>2.4467673913635575</v>
      </c>
      <c r="V107" s="4" t="e">
        <f>NORMSINV(M107/100/EXP(-$V$9*$V$7))</f>
        <v>#NUM!</v>
      </c>
      <c r="X107" s="30">
        <v>95</v>
      </c>
      <c r="Y107" s="61">
        <f t="shared" si="39"/>
        <v>1.1198365708214442</v>
      </c>
      <c r="Z107" s="61">
        <f t="shared" si="40"/>
        <v>1.0976034157588663</v>
      </c>
      <c r="AA107" s="61">
        <f t="shared" si="41"/>
        <v>1.0782430462394161</v>
      </c>
      <c r="AB107" s="61">
        <f t="shared" si="42"/>
        <v>1.0606121237789208</v>
      </c>
      <c r="AC107" s="61">
        <f t="shared" si="43"/>
        <v>1.0122192310246758</v>
      </c>
      <c r="AD107" s="61">
        <f t="shared" si="44"/>
        <v>0.96924304422858021</v>
      </c>
      <c r="AE107" s="61">
        <f t="shared" si="45"/>
        <v>0.92562511278498705</v>
      </c>
      <c r="AF107" s="61">
        <f t="shared" si="46"/>
        <v>0.82799079365403128</v>
      </c>
      <c r="AG107" s="62" t="e">
        <f t="shared" si="47"/>
        <v>#NUM!</v>
      </c>
      <c r="AI107" s="30">
        <v>95</v>
      </c>
      <c r="AJ107" s="65">
        <f t="shared" si="48"/>
        <v>1.5650892895193058E-2</v>
      </c>
      <c r="AK107" s="64">
        <f t="shared" si="49"/>
        <v>3.6075413209541773E-2</v>
      </c>
      <c r="AL107" s="64">
        <f t="shared" si="50"/>
        <v>5.283475900862622E-2</v>
      </c>
      <c r="AM107" s="64">
        <f t="shared" si="51"/>
        <v>6.77970021607881E-2</v>
      </c>
      <c r="AN107" s="64">
        <f t="shared" si="52"/>
        <v>0.10840152343448917</v>
      </c>
      <c r="AO107" s="64">
        <f t="shared" si="53"/>
        <v>0.14290621900716738</v>
      </c>
      <c r="AP107" s="64">
        <f t="shared" si="54"/>
        <v>0.17812753812161641</v>
      </c>
      <c r="AQ107" s="64">
        <f t="shared" si="55"/>
        <v>0.25889679050629788</v>
      </c>
      <c r="AR107" s="66" t="e">
        <f t="shared" si="56"/>
        <v>#NUM!</v>
      </c>
    </row>
    <row r="108" spans="2:44" x14ac:dyDescent="0.3">
      <c r="B108" s="30">
        <v>96</v>
      </c>
      <c r="C108">
        <f>int_lag_19!O186</f>
        <v>6.017150000000008</v>
      </c>
      <c r="D108">
        <f>int_lag_19!P186</f>
        <v>6.7073999999999909</v>
      </c>
      <c r="E108">
        <f>int_lag_19!Q186</f>
        <v>6.9282199999999925</v>
      </c>
      <c r="F108">
        <f>int_lag_19!R186</f>
        <v>7.2297300000000178</v>
      </c>
      <c r="G108">
        <f>int_lag_19!S186</f>
        <v>8.050080000000003</v>
      </c>
      <c r="H108">
        <f>int_lag_19!T186</f>
        <v>8.4454724999999833</v>
      </c>
      <c r="I108">
        <f>int_lag_19!U186</f>
        <v>8.7913700000000148</v>
      </c>
      <c r="J108">
        <f>int_lag_19!V186</f>
        <v>9.1090250000000133</v>
      </c>
      <c r="K108" s="4">
        <f>int_lag_19!W186</f>
        <v>9.6088999999999629</v>
      </c>
      <c r="M108" s="30">
        <v>96</v>
      </c>
      <c r="N108">
        <f t="shared" si="30"/>
        <v>1.7558733288926007</v>
      </c>
      <c r="O108">
        <f t="shared" si="31"/>
        <v>1.7738755339550583</v>
      </c>
      <c r="P108">
        <f t="shared" si="32"/>
        <v>1.8000667112087274</v>
      </c>
      <c r="Q108">
        <f t="shared" si="33"/>
        <v>1.8285479971586349</v>
      </c>
      <c r="R108">
        <f t="shared" si="34"/>
        <v>1.924195918788989</v>
      </c>
      <c r="S108">
        <f t="shared" si="35"/>
        <v>2.053854902634797</v>
      </c>
      <c r="T108">
        <f t="shared" si="36"/>
        <v>2.2473367348790552</v>
      </c>
      <c r="U108" t="e">
        <f t="shared" si="37"/>
        <v>#NUM!</v>
      </c>
      <c r="V108" s="4" t="e">
        <f t="shared" si="38"/>
        <v>#NUM!</v>
      </c>
      <c r="X108" s="30">
        <v>96</v>
      </c>
      <c r="Y108" s="61">
        <f t="shared" si="39"/>
        <v>1.1187842838252091</v>
      </c>
      <c r="Z108" s="61">
        <f t="shared" si="40"/>
        <v>1.0951415341985031</v>
      </c>
      <c r="AA108" s="61">
        <f t="shared" si="41"/>
        <v>1.0745222808980464</v>
      </c>
      <c r="AB108" s="61">
        <f t="shared" si="42"/>
        <v>1.0556848566657657</v>
      </c>
      <c r="AC108" s="61">
        <f t="shared" si="43"/>
        <v>1.0034392442739295</v>
      </c>
      <c r="AD108" s="61">
        <f t="shared" si="44"/>
        <v>0.95586391827725947</v>
      </c>
      <c r="AE108" s="61">
        <f t="shared" si="45"/>
        <v>0.90466027326244181</v>
      </c>
      <c r="AF108" s="61" t="e">
        <f t="shared" si="46"/>
        <v>#NUM!</v>
      </c>
      <c r="AG108" s="62" t="e">
        <f t="shared" si="47"/>
        <v>#NUM!</v>
      </c>
      <c r="AI108" s="30">
        <v>96</v>
      </c>
      <c r="AJ108" s="65">
        <f t="shared" si="48"/>
        <v>1.6659556888079408E-2</v>
      </c>
      <c r="AK108" s="64">
        <f t="shared" si="49"/>
        <v>3.8439286265326889E-2</v>
      </c>
      <c r="AL108" s="64">
        <f t="shared" si="50"/>
        <v>5.641664160885429E-2</v>
      </c>
      <c r="AM108" s="64">
        <f t="shared" si="51"/>
        <v>7.2551814711620644E-2</v>
      </c>
      <c r="AN108" s="64">
        <f t="shared" si="52"/>
        <v>0.11693187020805762</v>
      </c>
      <c r="AO108" s="64">
        <f t="shared" si="53"/>
        <v>0.15599374231593088</v>
      </c>
      <c r="AP108" s="64">
        <f t="shared" si="54"/>
        <v>0.19877284945294071</v>
      </c>
      <c r="AQ108" s="64" t="e">
        <f t="shared" si="55"/>
        <v>#NUM!</v>
      </c>
      <c r="AR108" s="66" t="e">
        <f t="shared" si="56"/>
        <v>#NUM!</v>
      </c>
    </row>
    <row r="109" spans="2:44" x14ac:dyDescent="0.3">
      <c r="B109" s="30">
        <v>97</v>
      </c>
      <c r="C109">
        <f>int_lag_19!O187</f>
        <v>6.0396833333333415</v>
      </c>
      <c r="D109">
        <f>int_lag_19!P187</f>
        <v>6.7352666666666572</v>
      </c>
      <c r="E109">
        <f>int_lag_19!Q187</f>
        <v>6.9625466666666593</v>
      </c>
      <c r="F109">
        <f>int_lag_19!R187</f>
        <v>7.2696700000000174</v>
      </c>
      <c r="G109">
        <f>int_lag_19!S187</f>
        <v>8.1083200000000026</v>
      </c>
      <c r="H109">
        <f>int_lag_19!T187</f>
        <v>8.5144941666666512</v>
      </c>
      <c r="I109">
        <f>int_lag_19!U187</f>
        <v>8.8698966666666816</v>
      </c>
      <c r="J109">
        <f>int_lag_19!V187</f>
        <v>9.1884750000000146</v>
      </c>
      <c r="K109" s="4">
        <f>int_lag_19!W187</f>
        <v>9.7100999999999615</v>
      </c>
      <c r="M109" s="30">
        <v>97</v>
      </c>
      <c r="N109">
        <f t="shared" si="30"/>
        <v>1.8874429746978889</v>
      </c>
      <c r="O109">
        <f t="shared" si="31"/>
        <v>1.9107015453491605</v>
      </c>
      <c r="P109">
        <f t="shared" si="32"/>
        <v>1.9450811651006834</v>
      </c>
      <c r="Q109">
        <f t="shared" si="33"/>
        <v>1.9832742802110717</v>
      </c>
      <c r="R109">
        <f t="shared" si="34"/>
        <v>2.119329443811222</v>
      </c>
      <c r="S109">
        <f t="shared" si="35"/>
        <v>2.3344348513528828</v>
      </c>
      <c r="T109">
        <f t="shared" si="36"/>
        <v>2.8748945609652568</v>
      </c>
      <c r="U109" t="e">
        <f t="shared" si="37"/>
        <v>#NUM!</v>
      </c>
      <c r="V109" s="4" t="e">
        <f t="shared" si="38"/>
        <v>#NUM!</v>
      </c>
      <c r="X109" s="30">
        <v>97</v>
      </c>
      <c r="Y109" s="61">
        <f t="shared" si="39"/>
        <v>1.117492411285504</v>
      </c>
      <c r="Z109" s="61">
        <f t="shared" si="40"/>
        <v>1.0920963363773233</v>
      </c>
      <c r="AA109" s="61">
        <f t="shared" si="41"/>
        <v>1.0698624183101291</v>
      </c>
      <c r="AB109" s="61">
        <f t="shared" si="42"/>
        <v>1.0494204894680106</v>
      </c>
      <c r="AC109" s="61">
        <f t="shared" si="43"/>
        <v>0.99155960337169302</v>
      </c>
      <c r="AD109" s="61">
        <f t="shared" si="44"/>
        <v>0.93526278838592414</v>
      </c>
      <c r="AE109" s="61">
        <f t="shared" si="45"/>
        <v>0.85447863591389239</v>
      </c>
      <c r="AF109" s="61" t="e">
        <f t="shared" si="46"/>
        <v>#NUM!</v>
      </c>
      <c r="AG109" s="62" t="e">
        <f t="shared" si="47"/>
        <v>#NUM!</v>
      </c>
      <c r="AI109" s="30">
        <v>97</v>
      </c>
      <c r="AJ109" s="65">
        <f t="shared" si="48"/>
        <v>1.7909606733749195E-2</v>
      </c>
      <c r="AK109" s="64">
        <f t="shared" si="49"/>
        <v>4.1390853267455396E-2</v>
      </c>
      <c r="AL109" s="64">
        <f t="shared" si="50"/>
        <v>6.0944382941612307E-2</v>
      </c>
      <c r="AM109" s="64">
        <f t="shared" si="51"/>
        <v>7.8652985291565836E-2</v>
      </c>
      <c r="AN109" s="64">
        <f t="shared" si="52"/>
        <v>0.12858017385930143</v>
      </c>
      <c r="AO109" s="64">
        <f t="shared" si="53"/>
        <v>0.17633769895468909</v>
      </c>
      <c r="AP109" s="64">
        <f t="shared" si="54"/>
        <v>0.24871032233003643</v>
      </c>
      <c r="AQ109" s="64" t="e">
        <f t="shared" si="55"/>
        <v>#NUM!</v>
      </c>
      <c r="AR109" s="66" t="e">
        <f t="shared" si="56"/>
        <v>#NUM!</v>
      </c>
    </row>
    <row r="110" spans="2:44" x14ac:dyDescent="0.3">
      <c r="B110" s="30">
        <v>98</v>
      </c>
      <c r="C110">
        <f>int_lag_19!O188</f>
        <v>6.0626000000000078</v>
      </c>
      <c r="D110">
        <f>int_lag_19!P188</f>
        <v>6.7635999999999914</v>
      </c>
      <c r="E110">
        <f>int_lag_19!Q188</f>
        <v>6.9974799999999924</v>
      </c>
      <c r="F110">
        <f>int_lag_19!R188</f>
        <v>7.3103200000000186</v>
      </c>
      <c r="G110">
        <f>int_lag_19!S188</f>
        <v>8.1677200000000028</v>
      </c>
      <c r="H110">
        <f>int_lag_19!T188</f>
        <v>8.5849399999999836</v>
      </c>
      <c r="I110">
        <f>int_lag_19!U188</f>
        <v>8.950080000000014</v>
      </c>
      <c r="J110">
        <f>int_lag_19!V188</f>
        <v>9.2696000000000147</v>
      </c>
      <c r="K110" s="4">
        <f>int_lag_19!W188</f>
        <v>9.8135999999999619</v>
      </c>
      <c r="M110" s="30">
        <v>98</v>
      </c>
      <c r="N110">
        <f t="shared" si="30"/>
        <v>2.0632224393139373</v>
      </c>
      <c r="O110">
        <f t="shared" si="31"/>
        <v>2.0969031262202482</v>
      </c>
      <c r="P110">
        <f t="shared" si="32"/>
        <v>2.1484211303701728</v>
      </c>
      <c r="Q110">
        <f t="shared" si="33"/>
        <v>2.208545750818951</v>
      </c>
      <c r="R110">
        <f t="shared" si="34"/>
        <v>2.4625514082198041</v>
      </c>
      <c r="S110" t="e">
        <f t="shared" si="35"/>
        <v>#NUM!</v>
      </c>
      <c r="T110" t="e">
        <f t="shared" si="36"/>
        <v>#NUM!</v>
      </c>
      <c r="U110" t="e">
        <f t="shared" si="37"/>
        <v>#NUM!</v>
      </c>
      <c r="V110" s="4" t="e">
        <f t="shared" si="38"/>
        <v>#NUM!</v>
      </c>
      <c r="X110" s="30">
        <v>98</v>
      </c>
      <c r="Y110" s="61">
        <f t="shared" si="39"/>
        <v>1.1157774386251369</v>
      </c>
      <c r="Z110" s="61">
        <f t="shared" si="40"/>
        <v>1.0879906291340249</v>
      </c>
      <c r="AA110" s="61">
        <f t="shared" si="41"/>
        <v>1.0634131164751022</v>
      </c>
      <c r="AB110" s="61">
        <f t="shared" si="42"/>
        <v>1.0404534968693968</v>
      </c>
      <c r="AC110" s="61">
        <f t="shared" si="43"/>
        <v>0.97135958216210327</v>
      </c>
      <c r="AD110" s="61" t="e">
        <f t="shared" si="44"/>
        <v>#NUM!</v>
      </c>
      <c r="AE110" s="61" t="e">
        <f t="shared" si="45"/>
        <v>#NUM!</v>
      </c>
      <c r="AF110" s="61" t="e">
        <f t="shared" si="46"/>
        <v>#NUM!</v>
      </c>
      <c r="AG110" s="62" t="e">
        <f t="shared" si="47"/>
        <v>#NUM!</v>
      </c>
      <c r="AI110" s="30">
        <v>98</v>
      </c>
      <c r="AJ110" s="65">
        <f t="shared" si="48"/>
        <v>1.958492753638863E-2</v>
      </c>
      <c r="AK110" s="64">
        <f t="shared" si="49"/>
        <v>4.5408363002044982E-2</v>
      </c>
      <c r="AL110" s="64">
        <f t="shared" si="50"/>
        <v>6.7270334422871336E-2</v>
      </c>
      <c r="AM110" s="64">
        <f t="shared" si="51"/>
        <v>8.7469380998190571E-2</v>
      </c>
      <c r="AN110" s="64">
        <f t="shared" si="52"/>
        <v>0.14857941521225793</v>
      </c>
      <c r="AO110" s="64" t="e">
        <f t="shared" si="53"/>
        <v>#NUM!</v>
      </c>
      <c r="AP110" s="64" t="e">
        <f t="shared" si="54"/>
        <v>#NUM!</v>
      </c>
      <c r="AQ110" s="64" t="e">
        <f t="shared" si="55"/>
        <v>#NUM!</v>
      </c>
      <c r="AR110" s="66" t="e">
        <f t="shared" si="56"/>
        <v>#NUM!</v>
      </c>
    </row>
    <row r="111" spans="2:44" x14ac:dyDescent="0.3">
      <c r="B111" s="30">
        <v>99</v>
      </c>
      <c r="C111">
        <f>int_lag_19!O189</f>
        <v>6.0859000000000076</v>
      </c>
      <c r="D111">
        <f>int_lag_19!P189</f>
        <v>6.79239999999999</v>
      </c>
      <c r="E111">
        <f>int_lag_19!Q189</f>
        <v>7.0330199999999925</v>
      </c>
      <c r="F111">
        <f>int_lag_19!R189</f>
        <v>7.3516800000000178</v>
      </c>
      <c r="G111">
        <f>int_lag_19!S189</f>
        <v>8.2282800000000034</v>
      </c>
      <c r="H111">
        <f>int_lag_19!T189</f>
        <v>8.6568099999999824</v>
      </c>
      <c r="I111">
        <f>int_lag_19!U189</f>
        <v>9.0319200000000137</v>
      </c>
      <c r="J111">
        <f>int_lag_19!V189</f>
        <v>9.3524000000000136</v>
      </c>
      <c r="K111" s="4">
        <f>int_lag_19!W189</f>
        <v>9.9193999999999622</v>
      </c>
      <c r="M111" s="30">
        <v>99</v>
      </c>
      <c r="N111">
        <f t="shared" si="30"/>
        <v>2.3439206882059889</v>
      </c>
      <c r="O111">
        <f t="shared" si="31"/>
        <v>2.4097979472503104</v>
      </c>
      <c r="P111">
        <f t="shared" si="32"/>
        <v>2.524223417491223</v>
      </c>
      <c r="Q111">
        <f t="shared" si="33"/>
        <v>2.6932601365868623</v>
      </c>
      <c r="R111" t="e">
        <f t="shared" si="34"/>
        <v>#NUM!</v>
      </c>
      <c r="S111" t="e">
        <f t="shared" si="35"/>
        <v>#NUM!</v>
      </c>
      <c r="T111" t="e">
        <f t="shared" si="36"/>
        <v>#NUM!</v>
      </c>
      <c r="U111" t="e">
        <f t="shared" si="37"/>
        <v>#NUM!</v>
      </c>
      <c r="V111" s="4" t="e">
        <f t="shared" si="38"/>
        <v>#NUM!</v>
      </c>
      <c r="X111" s="30">
        <v>99</v>
      </c>
      <c r="Y111" s="61">
        <f t="shared" si="39"/>
        <v>1.1130666638306017</v>
      </c>
      <c r="Z111" s="61">
        <f t="shared" si="40"/>
        <v>1.081193510212082</v>
      </c>
      <c r="AA111" s="61">
        <f t="shared" si="41"/>
        <v>1.0517506772764662</v>
      </c>
      <c r="AB111" s="61">
        <f t="shared" si="42"/>
        <v>1.0217373660714248</v>
      </c>
      <c r="AC111" s="61" t="e">
        <f t="shared" si="43"/>
        <v>#NUM!</v>
      </c>
      <c r="AD111" s="61" t="e">
        <f t="shared" si="44"/>
        <v>#NUM!</v>
      </c>
      <c r="AE111" s="61" t="e">
        <f t="shared" si="45"/>
        <v>#NUM!</v>
      </c>
      <c r="AF111" s="61" t="e">
        <f t="shared" si="46"/>
        <v>#NUM!</v>
      </c>
      <c r="AG111" s="62" t="e">
        <f t="shared" si="47"/>
        <v>#NUM!</v>
      </c>
      <c r="AI111" s="30">
        <v>99</v>
      </c>
      <c r="AJ111" s="65">
        <f t="shared" si="48"/>
        <v>2.2258955138509062E-2</v>
      </c>
      <c r="AK111" s="64">
        <f t="shared" si="49"/>
        <v>5.2125057372261585E-2</v>
      </c>
      <c r="AL111" s="64">
        <f t="shared" si="50"/>
        <v>7.8823461930505268E-2</v>
      </c>
      <c r="AM111" s="64">
        <f t="shared" si="51"/>
        <v>0.10605852527834259</v>
      </c>
      <c r="AN111" s="64" t="e">
        <f t="shared" si="52"/>
        <v>#NUM!</v>
      </c>
      <c r="AO111" s="64" t="e">
        <f t="shared" si="53"/>
        <v>#NUM!</v>
      </c>
      <c r="AP111" s="64" t="e">
        <f t="shared" si="54"/>
        <v>#NUM!</v>
      </c>
      <c r="AQ111" s="64" t="e">
        <f t="shared" si="55"/>
        <v>#NUM!</v>
      </c>
      <c r="AR111" s="66" t="e">
        <f t="shared" si="56"/>
        <v>#NUM!</v>
      </c>
    </row>
    <row r="112" spans="2:44" ht="15" thickBot="1" x14ac:dyDescent="0.35">
      <c r="B112" s="31">
        <v>100</v>
      </c>
      <c r="C112" s="5">
        <f>int_lag_19!O190</f>
        <v>6.109583333333342</v>
      </c>
      <c r="D112" s="5">
        <f>int_lag_19!P190</f>
        <v>6.8216666666666574</v>
      </c>
      <c r="E112" s="5">
        <f>int_lag_19!Q190</f>
        <v>7.0691666666666588</v>
      </c>
      <c r="F112" s="5">
        <f>int_lag_19!R190</f>
        <v>7.3937500000000185</v>
      </c>
      <c r="G112" s="5">
        <f>int_lag_19!S190</f>
        <v>8.2900000000000027</v>
      </c>
      <c r="H112" s="5">
        <f>int_lag_19!T190</f>
        <v>8.7301041666666492</v>
      </c>
      <c r="I112" s="5">
        <f>int_lag_19!U190</f>
        <v>9.1154166666666807</v>
      </c>
      <c r="J112" s="5">
        <f>int_lag_19!V190</f>
        <v>9.4368750000000148</v>
      </c>
      <c r="K112" s="6">
        <f>int_lag_19!W190</f>
        <v>10.027499999999961</v>
      </c>
      <c r="M112" s="31">
        <v>100</v>
      </c>
      <c r="N112" s="5"/>
      <c r="O112" s="5"/>
      <c r="P112" s="5"/>
      <c r="Q112" s="5"/>
      <c r="R112" s="5"/>
      <c r="S112" s="5"/>
      <c r="T112" s="5"/>
      <c r="U112" s="5"/>
      <c r="V112" s="6"/>
      <c r="X112" s="31">
        <v>100</v>
      </c>
      <c r="Y112" s="5"/>
      <c r="Z112" s="5"/>
      <c r="AA112" s="5"/>
      <c r="AB112" s="5"/>
      <c r="AC112" s="5"/>
      <c r="AD112" s="5"/>
      <c r="AE112" s="5"/>
      <c r="AF112" s="5"/>
      <c r="AG112" s="6"/>
      <c r="AI112" s="31">
        <v>100</v>
      </c>
      <c r="AJ112" s="5"/>
      <c r="AK112" s="5"/>
      <c r="AL112" s="5"/>
      <c r="AM112" s="5"/>
      <c r="AN112" s="5"/>
      <c r="AO112" s="5"/>
      <c r="AP112" s="5"/>
      <c r="AQ112" s="5"/>
      <c r="AR112" s="6"/>
    </row>
  </sheetData>
  <mergeCells count="5">
    <mergeCell ref="B1:K5"/>
    <mergeCell ref="C10:K10"/>
    <mergeCell ref="N11:V11"/>
    <mergeCell ref="Y11:AG11"/>
    <mergeCell ref="AJ11:AR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04C65-2B84-4BC4-B009-87D98BB11942}">
  <sheetPr codeName="Feuil5"/>
  <dimension ref="B4:AR112"/>
  <sheetViews>
    <sheetView topLeftCell="V1" zoomScale="78" zoomScaleNormal="78" workbookViewId="0">
      <selection activeCell="AL13" sqref="AL13"/>
    </sheetView>
  </sheetViews>
  <sheetFormatPr baseColWidth="10" defaultRowHeight="14.4" x14ac:dyDescent="0.3"/>
  <cols>
    <col min="11" max="11" width="13.109375" bestFit="1" customWidth="1"/>
    <col min="32" max="32" width="12" bestFit="1" customWidth="1"/>
    <col min="33" max="33" width="11.6640625" customWidth="1"/>
  </cols>
  <sheetData>
    <row r="4" spans="2:44" ht="15" thickBot="1" x14ac:dyDescent="0.35"/>
    <row r="5" spans="2:44" x14ac:dyDescent="0.3">
      <c r="M5" s="52">
        <v>43521</v>
      </c>
      <c r="N5" s="47" t="s">
        <v>0</v>
      </c>
      <c r="O5" s="47" t="s">
        <v>1</v>
      </c>
      <c r="P5" s="47" t="s">
        <v>49</v>
      </c>
      <c r="Q5" s="47" t="s">
        <v>51</v>
      </c>
      <c r="R5" s="47" t="s">
        <v>50</v>
      </c>
      <c r="S5" s="47" t="s">
        <v>52</v>
      </c>
      <c r="T5" s="47" t="s">
        <v>54</v>
      </c>
      <c r="U5" s="47" t="s">
        <v>53</v>
      </c>
      <c r="V5" s="48" t="s">
        <v>55</v>
      </c>
      <c r="X5" s="52">
        <v>43521</v>
      </c>
      <c r="Y5" s="47" t="s">
        <v>0</v>
      </c>
      <c r="Z5" s="47" t="s">
        <v>1</v>
      </c>
      <c r="AA5" s="47" t="s">
        <v>49</v>
      </c>
      <c r="AB5" s="47" t="s">
        <v>51</v>
      </c>
      <c r="AC5" s="47" t="s">
        <v>50</v>
      </c>
      <c r="AD5" s="47" t="s">
        <v>52</v>
      </c>
      <c r="AE5" s="47" t="s">
        <v>54</v>
      </c>
      <c r="AF5" s="47" t="s">
        <v>53</v>
      </c>
      <c r="AG5" s="48" t="s">
        <v>55</v>
      </c>
      <c r="AI5" s="52">
        <v>43521</v>
      </c>
      <c r="AJ5" s="47" t="s">
        <v>0</v>
      </c>
      <c r="AK5" s="47" t="s">
        <v>1</v>
      </c>
      <c r="AL5" s="47" t="s">
        <v>49</v>
      </c>
      <c r="AM5" s="47" t="s">
        <v>51</v>
      </c>
      <c r="AN5" s="47" t="s">
        <v>50</v>
      </c>
      <c r="AO5" s="47" t="s">
        <v>52</v>
      </c>
      <c r="AP5" s="47" t="s">
        <v>54</v>
      </c>
      <c r="AQ5" s="47" t="s">
        <v>53</v>
      </c>
      <c r="AR5" s="48" t="s">
        <v>55</v>
      </c>
    </row>
    <row r="6" spans="2:44" ht="15" thickBot="1" x14ac:dyDescent="0.35">
      <c r="K6" s="60"/>
      <c r="M6" s="51"/>
      <c r="N6" s="54">
        <v>7</v>
      </c>
      <c r="O6" s="54">
        <v>30</v>
      </c>
      <c r="P6" s="54">
        <v>60</v>
      </c>
      <c r="Q6" s="54">
        <v>90</v>
      </c>
      <c r="R6" s="54">
        <v>180</v>
      </c>
      <c r="S6" s="54">
        <v>270</v>
      </c>
      <c r="T6" s="54">
        <v>360</v>
      </c>
      <c r="U6" s="54">
        <v>540</v>
      </c>
      <c r="V6" s="55">
        <v>720</v>
      </c>
      <c r="X6" s="51"/>
      <c r="Y6" s="54">
        <v>7</v>
      </c>
      <c r="Z6" s="54">
        <v>30</v>
      </c>
      <c r="AA6" s="54">
        <v>60</v>
      </c>
      <c r="AB6" s="54">
        <v>90</v>
      </c>
      <c r="AC6" s="54">
        <v>180</v>
      </c>
      <c r="AD6" s="54">
        <v>270</v>
      </c>
      <c r="AE6" s="54">
        <v>360</v>
      </c>
      <c r="AF6" s="54">
        <v>540</v>
      </c>
      <c r="AG6" s="55">
        <v>720</v>
      </c>
      <c r="AI6" s="51"/>
      <c r="AJ6" s="54">
        <v>7</v>
      </c>
      <c r="AK6" s="54">
        <v>30</v>
      </c>
      <c r="AL6" s="54">
        <v>60</v>
      </c>
      <c r="AM6" s="54">
        <v>90</v>
      </c>
      <c r="AN6" s="54">
        <v>180</v>
      </c>
      <c r="AO6" s="54">
        <v>270</v>
      </c>
      <c r="AP6" s="54">
        <v>360</v>
      </c>
      <c r="AQ6" s="54">
        <v>540</v>
      </c>
      <c r="AR6" s="55">
        <v>720</v>
      </c>
    </row>
    <row r="7" spans="2:44" x14ac:dyDescent="0.3">
      <c r="M7" s="49" t="s">
        <v>88</v>
      </c>
      <c r="N7" s="46">
        <f>1/52</f>
        <v>1.9230769230769232E-2</v>
      </c>
      <c r="O7" s="47">
        <f t="shared" ref="O7:V7" si="0">O6/365</f>
        <v>8.2191780821917804E-2</v>
      </c>
      <c r="P7" s="47">
        <f t="shared" si="0"/>
        <v>0.16438356164383561</v>
      </c>
      <c r="Q7" s="47">
        <f t="shared" si="0"/>
        <v>0.24657534246575341</v>
      </c>
      <c r="R7" s="47">
        <f t="shared" si="0"/>
        <v>0.49315068493150682</v>
      </c>
      <c r="S7" s="47">
        <f t="shared" si="0"/>
        <v>0.73972602739726023</v>
      </c>
      <c r="T7" s="47">
        <f t="shared" si="0"/>
        <v>0.98630136986301364</v>
      </c>
      <c r="U7" s="47">
        <f t="shared" si="0"/>
        <v>1.4794520547945205</v>
      </c>
      <c r="V7" s="48">
        <f t="shared" si="0"/>
        <v>1.9726027397260273</v>
      </c>
      <c r="X7" s="49" t="s">
        <v>88</v>
      </c>
      <c r="Y7" s="46">
        <f>Y6/365</f>
        <v>1.9178082191780823E-2</v>
      </c>
      <c r="Z7" s="47">
        <f t="shared" ref="Z7:AG7" si="1">Z6/365</f>
        <v>8.2191780821917804E-2</v>
      </c>
      <c r="AA7" s="47">
        <f t="shared" si="1"/>
        <v>0.16438356164383561</v>
      </c>
      <c r="AB7" s="47">
        <f t="shared" si="1"/>
        <v>0.24657534246575341</v>
      </c>
      <c r="AC7" s="47">
        <f t="shared" si="1"/>
        <v>0.49315068493150682</v>
      </c>
      <c r="AD7" s="47">
        <f t="shared" si="1"/>
        <v>0.73972602739726023</v>
      </c>
      <c r="AE7" s="47">
        <f t="shared" si="1"/>
        <v>0.98630136986301364</v>
      </c>
      <c r="AF7" s="47">
        <f t="shared" si="1"/>
        <v>1.4794520547945205</v>
      </c>
      <c r="AG7" s="48">
        <f t="shared" si="1"/>
        <v>1.9726027397260273</v>
      </c>
      <c r="AI7" s="49" t="s">
        <v>88</v>
      </c>
      <c r="AJ7" s="46">
        <f>AJ6/365</f>
        <v>1.9178082191780823E-2</v>
      </c>
      <c r="AK7" s="47">
        <f t="shared" ref="AK7:AR7" si="2">AK6/365</f>
        <v>8.2191780821917804E-2</v>
      </c>
      <c r="AL7" s="47">
        <f t="shared" si="2"/>
        <v>0.16438356164383561</v>
      </c>
      <c r="AM7" s="47">
        <f t="shared" si="2"/>
        <v>0.24657534246575341</v>
      </c>
      <c r="AN7" s="47">
        <f t="shared" si="2"/>
        <v>0.49315068493150682</v>
      </c>
      <c r="AO7" s="47">
        <f t="shared" si="2"/>
        <v>0.73972602739726023</v>
      </c>
      <c r="AP7" s="47">
        <f t="shared" si="2"/>
        <v>0.98630136986301364</v>
      </c>
      <c r="AQ7" s="47">
        <f t="shared" si="2"/>
        <v>1.4794520547945205</v>
      </c>
      <c r="AR7" s="48">
        <f t="shared" si="2"/>
        <v>1.9726027397260273</v>
      </c>
    </row>
    <row r="8" spans="2:44" x14ac:dyDescent="0.3">
      <c r="M8" s="49" t="s">
        <v>89</v>
      </c>
      <c r="N8" s="58">
        <v>-3.7399999999999998E-3</v>
      </c>
      <c r="O8" s="53">
        <v>-3.6600000000000001E-3</v>
      </c>
      <c r="P8" s="63">
        <v>-3.3600000000000001E-3</v>
      </c>
      <c r="Q8" s="53">
        <v>-3.0899999999999999E-3</v>
      </c>
      <c r="R8" s="53">
        <v>-2.3E-3</v>
      </c>
      <c r="S8" s="57">
        <v>-1.9400000000000001E-3</v>
      </c>
      <c r="T8" s="53">
        <v>-1.08E-3</v>
      </c>
      <c r="U8" s="57">
        <f>T8+(T8-S8)</f>
        <v>-2.1999999999999993E-4</v>
      </c>
      <c r="V8" s="59">
        <f>U8+(U8-T8)</f>
        <v>6.4000000000000016E-4</v>
      </c>
      <c r="X8" s="49" t="s">
        <v>89</v>
      </c>
      <c r="Y8" s="58">
        <v>-3.7399999999999998E-3</v>
      </c>
      <c r="Z8" s="53">
        <v>-3.6600000000000001E-3</v>
      </c>
      <c r="AA8" s="63">
        <v>-3.3600000000000001E-3</v>
      </c>
      <c r="AB8" s="53">
        <v>-3.0899999999999999E-3</v>
      </c>
      <c r="AC8" s="53">
        <v>-2.3E-3</v>
      </c>
      <c r="AD8" s="57">
        <v>-1.9400000000000001E-3</v>
      </c>
      <c r="AE8" s="53">
        <v>-1.08E-3</v>
      </c>
      <c r="AF8" s="57">
        <f>AE8+(AE8-AD8)</f>
        <v>-2.1999999999999993E-4</v>
      </c>
      <c r="AG8" s="59">
        <f>AF8+(AF8-AE8)</f>
        <v>6.4000000000000016E-4</v>
      </c>
      <c r="AI8" s="49" t="s">
        <v>89</v>
      </c>
      <c r="AJ8" s="58">
        <v>-3.7399999999999998E-3</v>
      </c>
      <c r="AK8" s="53">
        <v>-3.6600000000000001E-3</v>
      </c>
      <c r="AL8" s="63">
        <v>-3.3600000000000001E-3</v>
      </c>
      <c r="AM8" s="53">
        <v>-3.0899999999999999E-3</v>
      </c>
      <c r="AN8" s="53">
        <v>-2.3E-3</v>
      </c>
      <c r="AO8" s="57">
        <v>-1.9400000000000001E-3</v>
      </c>
      <c r="AP8" s="53">
        <v>-1.08E-3</v>
      </c>
      <c r="AQ8" s="57">
        <f>AP8+(AP8-AO8)</f>
        <v>-2.1999999999999993E-4</v>
      </c>
      <c r="AR8" s="59">
        <f>AQ8+(AQ8-AP8)</f>
        <v>6.4000000000000016E-4</v>
      </c>
    </row>
    <row r="9" spans="2:44" ht="15" thickBot="1" x14ac:dyDescent="0.35">
      <c r="M9" s="50" t="s">
        <v>90</v>
      </c>
      <c r="N9" s="58">
        <v>2.4097500000000001E-2</v>
      </c>
      <c r="O9" s="53">
        <v>2.4791299999999999E-2</v>
      </c>
      <c r="P9" s="53">
        <v>2.5767499999999999E-2</v>
      </c>
      <c r="Q9" s="53">
        <v>2.6386300000000001E-2</v>
      </c>
      <c r="R9" s="53">
        <v>2.6931299999999998E-2</v>
      </c>
      <c r="S9" s="57">
        <f>(R9+T9)/2</f>
        <v>2.7881299999999998E-2</v>
      </c>
      <c r="T9" s="53">
        <v>2.8831300000000001E-2</v>
      </c>
      <c r="U9" s="57">
        <f>T9+(T9-S9)</f>
        <v>2.9781300000000004E-2</v>
      </c>
      <c r="V9" s="59">
        <f>U9+(T9-S9)</f>
        <v>3.0731300000000007E-2</v>
      </c>
      <c r="X9" s="50" t="s">
        <v>90</v>
      </c>
      <c r="Y9" s="58">
        <v>2.4097500000000001E-2</v>
      </c>
      <c r="Z9" s="53">
        <v>2.4791299999999999E-2</v>
      </c>
      <c r="AA9" s="53">
        <v>2.5767499999999999E-2</v>
      </c>
      <c r="AB9" s="53">
        <v>2.6386300000000001E-2</v>
      </c>
      <c r="AC9" s="53">
        <v>2.6931299999999998E-2</v>
      </c>
      <c r="AD9" s="57">
        <f>(AC9+AE9)/2</f>
        <v>2.7881299999999998E-2</v>
      </c>
      <c r="AE9" s="53">
        <v>2.8831300000000001E-2</v>
      </c>
      <c r="AF9" s="57">
        <f>AE9+(AE9-AD9)</f>
        <v>2.9781300000000004E-2</v>
      </c>
      <c r="AG9" s="59">
        <f>AF9+(AE9-AD9)</f>
        <v>3.0731300000000007E-2</v>
      </c>
      <c r="AI9" s="50" t="s">
        <v>90</v>
      </c>
      <c r="AJ9" s="58">
        <v>2.4097500000000001E-2</v>
      </c>
      <c r="AK9" s="53">
        <v>2.4791299999999999E-2</v>
      </c>
      <c r="AL9" s="53">
        <v>2.5767499999999999E-2</v>
      </c>
      <c r="AM9" s="53">
        <v>2.6386300000000001E-2</v>
      </c>
      <c r="AN9" s="53">
        <v>2.6931299999999998E-2</v>
      </c>
      <c r="AO9" s="57">
        <f>(AN9+AP9)/2</f>
        <v>2.7881299999999998E-2</v>
      </c>
      <c r="AP9" s="53">
        <v>2.8831300000000001E-2</v>
      </c>
      <c r="AQ9" s="57">
        <f>AP9+(AP9-AO9)</f>
        <v>2.9781300000000004E-2</v>
      </c>
      <c r="AR9" s="59">
        <f>AQ9+(AP9-AO9)</f>
        <v>3.0731300000000007E-2</v>
      </c>
    </row>
    <row r="10" spans="2:44" x14ac:dyDescent="0.3">
      <c r="B10" s="2"/>
      <c r="C10" s="98" t="s">
        <v>92</v>
      </c>
      <c r="D10" s="98"/>
      <c r="E10" s="98"/>
      <c r="F10" s="98"/>
      <c r="G10" s="98"/>
      <c r="H10" s="98"/>
      <c r="I10" s="98"/>
      <c r="J10" s="98"/>
      <c r="K10" s="99"/>
      <c r="M10" s="46" t="s">
        <v>91</v>
      </c>
      <c r="N10" s="46">
        <v>1.1358999999999999</v>
      </c>
      <c r="O10" s="47">
        <v>1.1358999999999999</v>
      </c>
      <c r="P10" s="47">
        <v>1.1358999999999999</v>
      </c>
      <c r="Q10" s="47">
        <v>1.1358999999999999</v>
      </c>
      <c r="R10" s="47">
        <v>1.1358999999999999</v>
      </c>
      <c r="S10" s="47">
        <v>1.1358999999999999</v>
      </c>
      <c r="T10" s="47">
        <v>1.1358999999999999</v>
      </c>
      <c r="U10" s="47">
        <v>1.1358999999999999</v>
      </c>
      <c r="V10" s="48">
        <v>1.1358999999999999</v>
      </c>
      <c r="X10" s="46" t="s">
        <v>91</v>
      </c>
      <c r="Y10" s="46">
        <v>1.1358999999999999</v>
      </c>
      <c r="Z10" s="47">
        <v>1.1358999999999999</v>
      </c>
      <c r="AA10" s="47">
        <v>1.1358999999999999</v>
      </c>
      <c r="AB10" s="47">
        <v>1.1358999999999999</v>
      </c>
      <c r="AC10" s="47">
        <v>1.1358999999999999</v>
      </c>
      <c r="AD10" s="47">
        <v>1.1358999999999999</v>
      </c>
      <c r="AE10" s="47">
        <v>1.1358999999999999</v>
      </c>
      <c r="AF10" s="47">
        <v>1.1358999999999999</v>
      </c>
      <c r="AG10" s="48">
        <v>1.1358999999999999</v>
      </c>
      <c r="AI10" s="46" t="s">
        <v>91</v>
      </c>
      <c r="AJ10" s="46">
        <v>1.1358999999999999</v>
      </c>
      <c r="AK10" s="47">
        <v>1.1358999999999999</v>
      </c>
      <c r="AL10" s="47">
        <v>1.1358999999999999</v>
      </c>
      <c r="AM10" s="47">
        <v>1.1358999999999999</v>
      </c>
      <c r="AN10" s="47">
        <v>1.1358999999999999</v>
      </c>
      <c r="AO10" s="47">
        <v>1.1358999999999999</v>
      </c>
      <c r="AP10" s="47">
        <v>1.1358999999999999</v>
      </c>
      <c r="AQ10" s="47">
        <v>1.1358999999999999</v>
      </c>
      <c r="AR10" s="48">
        <v>1.1358999999999999</v>
      </c>
    </row>
    <row r="11" spans="2:44" ht="15" thickBot="1" x14ac:dyDescent="0.35">
      <c r="B11" s="30" t="s">
        <v>149</v>
      </c>
      <c r="C11" s="28" t="s">
        <v>47</v>
      </c>
      <c r="D11" s="28" t="s">
        <v>48</v>
      </c>
      <c r="E11" s="28" t="s">
        <v>49</v>
      </c>
      <c r="F11" s="28" t="s">
        <v>51</v>
      </c>
      <c r="G11" s="28" t="s">
        <v>50</v>
      </c>
      <c r="H11" s="28" t="s">
        <v>52</v>
      </c>
      <c r="I11" s="28" t="s">
        <v>54</v>
      </c>
      <c r="J11" s="28" t="s">
        <v>53</v>
      </c>
      <c r="K11" s="29" t="s">
        <v>55</v>
      </c>
      <c r="M11" s="56" t="s">
        <v>69</v>
      </c>
      <c r="N11" s="124" t="s">
        <v>97</v>
      </c>
      <c r="O11" s="125"/>
      <c r="P11" s="125"/>
      <c r="Q11" s="125"/>
      <c r="R11" s="125"/>
      <c r="S11" s="125"/>
      <c r="T11" s="125"/>
      <c r="U11" s="125"/>
      <c r="V11" s="126"/>
      <c r="X11" s="50" t="s">
        <v>69</v>
      </c>
      <c r="Y11" s="124" t="s">
        <v>96</v>
      </c>
      <c r="Z11" s="125"/>
      <c r="AA11" s="125"/>
      <c r="AB11" s="125"/>
      <c r="AC11" s="125"/>
      <c r="AD11" s="125"/>
      <c r="AE11" s="125"/>
      <c r="AF11" s="125"/>
      <c r="AG11" s="126"/>
      <c r="AI11" s="50" t="s">
        <v>69</v>
      </c>
      <c r="AJ11" s="124" t="s">
        <v>95</v>
      </c>
      <c r="AK11" s="125"/>
      <c r="AL11" s="125"/>
      <c r="AM11" s="125"/>
      <c r="AN11" s="125"/>
      <c r="AO11" s="125"/>
      <c r="AP11" s="125"/>
      <c r="AQ11" s="125"/>
      <c r="AR11" s="126"/>
    </row>
    <row r="12" spans="2:44" x14ac:dyDescent="0.3">
      <c r="B12" s="30">
        <v>0</v>
      </c>
      <c r="C12">
        <f>fevr_19!C89</f>
        <v>6.1095833333333358</v>
      </c>
      <c r="D12">
        <f>fevr_19!D89</f>
        <v>6.821666666666669</v>
      </c>
      <c r="E12">
        <f>fevr_19!E89</f>
        <v>7.069166666666665</v>
      </c>
      <c r="F12">
        <f>fevr_19!F89</f>
        <v>7.3937499999999998</v>
      </c>
      <c r="G12">
        <f>fevr_19!G89</f>
        <v>8.2900000000000009</v>
      </c>
      <c r="H12">
        <f>fevr_19!H89</f>
        <v>8.730104166666667</v>
      </c>
      <c r="I12">
        <f>fevr_19!I89</f>
        <v>9.1154166666666665</v>
      </c>
      <c r="J12">
        <f>fevr_19!J89</f>
        <v>9.4368750000000006</v>
      </c>
      <c r="K12" s="4">
        <f>fevr_19!K89</f>
        <v>10.0275</v>
      </c>
      <c r="M12" s="30">
        <v>0</v>
      </c>
      <c r="V12" s="4"/>
      <c r="X12" s="30">
        <v>0</v>
      </c>
      <c r="AG12" s="4"/>
      <c r="AI12" s="30">
        <v>0</v>
      </c>
      <c r="AR12" s="4"/>
    </row>
    <row r="13" spans="2:44" x14ac:dyDescent="0.3">
      <c r="B13" s="30">
        <v>1</v>
      </c>
      <c r="C13">
        <f>fevr_19!C90</f>
        <v>6.0859000000000023</v>
      </c>
      <c r="D13">
        <f>fevr_19!D90</f>
        <v>6.7924000000000024</v>
      </c>
      <c r="E13">
        <f>fevr_19!E90</f>
        <v>7.0330199999999987</v>
      </c>
      <c r="F13">
        <f>fevr_19!F90</f>
        <v>7.35168</v>
      </c>
      <c r="G13">
        <f>fevr_19!G90</f>
        <v>8.2282800000000016</v>
      </c>
      <c r="H13">
        <f>fevr_19!H90</f>
        <v>8.6568100000000001</v>
      </c>
      <c r="I13">
        <f>fevr_19!I90</f>
        <v>9.0319199999999995</v>
      </c>
      <c r="J13">
        <f>fevr_19!J90</f>
        <v>9.3524000000000012</v>
      </c>
      <c r="K13" s="4">
        <f>fevr_19!K90</f>
        <v>9.9193999999999996</v>
      </c>
      <c r="M13" s="30">
        <v>1</v>
      </c>
      <c r="N13">
        <f>-NORMSINV((M13/100)/EXP(-$N$9*$N$7))</f>
        <v>2.3261739941661972</v>
      </c>
      <c r="O13">
        <f>-NORMSINV(M13/100/EXP(-$O$9*$O$7))</f>
        <v>2.3255832431548171</v>
      </c>
      <c r="P13">
        <f>-NORMSINV(M13/100/EXP(-$P$9*$P$7))</f>
        <v>2.324758172710307</v>
      </c>
      <c r="Q13">
        <f>-NORMSINV(M13/100/EXP(-$Q$9*$Q$7))</f>
        <v>2.3239057048236971</v>
      </c>
      <c r="R13">
        <f>-NORMSINV(M13/100/EXP(-$R$9*$R$7))</f>
        <v>2.3213604998938813</v>
      </c>
      <c r="S13">
        <f>-NORMSINV(M13/100/EXP(-$S$9*$S$7))</f>
        <v>2.3185992914861786</v>
      </c>
      <c r="T13">
        <f>-NORMSINV(M13/100/EXP(-$T$9*$T$7))</f>
        <v>2.3156590770984296</v>
      </c>
      <c r="U13">
        <f>-NORMSINV(M13/100/EXP(-$U$9*$U$7))</f>
        <v>2.3097698158452684</v>
      </c>
      <c r="V13" s="4">
        <f>-NORMSINV(M13/100/EXP(-$V$9*$V$7))</f>
        <v>2.3035144422246154</v>
      </c>
      <c r="X13" s="30">
        <v>1</v>
      </c>
      <c r="Y13" s="61">
        <f>($Y$10*EXP(($Y$8-$Y$9-((C13/200)^2))*$Y$7))/EXP(N13*(C13/100)*SQRT($Y$7))</f>
        <v>1.1132331578035628</v>
      </c>
      <c r="Z13" s="61">
        <f>($Z$10*EXP(($Z$8-$Z$9-((D13/200)^2))*$Z$7))/EXP(O13*(D13/100)*SQRT($Z$7))</f>
        <v>1.0829680468100846</v>
      </c>
      <c r="AA13" s="61">
        <f>($AA$10*EXP(($AA$8-$AA$9-((E13/200)^2))*$AA$7))/EXP(P13*(E13/100)*SQRT($AA$7))</f>
        <v>1.0577497860757865</v>
      </c>
      <c r="AB13" s="61">
        <f>($AB$10*EXP(($AB$8-AB9-((F13/200)^2))*$AB$7))/EXP(Q13*(F13/100)*SQRT($AB$7))</f>
        <v>1.0356073263401944</v>
      </c>
      <c r="AC13" s="61">
        <f>($AC$10*EXP(($AC$8-$AC$9-((G13/200)^2))*$AC$7))/EXP(R13*(G13/100)*SQRT($AC$7))</f>
        <v>0.9782796946535961</v>
      </c>
      <c r="AD13" s="61">
        <f>($AD$10*EXP(($AD$8-$AD$9-((H13/200)^2))*$AD$7))/EXP(S13*(H13/100)*SQRT($AD$7))</f>
        <v>0.93365220137644844</v>
      </c>
      <c r="AE13" s="61">
        <f>($AE$10*EXP(($AE$8-$AE$9-((I13/200)^2))*$AE$7))/EXP(T13*(I13/100)*SQRT($AE$7))</f>
        <v>0.89422421788063744</v>
      </c>
      <c r="AF13" s="61">
        <f>($AF$10*EXP(($AF$8-$AF$9-((J13/200)^2))*$AF$7))/EXP(U13*(J13/100)*SQRT($AF$7))</f>
        <v>0.83281396925398665</v>
      </c>
      <c r="AG13" s="62">
        <f>($AG$10*EXP(($AG$8-$AG$9-((K13/200)^2))*$AG$7))/EXP(V13*(K13/100)*SQRT($AG$7))</f>
        <v>0.77282336494011372</v>
      </c>
      <c r="AI13" s="30">
        <v>1</v>
      </c>
      <c r="AJ13" s="64">
        <f>(Y13*EXP(-$AJ$8*$AJ$7)*NORMSDIST(-(N13-((C13/100)*SQRT($AJ$7)))))-($AJ$10*EXP(-$AJ$9*$AJ$7)*NORMSDIST(-N13))</f>
        <v>3.1921538559298579E-5</v>
      </c>
      <c r="AK13" s="64">
        <f>(Z13*EXP(-$AK$8*$AK$7)*NORMSDIST(-(O13-((D13/100)*SQRT($AK$7)))))-($AK$10*EXP(-$AK$9*$AK$7)*NORMSDIST(-O13))</f>
        <v>7.2179458680370068E-5</v>
      </c>
      <c r="AL13" s="64">
        <f>(AA13*EXP(-$AL$8*$AL$7)*NORMSDIST(-(P13-((E13/100)*SQRT($AL$7)))))-($AL$10*EXP(-$AL$9*$AL$7)*NORMSDIST(-P13))</f>
        <v>1.0380291256168947E-4</v>
      </c>
      <c r="AM13" s="64">
        <f>(AB13*EXP(-$AM$8*$AM$7)*NORMSDIST(-(Q13-((F13/100)*SQRT($AM$7)))))-($AM$10*EXP(-$AM$9*$AM$7)*NORMSDIST(-Q13))</f>
        <v>1.3074726144627485E-4</v>
      </c>
      <c r="AN13" s="64">
        <f>(AC13*EXP(-$AN$8*$AN$7)*NORMSDIST(-(R13-((G13/100)*SQRT($AN$7)))))-($AN$10*EXP(-$AN$9*$AN$7)*NORMSDIST(-R13))</f>
        <v>1.9785174099968064E-4</v>
      </c>
      <c r="AO13" s="64">
        <f>(AD13*EXP(-$AO$8*$AO$7)*NORMSDIST(-(S13-((H13/100)*SQRT($AO$7)))))-($AO$10*EXP(-$AO$9*$AO$7)*NORMSDIST(-S13))</f>
        <v>2.4571873082633935E-4</v>
      </c>
      <c r="AP13" s="64">
        <f>(AE13*EXP(-$AP$8*$AP$7)*NORMSDIST(-(T13-((I13/100)*SQRT($AP$7)))))-($AP$10*EXP(-$AP$9*$AP$7)*NORMSDIST(-T13))</f>
        <v>2.858320270132976E-4</v>
      </c>
      <c r="AQ13" s="64">
        <f>(AF13*EXP(-$AQ$8*$AQ$7)*NORMSDIST(-(U13-((J13/100)*SQRT($AQ$7)))))-($AQ$10*EXP(-$AQ$9*$AQ$7)*NORMSDIST(-U13))</f>
        <v>3.4207132561621216E-4</v>
      </c>
      <c r="AR13" s="66">
        <f>(AG13*EXP(-$AR$8*$AR$7)*NORMSDIST(-(V13-((K13/100)*SQRT($AR$7)))))-($AR$10*EXP(-$AR$9*$AR$7)*NORMSDIST(-V13))</f>
        <v>3.9209220872783029E-4</v>
      </c>
    </row>
    <row r="14" spans="2:44" x14ac:dyDescent="0.3">
      <c r="B14" s="30">
        <v>2</v>
      </c>
      <c r="C14">
        <f>fevr_19!C91</f>
        <v>6.0626000000000024</v>
      </c>
      <c r="D14">
        <f>fevr_19!D91</f>
        <v>6.7636000000000021</v>
      </c>
      <c r="E14">
        <f>fevr_19!E91</f>
        <v>6.9974799999999986</v>
      </c>
      <c r="F14">
        <f>fevr_19!F91</f>
        <v>7.3103199999999999</v>
      </c>
      <c r="G14">
        <f>fevr_19!G91</f>
        <v>8.167720000000001</v>
      </c>
      <c r="H14">
        <f>fevr_19!H91</f>
        <v>8.5849399999999996</v>
      </c>
      <c r="I14">
        <f>fevr_19!I91</f>
        <v>8.9500799999999998</v>
      </c>
      <c r="J14">
        <f>fevr_19!J91</f>
        <v>9.2696000000000005</v>
      </c>
      <c r="K14" s="4">
        <f>fevr_19!K91</f>
        <v>9.8135999999999992</v>
      </c>
      <c r="M14" s="30">
        <v>2</v>
      </c>
      <c r="N14">
        <f t="shared" ref="N14:N77" si="3">-NORMSINV((M14/100)/EXP(-$N$9*$N$7))</f>
        <v>2.0535574824659206</v>
      </c>
      <c r="O14">
        <f t="shared" ref="O14:O77" si="4">-NORMSINV(M14/100/EXP(-$O$9*$O$7))</f>
        <v>2.0529070954739677</v>
      </c>
      <c r="P14">
        <f t="shared" ref="P14:P77" si="5">-NORMSINV(M14/100/EXP(-$P$9*$P$7))</f>
        <v>2.051998692580332</v>
      </c>
      <c r="Q14">
        <f t="shared" ref="Q14:Q77" si="6">-NORMSINV(M14/100/EXP(-$Q$9*$Q$7))</f>
        <v>2.051060073568308</v>
      </c>
      <c r="R14">
        <f t="shared" ref="R14:R77" si="7">-NORMSINV(M14/100/EXP(-$R$9*$R$7))</f>
        <v>2.0482573360426142</v>
      </c>
      <c r="S14">
        <f t="shared" ref="S14:S77" si="8">-NORMSINV(M14/100/EXP(-$S$9*$S$7))</f>
        <v>2.0452162092366235</v>
      </c>
      <c r="T14">
        <f t="shared" ref="T14:T77" si="9">-NORMSINV(M14/100/EXP(-$T$9*$T$7))</f>
        <v>2.0419773217346302</v>
      </c>
      <c r="U14">
        <f t="shared" ref="U14:U77" si="10">-NORMSINV(M14/100/EXP(-$U$9*$U$7))</f>
        <v>2.0354879235924601</v>
      </c>
      <c r="V14" s="4">
        <f t="shared" ref="V14:V77" si="11">-NORMSINV(M14/100/EXP(-$V$9*$V$7))</f>
        <v>2.0285923239477746</v>
      </c>
      <c r="X14" s="30">
        <v>2</v>
      </c>
      <c r="Y14" s="61">
        <f t="shared" ref="Y14:Y77" si="12">($Y$10*EXP(($Y$8-$Y$9-((C14/200)^2))*$Y$7))/EXP(N14*(C14/100)*SQRT($Y$7))</f>
        <v>1.1158679819875503</v>
      </c>
      <c r="Z14" s="61">
        <f t="shared" ref="Z14:Z77" si="13">($Z$10*EXP(($Z$8-$Z$9-((D14/200)^2))*$Z$7))/EXP(O14*(D14/100)*SQRT($Z$7))</f>
        <v>1.0889192020796814</v>
      </c>
      <c r="AA14" s="61">
        <f t="shared" ref="AA14:AA77" si="14">($AA$10*EXP(($AA$8-$AA$9-((E14/200)^2))*$AA$7))/EXP(P14*(E14/100)*SQRT($AA$7))</f>
        <v>1.0663261476826547</v>
      </c>
      <c r="AB14" s="61">
        <f t="shared" ref="AB14:AB77" si="15">($AB$10*EXP(($AB$8-AB10-((F14/200)^2))*$AB$7))/EXP(Q14*(F14/100)*SQRT($AB$7))</f>
        <v>0.79596086627940388</v>
      </c>
      <c r="AC14" s="61">
        <f t="shared" ref="AC14:AC77" si="16">($AC$10*EXP(($AC$8-$AC$9-((G14/200)^2))*$AC$7))/EXP(R14*(G14/100)*SQRT($AC$7))</f>
        <v>0.99471833627658557</v>
      </c>
      <c r="AD14" s="61">
        <f t="shared" ref="AD14:AD77" si="17">($AD$10*EXP(($AD$8-$AD$9-((H14/200)^2))*$AD$7))/EXP(S14*(H14/100)*SQRT($AD$7))</f>
        <v>0.95407839296868213</v>
      </c>
      <c r="AE14" s="61">
        <f t="shared" ref="AE14:AE77" si="18">($AE$10*EXP(($AE$8-$AE$9-((I14/200)^2))*$AE$7))/EXP(T14*(I14/100)*SQRT($AE$7))</f>
        <v>0.91800361591001345</v>
      </c>
      <c r="AF14" s="61">
        <f t="shared" ref="AF14:AF77" si="19">($AF$10*EXP(($AF$8-$AF$9-((J14/200)^2))*$AF$7))/EXP(U14*(J14/100)*SQRT($AF$7))</f>
        <v>0.86102061982684164</v>
      </c>
      <c r="AG14" s="62">
        <f t="shared" ref="AG14:AG77" si="20">($AG$10*EXP(($AG$8-$AG$9-((K14/200)^2))*$AG$7))/EXP(V14*(K14/100)*SQRT($AG$7))</f>
        <v>0.80550490512197725</v>
      </c>
      <c r="AI14" s="30">
        <v>2</v>
      </c>
      <c r="AJ14" s="64">
        <f t="shared" ref="AJ14:AJ77" si="21">(Y14*EXP(-$AJ$8*$AJ$7)*NORMSDIST(-(N14-((C14/100)*SQRT($AJ$7)))))-($AJ$10*EXP(-$AJ$9*$AJ$7)*NORMSDIST(-N14))</f>
        <v>6.9026951847895451E-5</v>
      </c>
      <c r="AK14" s="64">
        <f t="shared" ref="AK14:AK77" si="22">(Z14*EXP(-$AK$8*$AK$7)*NORMSDIST(-(O14-((D14/100)*SQRT($AK$7)))))-($AK$10*EXP(-$AK$9*$AK$7)*NORMSDIST(-O14))</f>
        <v>1.5638621403080491E-4</v>
      </c>
      <c r="AL14" s="64">
        <f t="shared" ref="AL14:AL77" si="23">(AA14*EXP(-$AL$8*$AL$7)*NORMSDIST(-(P14-((E14/100)*SQRT($AL$7)))))-($AL$10*EXP(-$AL$9*$AL$7)*NORMSDIST(-P14))</f>
        <v>2.2518503285402433E-4</v>
      </c>
      <c r="AM14" s="64">
        <f t="shared" ref="AM14:AM15" si="24">(AB14*EXP(-$AM$8*$AM$7)*NORMSDIST(-(Q14-((F14/100)*SQRT($AM$7)))))-($AM$10*EXP(-$AM$9*$AM$7)*NORMSDIST(-Q14))</f>
        <v>-5.2214595757775137E-3</v>
      </c>
      <c r="AN14" s="64">
        <f t="shared" ref="AN14:AN77" si="25">(AC14*EXP(-$AN$8*$AN$7)*NORMSDIST(-(R14-((G14/100)*SQRT($AN$7)))))-($AN$10*EXP(-$AN$9*$AN$7)*NORMSDIST(-R14))</f>
        <v>4.3141832873954539E-4</v>
      </c>
      <c r="AO14" s="64">
        <f t="shared" ref="AO14:AO77" si="26">(AD14*EXP(-$AO$8*$AO$7)*NORMSDIST(-(S14-((H14/100)*SQRT($AO$7)))))-($AO$10*EXP(-$AO$9*$AO$7)*NORMSDIST(-S14))</f>
        <v>5.3785235589932923E-4</v>
      </c>
      <c r="AP14" s="64">
        <f t="shared" ref="AP14:AP77" si="27">(AE14*EXP(-$AP$8*$AP$7)*NORMSDIST(-(T14-((I14/100)*SQRT($AP$7)))))-($AP$10*EXP(-$AP$9*$AP$7)*NORMSDIST(-T14))</f>
        <v>6.2815673768234701E-4</v>
      </c>
      <c r="AQ14" s="64">
        <f t="shared" ref="AQ14:AQ77" si="28">(AF14*EXP(-$AQ$8*$AQ$7)*NORMSDIST(-(U14-((J14/100)*SQRT($AQ$7)))))-($AQ$10*EXP(-$AQ$9*$AQ$7)*NORMSDIST(-U14))</f>
        <v>7.57964236198512E-4</v>
      </c>
      <c r="AR14" s="66">
        <f t="shared" ref="AR14:AR77" si="29">(AG14*EXP(-$AR$8*$AR$7)*NORMSDIST(-(V14-((K14/100)*SQRT($AR$7)))))-($AR$10*EXP(-$AR$9*$AR$7)*NORMSDIST(-V14))</f>
        <v>8.7614922863077024E-4</v>
      </c>
    </row>
    <row r="15" spans="2:44" x14ac:dyDescent="0.3">
      <c r="B15" s="30">
        <v>3</v>
      </c>
      <c r="C15">
        <f>fevr_19!C92</f>
        <v>6.0396833333333353</v>
      </c>
      <c r="D15">
        <f>fevr_19!D92</f>
        <v>6.7352666666666687</v>
      </c>
      <c r="E15">
        <f>fevr_19!E92</f>
        <v>6.9625466666666656</v>
      </c>
      <c r="F15">
        <f>fevr_19!F92</f>
        <v>7.2696699999999996</v>
      </c>
      <c r="G15">
        <f>fevr_19!G92</f>
        <v>8.1083200000000009</v>
      </c>
      <c r="H15">
        <f>fevr_19!H92</f>
        <v>8.5144941666666671</v>
      </c>
      <c r="I15">
        <f>fevr_19!I92</f>
        <v>8.8698966666666657</v>
      </c>
      <c r="J15">
        <f>fevr_19!J92</f>
        <v>9.1884750000000004</v>
      </c>
      <c r="K15" s="4">
        <f>fevr_19!K92</f>
        <v>9.7100999999999988</v>
      </c>
      <c r="M15" s="30">
        <v>3</v>
      </c>
      <c r="N15">
        <f t="shared" si="3"/>
        <v>1.8805892790038612</v>
      </c>
      <c r="O15">
        <f t="shared" si="4"/>
        <v>1.879895046759112</v>
      </c>
      <c r="P15">
        <f t="shared" si="5"/>
        <v>1.8789253697465096</v>
      </c>
      <c r="Q15">
        <f t="shared" si="6"/>
        <v>1.87792339562454</v>
      </c>
      <c r="R15">
        <f t="shared" si="7"/>
        <v>1.8749312187947373</v>
      </c>
      <c r="S15">
        <f t="shared" si="8"/>
        <v>1.8716840988735755</v>
      </c>
      <c r="T15">
        <f t="shared" si="9"/>
        <v>1.868225316563249</v>
      </c>
      <c r="U15">
        <f t="shared" si="10"/>
        <v>1.8612937614354088</v>
      </c>
      <c r="V15" s="4">
        <f t="shared" si="11"/>
        <v>1.8539260071541344</v>
      </c>
      <c r="X15" s="30">
        <v>3</v>
      </c>
      <c r="Y15" s="61">
        <f t="shared" si="12"/>
        <v>1.1175564730069596</v>
      </c>
      <c r="Z15" s="61">
        <f t="shared" si="13"/>
        <v>1.0927461689226512</v>
      </c>
      <c r="AA15" s="61">
        <f t="shared" si="14"/>
        <v>1.0718622743272579</v>
      </c>
      <c r="AB15" s="61">
        <f t="shared" si="15"/>
        <v>1.060295157742134</v>
      </c>
      <c r="AC15" s="61">
        <f t="shared" si="16"/>
        <v>1.0054547434213486</v>
      </c>
      <c r="AD15" s="61">
        <f t="shared" si="17"/>
        <v>0.96749977810568721</v>
      </c>
      <c r="AE15" s="61">
        <f t="shared" si="18"/>
        <v>0.93371227526334322</v>
      </c>
      <c r="AF15" s="61">
        <f t="shared" si="19"/>
        <v>0.87976129987937457</v>
      </c>
      <c r="AG15" s="62">
        <f t="shared" si="20"/>
        <v>0.82744149822611102</v>
      </c>
      <c r="AI15" s="30">
        <v>3</v>
      </c>
      <c r="AJ15" s="64">
        <f t="shared" si="21"/>
        <v>1.0891900146152433E-4</v>
      </c>
      <c r="AK15" s="64">
        <f t="shared" si="22"/>
        <v>2.4703678072914709E-4</v>
      </c>
      <c r="AL15" s="64">
        <f t="shared" si="23"/>
        <v>3.5590043308825203E-4</v>
      </c>
      <c r="AM15" s="64">
        <f t="shared" si="24"/>
        <v>6.7454324059194881E-4</v>
      </c>
      <c r="AN15" s="64">
        <f t="shared" si="25"/>
        <v>6.8354197464043365E-4</v>
      </c>
      <c r="AO15" s="64">
        <f t="shared" si="26"/>
        <v>8.5398312024328321E-4</v>
      </c>
      <c r="AP15" s="64">
        <f t="shared" si="27"/>
        <v>9.9962947099108135E-4</v>
      </c>
      <c r="AQ15" s="64">
        <f t="shared" si="28"/>
        <v>1.2125300886511453E-3</v>
      </c>
      <c r="AR15" s="66">
        <f t="shared" si="29"/>
        <v>1.4081157939582201E-3</v>
      </c>
    </row>
    <row r="16" spans="2:44" x14ac:dyDescent="0.3">
      <c r="B16" s="30">
        <v>4</v>
      </c>
      <c r="C16">
        <f>fevr_19!C93</f>
        <v>6.0171500000000027</v>
      </c>
      <c r="D16">
        <f>fevr_19!D93</f>
        <v>6.7074000000000025</v>
      </c>
      <c r="E16">
        <f>fevr_19!E93</f>
        <v>6.9282199999999987</v>
      </c>
      <c r="F16">
        <f>fevr_19!F93</f>
        <v>7.22973</v>
      </c>
      <c r="G16">
        <f>fevr_19!G93</f>
        <v>8.0500800000000012</v>
      </c>
      <c r="H16">
        <f>fevr_19!H93</f>
        <v>8.445472500000001</v>
      </c>
      <c r="I16">
        <f>fevr_19!I93</f>
        <v>8.7913699999999988</v>
      </c>
      <c r="J16">
        <f>fevr_19!J93</f>
        <v>9.1090250000000008</v>
      </c>
      <c r="K16" s="4">
        <f>fevr_19!K93</f>
        <v>9.6089000000000002</v>
      </c>
      <c r="M16" s="30">
        <v>4</v>
      </c>
      <c r="N16">
        <f t="shared" si="3"/>
        <v>1.7504709554179656</v>
      </c>
      <c r="O16">
        <f t="shared" si="4"/>
        <v>1.7497400617569203</v>
      </c>
      <c r="P16">
        <f t="shared" si="5"/>
        <v>1.7487191454336364</v>
      </c>
      <c r="Q16">
        <f t="shared" si="6"/>
        <v>1.7476641860912001</v>
      </c>
      <c r="R16">
        <f t="shared" si="7"/>
        <v>1.7445135424388076</v>
      </c>
      <c r="S16">
        <f t="shared" si="8"/>
        <v>1.7410940492466933</v>
      </c>
      <c r="T16">
        <f t="shared" si="9"/>
        <v>1.73745119280142</v>
      </c>
      <c r="U16">
        <f t="shared" si="10"/>
        <v>1.7301492946005275</v>
      </c>
      <c r="V16" s="4">
        <f t="shared" si="11"/>
        <v>1.7223857567722176</v>
      </c>
      <c r="X16" s="30">
        <v>4</v>
      </c>
      <c r="Y16" s="61">
        <f t="shared" si="12"/>
        <v>1.1188346494426642</v>
      </c>
      <c r="Z16" s="61">
        <f t="shared" si="13"/>
        <v>1.0956499221351526</v>
      </c>
      <c r="AA16" s="61">
        <f t="shared" si="14"/>
        <v>1.0760732365796317</v>
      </c>
      <c r="AB16" s="61">
        <f t="shared" si="15"/>
        <v>1.0656656908582955</v>
      </c>
      <c r="AC16" s="61">
        <f t="shared" si="16"/>
        <v>1.0136838244495112</v>
      </c>
      <c r="AD16" s="61">
        <f t="shared" si="17"/>
        <v>0.97782786437872704</v>
      </c>
      <c r="AE16" s="61">
        <f t="shared" si="18"/>
        <v>0.94584369065853013</v>
      </c>
      <c r="AF16" s="61">
        <f t="shared" si="19"/>
        <v>0.89429286876908909</v>
      </c>
      <c r="AG16" s="62">
        <f t="shared" si="20"/>
        <v>0.84456533206330053</v>
      </c>
      <c r="AI16" s="30">
        <v>4</v>
      </c>
      <c r="AJ16" s="64">
        <f t="shared" si="21"/>
        <v>1.5093032472074386E-4</v>
      </c>
      <c r="AK16" s="64">
        <f t="shared" si="22"/>
        <v>3.4257283949551409E-4</v>
      </c>
      <c r="AL16" s="64">
        <f t="shared" si="23"/>
        <v>4.9363988380714957E-4</v>
      </c>
      <c r="AM16" s="64">
        <f t="shared" ref="AM16:AM77" si="30">(AB16*EXP(-$AM$8*$AM$7)*NORMSDIST(-(Q16-((F16/100)*SQRT($AM$7)))))-($AM$10*EXP(-$AM$9*$AM$7)*NORMSDIST(-Q16))</f>
        <v>9.2388816926121387E-4</v>
      </c>
      <c r="AN16" s="64">
        <f t="shared" si="25"/>
        <v>9.4936564037929189E-4</v>
      </c>
      <c r="AO16" s="64">
        <f t="shared" si="26"/>
        <v>1.1877291759461936E-3</v>
      </c>
      <c r="AP16" s="64">
        <f t="shared" si="27"/>
        <v>1.3924249581984474E-3</v>
      </c>
      <c r="AQ16" s="64">
        <f t="shared" si="28"/>
        <v>1.6956828275521973E-3</v>
      </c>
      <c r="AR16" s="66">
        <f t="shared" si="29"/>
        <v>1.9751968501082184E-3</v>
      </c>
    </row>
    <row r="17" spans="2:44" x14ac:dyDescent="0.3">
      <c r="B17" s="30">
        <v>5</v>
      </c>
      <c r="C17">
        <f>fevr_19!C94</f>
        <v>5.9950000000000019</v>
      </c>
      <c r="D17">
        <f>fevr_19!D94</f>
        <v>6.6800000000000024</v>
      </c>
      <c r="E17">
        <f>fevr_19!E94</f>
        <v>6.894499999999999</v>
      </c>
      <c r="F17">
        <f>fevr_19!F94</f>
        <v>7.1904999999999992</v>
      </c>
      <c r="G17">
        <f>fevr_19!G94</f>
        <v>7.9930000000000012</v>
      </c>
      <c r="H17">
        <f>fevr_19!H94</f>
        <v>8.3778749999999995</v>
      </c>
      <c r="I17">
        <f>fevr_19!I94</f>
        <v>8.7144999999999992</v>
      </c>
      <c r="J17">
        <f>fevr_19!J94</f>
        <v>9.03125</v>
      </c>
      <c r="K17" s="4">
        <f>fevr_19!K94</f>
        <v>9.51</v>
      </c>
      <c r="M17" s="30">
        <v>5</v>
      </c>
      <c r="N17">
        <f t="shared" si="3"/>
        <v>1.6446289542710506</v>
      </c>
      <c r="O17">
        <f t="shared" si="4"/>
        <v>1.6438655777189266</v>
      </c>
      <c r="P17">
        <f t="shared" si="5"/>
        <v>1.6427992584789943</v>
      </c>
      <c r="Q17">
        <f t="shared" si="6"/>
        <v>1.6416973446848693</v>
      </c>
      <c r="R17">
        <f t="shared" si="7"/>
        <v>1.6384062436002702</v>
      </c>
      <c r="S17">
        <f t="shared" si="8"/>
        <v>1.6348339204977951</v>
      </c>
      <c r="T17">
        <f t="shared" si="9"/>
        <v>1.6310278063725754</v>
      </c>
      <c r="U17">
        <f t="shared" si="10"/>
        <v>1.6233972784090296</v>
      </c>
      <c r="V17" s="4">
        <f t="shared" si="11"/>
        <v>1.6152822874271915</v>
      </c>
      <c r="X17" s="30">
        <v>5</v>
      </c>
      <c r="Y17" s="61">
        <f t="shared" si="12"/>
        <v>1.1198784950854277</v>
      </c>
      <c r="Z17" s="61">
        <f t="shared" si="13"/>
        <v>1.0980254524917872</v>
      </c>
      <c r="AA17" s="61">
        <f t="shared" si="14"/>
        <v>1.0795241237504938</v>
      </c>
      <c r="AB17" s="61">
        <f t="shared" si="15"/>
        <v>0.82892297493738265</v>
      </c>
      <c r="AC17" s="61">
        <f t="shared" si="16"/>
        <v>1.020464052351933</v>
      </c>
      <c r="AD17" s="61">
        <f t="shared" si="17"/>
        <v>0.98636216455663206</v>
      </c>
      <c r="AE17" s="61">
        <f t="shared" si="18"/>
        <v>0.95589438267829341</v>
      </c>
      <c r="AF17" s="61">
        <f t="shared" si="19"/>
        <v>0.90637114835472865</v>
      </c>
      <c r="AG17" s="62">
        <f t="shared" si="20"/>
        <v>0.85886636586450571</v>
      </c>
      <c r="AI17" s="30">
        <v>5</v>
      </c>
      <c r="AJ17" s="64">
        <f t="shared" si="21"/>
        <v>1.947123538435791E-4</v>
      </c>
      <c r="AK17" s="64">
        <f t="shared" si="22"/>
        <v>4.4217881887451821E-4</v>
      </c>
      <c r="AL17" s="64">
        <f t="shared" si="23"/>
        <v>6.37192149460869E-4</v>
      </c>
      <c r="AM17" s="64">
        <f t="shared" si="30"/>
        <v>-1.1884695659711966E-2</v>
      </c>
      <c r="AN17" s="64">
        <f t="shared" si="25"/>
        <v>1.2263233005972152E-3</v>
      </c>
      <c r="AO17" s="64">
        <f t="shared" si="26"/>
        <v>1.5357051064202459E-3</v>
      </c>
      <c r="AP17" s="64">
        <f t="shared" si="27"/>
        <v>1.802375481970965E-3</v>
      </c>
      <c r="AQ17" s="64">
        <f t="shared" si="28"/>
        <v>2.2020368027596687E-3</v>
      </c>
      <c r="AR17" s="66">
        <f t="shared" si="29"/>
        <v>2.5704990878679043E-3</v>
      </c>
    </row>
    <row r="18" spans="2:44" x14ac:dyDescent="0.3">
      <c r="B18" s="30">
        <v>6</v>
      </c>
      <c r="C18">
        <f>fevr_19!C95</f>
        <v>5.9732333333333356</v>
      </c>
      <c r="D18">
        <f>fevr_19!D95</f>
        <v>6.6530666666666685</v>
      </c>
      <c r="E18">
        <f>fevr_19!E95</f>
        <v>6.8613866666666654</v>
      </c>
      <c r="F18">
        <f>fevr_19!F95</f>
        <v>7.15198</v>
      </c>
      <c r="G18">
        <f>fevr_19!G95</f>
        <v>7.9370800000000008</v>
      </c>
      <c r="H18">
        <f>fevr_19!H95</f>
        <v>8.3117016666666679</v>
      </c>
      <c r="I18">
        <f>fevr_19!I95</f>
        <v>8.6392866666666652</v>
      </c>
      <c r="J18">
        <f>fevr_19!J95</f>
        <v>8.9551499999999997</v>
      </c>
      <c r="K18" s="4">
        <f>fevr_19!K95</f>
        <v>9.4133999999999993</v>
      </c>
      <c r="M18" s="30">
        <v>6</v>
      </c>
      <c r="N18">
        <f t="shared" si="3"/>
        <v>1.554540170209683</v>
      </c>
      <c r="O18">
        <f t="shared" si="4"/>
        <v>1.5537470461701997</v>
      </c>
      <c r="P18">
        <f t="shared" si="5"/>
        <v>1.5526391443239136</v>
      </c>
      <c r="Q18">
        <f t="shared" si="6"/>
        <v>1.5514942231396076</v>
      </c>
      <c r="R18">
        <f t="shared" si="7"/>
        <v>1.548074448611702</v>
      </c>
      <c r="S18">
        <f t="shared" si="8"/>
        <v>1.5443620782784946</v>
      </c>
      <c r="T18">
        <f t="shared" si="9"/>
        <v>1.540406315998142</v>
      </c>
      <c r="U18">
        <f t="shared" si="10"/>
        <v>1.5324744113238769</v>
      </c>
      <c r="V18" s="4">
        <f t="shared" si="11"/>
        <v>1.5240369021292501</v>
      </c>
      <c r="X18" s="30">
        <v>6</v>
      </c>
      <c r="Y18" s="61">
        <f t="shared" si="12"/>
        <v>1.1207690593845636</v>
      </c>
      <c r="Z18" s="61">
        <f t="shared" si="13"/>
        <v>1.1000549043525487</v>
      </c>
      <c r="AA18" s="61">
        <f t="shared" si="14"/>
        <v>1.0824758881215641</v>
      </c>
      <c r="AB18" s="61">
        <f t="shared" si="15"/>
        <v>0.88248258407335312</v>
      </c>
      <c r="AC18" s="61">
        <f t="shared" si="16"/>
        <v>1.0262863078610465</v>
      </c>
      <c r="AD18" s="61">
        <f t="shared" si="17"/>
        <v>0.99370660944476064</v>
      </c>
      <c r="AE18" s="61">
        <f t="shared" si="18"/>
        <v>0.96456109426706005</v>
      </c>
      <c r="AF18" s="61">
        <f t="shared" si="19"/>
        <v>0.91681511927199177</v>
      </c>
      <c r="AG18" s="62">
        <f t="shared" si="20"/>
        <v>0.87127583698524436</v>
      </c>
      <c r="AI18" s="30">
        <v>6</v>
      </c>
      <c r="AJ18" s="64">
        <f t="shared" si="21"/>
        <v>2.4004767598220789E-4</v>
      </c>
      <c r="AK18" s="64">
        <f t="shared" si="22"/>
        <v>5.4534499981923057E-4</v>
      </c>
      <c r="AL18" s="64">
        <f t="shared" si="23"/>
        <v>7.8579897373358409E-4</v>
      </c>
      <c r="AM18" s="64">
        <f t="shared" si="30"/>
        <v>-1.0958931774435153E-2</v>
      </c>
      <c r="AN18" s="64">
        <f t="shared" si="25"/>
        <v>1.5127995449465137E-3</v>
      </c>
      <c r="AO18" s="64">
        <f t="shared" si="26"/>
        <v>1.8957721270876915E-3</v>
      </c>
      <c r="AP18" s="64">
        <f t="shared" si="27"/>
        <v>2.2268384829098736E-3</v>
      </c>
      <c r="AQ18" s="64">
        <f t="shared" si="28"/>
        <v>2.7281671521821038E-3</v>
      </c>
      <c r="AR18" s="66">
        <f t="shared" si="29"/>
        <v>3.1896054597460588E-3</v>
      </c>
    </row>
    <row r="19" spans="2:44" x14ac:dyDescent="0.3">
      <c r="B19" s="30">
        <v>7</v>
      </c>
      <c r="C19">
        <f>fevr_19!C96</f>
        <v>5.9518500000000021</v>
      </c>
      <c r="D19">
        <f>fevr_19!D96</f>
        <v>6.6266000000000016</v>
      </c>
      <c r="E19">
        <f>fevr_19!E96</f>
        <v>6.828879999999999</v>
      </c>
      <c r="F19">
        <f>fevr_19!F96</f>
        <v>7.1141699999999997</v>
      </c>
      <c r="G19">
        <f>fevr_19!G96</f>
        <v>7.8823200000000009</v>
      </c>
      <c r="H19">
        <f>fevr_19!H96</f>
        <v>8.2469525000000008</v>
      </c>
      <c r="I19">
        <f>fevr_19!I96</f>
        <v>8.5657299999999985</v>
      </c>
      <c r="J19">
        <f>fevr_19!J96</f>
        <v>8.880725</v>
      </c>
      <c r="K19" s="4">
        <f>fevr_19!K96</f>
        <v>9.3190999999999988</v>
      </c>
      <c r="M19" s="30">
        <v>7</v>
      </c>
      <c r="N19">
        <f t="shared" si="3"/>
        <v>1.475549416652941</v>
      </c>
      <c r="O19">
        <f t="shared" si="4"/>
        <v>1.4747284630624604</v>
      </c>
      <c r="P19">
        <f t="shared" si="5"/>
        <v>1.4735816568632873</v>
      </c>
      <c r="Q19">
        <f t="shared" si="6"/>
        <v>1.4723964949489947</v>
      </c>
      <c r="R19">
        <f t="shared" si="7"/>
        <v>1.4688563041038656</v>
      </c>
      <c r="S19">
        <f t="shared" si="8"/>
        <v>1.4650128387129346</v>
      </c>
      <c r="T19">
        <f t="shared" si="9"/>
        <v>1.4609169540000044</v>
      </c>
      <c r="U19">
        <f t="shared" si="10"/>
        <v>1.4527027303194766</v>
      </c>
      <c r="V19" s="4">
        <f t="shared" si="11"/>
        <v>1.4439629102978246</v>
      </c>
      <c r="X19" s="30">
        <v>7</v>
      </c>
      <c r="Y19" s="61">
        <f t="shared" si="12"/>
        <v>1.1215507669053151</v>
      </c>
      <c r="Z19" s="61">
        <f t="shared" si="13"/>
        <v>1.1018382190314544</v>
      </c>
      <c r="AA19" s="61">
        <f t="shared" si="14"/>
        <v>1.0850718925841989</v>
      </c>
      <c r="AB19" s="61">
        <f t="shared" si="15"/>
        <v>0.82935607836874392</v>
      </c>
      <c r="AC19" s="61">
        <f t="shared" si="16"/>
        <v>1.0314212880776086</v>
      </c>
      <c r="AD19" s="61">
        <f t="shared" si="17"/>
        <v>1.0001948377646512</v>
      </c>
      <c r="AE19" s="61">
        <f t="shared" si="18"/>
        <v>0.97222932711137577</v>
      </c>
      <c r="AF19" s="61">
        <f t="shared" si="19"/>
        <v>0.92607853376049354</v>
      </c>
      <c r="AG19" s="62">
        <f t="shared" si="20"/>
        <v>0.88231117608640885</v>
      </c>
      <c r="AI19" s="30">
        <v>7</v>
      </c>
      <c r="AJ19" s="64">
        <f t="shared" si="21"/>
        <v>2.8678766828742208E-4</v>
      </c>
      <c r="AK19" s="64">
        <f t="shared" si="22"/>
        <v>6.5172222443003747E-4</v>
      </c>
      <c r="AL19" s="64">
        <f t="shared" si="23"/>
        <v>9.3894036031999528E-4</v>
      </c>
      <c r="AM19" s="64">
        <f t="shared" si="30"/>
        <v>-1.6974188490930395E-2</v>
      </c>
      <c r="AN19" s="64">
        <f t="shared" si="25"/>
        <v>1.8076820337935701E-3</v>
      </c>
      <c r="AO19" s="64">
        <f t="shared" si="26"/>
        <v>2.2664530657765108E-3</v>
      </c>
      <c r="AP19" s="64">
        <f t="shared" si="27"/>
        <v>2.663982825854172E-3</v>
      </c>
      <c r="AQ19" s="64">
        <f t="shared" si="28"/>
        <v>3.2716926457025258E-3</v>
      </c>
      <c r="AR19" s="66">
        <f t="shared" si="29"/>
        <v>3.8294254411698619E-3</v>
      </c>
    </row>
    <row r="20" spans="2:44" x14ac:dyDescent="0.3">
      <c r="B20" s="30">
        <v>8</v>
      </c>
      <c r="C20">
        <f>fevr_19!C97</f>
        <v>5.9308500000000022</v>
      </c>
      <c r="D20">
        <f>fevr_19!D97</f>
        <v>6.6006000000000018</v>
      </c>
      <c r="E20">
        <f>fevr_19!E97</f>
        <v>6.7969799999999996</v>
      </c>
      <c r="F20">
        <f>fevr_19!F97</f>
        <v>7.0770699999999991</v>
      </c>
      <c r="G20">
        <f>fevr_19!G97</f>
        <v>7.8287200000000015</v>
      </c>
      <c r="H20">
        <f>fevr_19!H97</f>
        <v>8.1836275000000001</v>
      </c>
      <c r="I20">
        <f>fevr_19!I97</f>
        <v>8.4938299999999991</v>
      </c>
      <c r="J20">
        <f>fevr_19!J97</f>
        <v>8.807974999999999</v>
      </c>
      <c r="K20" s="4">
        <f>fevr_19!K97</f>
        <v>9.2271000000000001</v>
      </c>
      <c r="M20" s="30">
        <v>8</v>
      </c>
      <c r="N20">
        <f t="shared" si="3"/>
        <v>1.4048221750037606</v>
      </c>
      <c r="O20">
        <f t="shared" si="4"/>
        <v>1.4039747959806623</v>
      </c>
      <c r="P20">
        <f t="shared" si="5"/>
        <v>1.4027910458192496</v>
      </c>
      <c r="Q20">
        <f t="shared" si="6"/>
        <v>1.4015676678399018</v>
      </c>
      <c r="R20">
        <f t="shared" si="7"/>
        <v>1.3979131006478556</v>
      </c>
      <c r="S20">
        <f t="shared" si="8"/>
        <v>1.3939450840136767</v>
      </c>
      <c r="T20">
        <f t="shared" si="9"/>
        <v>1.3897160346067914</v>
      </c>
      <c r="U20">
        <f t="shared" si="10"/>
        <v>1.3812333950291966</v>
      </c>
      <c r="V20" s="4">
        <f t="shared" si="11"/>
        <v>1.3722059804398459</v>
      </c>
      <c r="X20" s="30">
        <v>8</v>
      </c>
      <c r="Y20" s="61">
        <f t="shared" si="12"/>
        <v>1.1222507632344256</v>
      </c>
      <c r="Z20" s="61">
        <f t="shared" si="13"/>
        <v>1.103436522039283</v>
      </c>
      <c r="AA20" s="61">
        <f t="shared" si="14"/>
        <v>1.0873999233858231</v>
      </c>
      <c r="AB20" s="61">
        <f t="shared" si="15"/>
        <v>0.83055065827017882</v>
      </c>
      <c r="AC20" s="61">
        <f t="shared" si="16"/>
        <v>1.0360353334173797</v>
      </c>
      <c r="AD20" s="61">
        <f t="shared" si="17"/>
        <v>1.0060322054415221</v>
      </c>
      <c r="AE20" s="61">
        <f t="shared" si="18"/>
        <v>0.97913668921913066</v>
      </c>
      <c r="AF20" s="61">
        <f t="shared" si="19"/>
        <v>0.93444136781873788</v>
      </c>
      <c r="AG20" s="62">
        <f t="shared" si="20"/>
        <v>0.89229251433944279</v>
      </c>
      <c r="AI20" s="30">
        <v>8</v>
      </c>
      <c r="AJ20" s="64">
        <f t="shared" si="21"/>
        <v>3.3482502652414092E-4</v>
      </c>
      <c r="AK20" s="64">
        <f t="shared" si="22"/>
        <v>7.6105786308089396E-4</v>
      </c>
      <c r="AL20" s="64">
        <f t="shared" si="23"/>
        <v>1.0962398522045141E-3</v>
      </c>
      <c r="AM20" s="64">
        <f t="shared" si="30"/>
        <v>-1.9471056925958491E-2</v>
      </c>
      <c r="AN20" s="64">
        <f t="shared" si="25"/>
        <v>2.1101635172899175E-3</v>
      </c>
      <c r="AO20" s="64">
        <f t="shared" si="26"/>
        <v>2.6466732470959292E-3</v>
      </c>
      <c r="AP20" s="64">
        <f t="shared" si="27"/>
        <v>3.1124723480195765E-3</v>
      </c>
      <c r="AQ20" s="64">
        <f t="shared" si="28"/>
        <v>3.8308690056616385E-3</v>
      </c>
      <c r="AR20" s="66">
        <f t="shared" si="29"/>
        <v>4.4876839768113047E-3</v>
      </c>
    </row>
    <row r="21" spans="2:44" x14ac:dyDescent="0.3">
      <c r="B21" s="30">
        <v>9</v>
      </c>
      <c r="C21">
        <f>fevr_19!C98</f>
        <v>5.910233333333335</v>
      </c>
      <c r="D21">
        <f>fevr_19!D98</f>
        <v>6.5750666666666682</v>
      </c>
      <c r="E21">
        <f>fevr_19!E98</f>
        <v>6.7656866666666664</v>
      </c>
      <c r="F21">
        <f>fevr_19!F98</f>
        <v>7.0406799999999992</v>
      </c>
      <c r="G21">
        <f>fevr_19!G98</f>
        <v>7.7762800000000016</v>
      </c>
      <c r="H21">
        <f>fevr_19!H98</f>
        <v>8.1217266666666674</v>
      </c>
      <c r="I21">
        <f>fevr_19!I98</f>
        <v>8.4235866666666652</v>
      </c>
      <c r="J21">
        <f>fevr_19!J98</f>
        <v>8.7369000000000003</v>
      </c>
      <c r="K21" s="4">
        <f>fevr_19!K98</f>
        <v>9.1373999999999995</v>
      </c>
      <c r="M21" s="30">
        <v>9</v>
      </c>
      <c r="N21">
        <f t="shared" si="3"/>
        <v>1.3404981857718343</v>
      </c>
      <c r="O21">
        <f t="shared" si="4"/>
        <v>1.3396254381684964</v>
      </c>
      <c r="P21">
        <f t="shared" si="5"/>
        <v>1.3384062192433199</v>
      </c>
      <c r="Q21">
        <f t="shared" si="6"/>
        <v>1.3371461483343117</v>
      </c>
      <c r="R21">
        <f t="shared" si="7"/>
        <v>1.333381745982557</v>
      </c>
      <c r="S21">
        <f t="shared" si="8"/>
        <v>1.3292940936042197</v>
      </c>
      <c r="T21">
        <f t="shared" si="9"/>
        <v>1.3249371006744481</v>
      </c>
      <c r="U21">
        <f t="shared" si="10"/>
        <v>1.3161964615285742</v>
      </c>
      <c r="V21" s="4">
        <f t="shared" si="11"/>
        <v>1.3068924526122485</v>
      </c>
      <c r="X21" s="30">
        <v>9</v>
      </c>
      <c r="Y21" s="61">
        <f t="shared" si="12"/>
        <v>1.1228869275231739</v>
      </c>
      <c r="Z21" s="61">
        <f t="shared" si="13"/>
        <v>1.1048901070309354</v>
      </c>
      <c r="AA21" s="61">
        <f t="shared" si="14"/>
        <v>1.0895179148935596</v>
      </c>
      <c r="AB21" s="61">
        <f t="shared" si="15"/>
        <v>0.88268865551000109</v>
      </c>
      <c r="AC21" s="61">
        <f t="shared" si="16"/>
        <v>1.0402385930423197</v>
      </c>
      <c r="AD21" s="61">
        <f t="shared" si="17"/>
        <v>1.0113549116983769</v>
      </c>
      <c r="AE21" s="61">
        <f t="shared" si="18"/>
        <v>0.9854409787444729</v>
      </c>
      <c r="AF21" s="61">
        <f t="shared" si="19"/>
        <v>0.94208972270911917</v>
      </c>
      <c r="AG21" s="62">
        <f t="shared" si="20"/>
        <v>0.90143321148960553</v>
      </c>
      <c r="AI21" s="30">
        <v>9</v>
      </c>
      <c r="AJ21" s="64">
        <f t="shared" si="21"/>
        <v>3.8407957332202425E-4</v>
      </c>
      <c r="AK21" s="64">
        <f t="shared" si="22"/>
        <v>8.7316271869813944E-4</v>
      </c>
      <c r="AL21" s="64">
        <f t="shared" si="23"/>
        <v>1.2574155298323286E-3</v>
      </c>
      <c r="AM21" s="64">
        <f t="shared" si="30"/>
        <v>-1.7051434931136561E-2</v>
      </c>
      <c r="AN21" s="64">
        <f t="shared" si="25"/>
        <v>2.4196391360104541E-3</v>
      </c>
      <c r="AO21" s="64">
        <f t="shared" si="26"/>
        <v>3.0356259197920343E-3</v>
      </c>
      <c r="AP21" s="64">
        <f t="shared" si="27"/>
        <v>3.5713013439880731E-3</v>
      </c>
      <c r="AQ21" s="64">
        <f t="shared" si="28"/>
        <v>4.4043774793869478E-3</v>
      </c>
      <c r="AR21" s="66">
        <f t="shared" si="29"/>
        <v>5.1626551496003065E-3</v>
      </c>
    </row>
    <row r="22" spans="2:44" x14ac:dyDescent="0.3">
      <c r="B22" s="30">
        <v>10</v>
      </c>
      <c r="C22">
        <f>fevr_19!C99</f>
        <v>5.8900000000000023</v>
      </c>
      <c r="D22">
        <f>fevr_19!D99</f>
        <v>6.5500000000000016</v>
      </c>
      <c r="E22">
        <f>fevr_19!E99</f>
        <v>6.7349999999999994</v>
      </c>
      <c r="F22">
        <f>fevr_19!F99</f>
        <v>7.004999999999999</v>
      </c>
      <c r="G22">
        <f>fevr_19!G99</f>
        <v>7.7250000000000014</v>
      </c>
      <c r="H22">
        <f>fevr_19!H99</f>
        <v>8.0612500000000011</v>
      </c>
      <c r="I22">
        <f>fevr_19!I99</f>
        <v>8.3549999999999986</v>
      </c>
      <c r="J22">
        <f>fevr_19!J99</f>
        <v>8.6674999999999986</v>
      </c>
      <c r="K22" s="4">
        <f>fevr_19!K99</f>
        <v>9.0499999999999989</v>
      </c>
      <c r="M22" s="30">
        <v>10</v>
      </c>
      <c r="N22">
        <f t="shared" si="3"/>
        <v>1.2812874932733882</v>
      </c>
      <c r="O22">
        <f t="shared" si="4"/>
        <v>1.2803901861831439</v>
      </c>
      <c r="P22">
        <f t="shared" si="5"/>
        <v>1.2791366275094065</v>
      </c>
      <c r="Q22">
        <f t="shared" si="6"/>
        <v>1.2778410289416045</v>
      </c>
      <c r="R22">
        <f t="shared" si="7"/>
        <v>1.2739702630158389</v>
      </c>
      <c r="S22">
        <f t="shared" si="8"/>
        <v>1.2697667280913272</v>
      </c>
      <c r="T22">
        <f t="shared" si="9"/>
        <v>1.2652857729340532</v>
      </c>
      <c r="U22">
        <f t="shared" si="10"/>
        <v>1.2562950600819183</v>
      </c>
      <c r="V22" s="4">
        <f t="shared" si="11"/>
        <v>1.2467228013940614</v>
      </c>
      <c r="X22" s="30">
        <v>10</v>
      </c>
      <c r="Y22" s="61">
        <f t="shared" si="12"/>
        <v>1.1234717029861012</v>
      </c>
      <c r="Z22" s="61">
        <f t="shared" si="13"/>
        <v>1.1062270390377036</v>
      </c>
      <c r="AA22" s="61">
        <f t="shared" si="14"/>
        <v>1.0914662645961826</v>
      </c>
      <c r="AB22" s="61">
        <f t="shared" si="15"/>
        <v>0.87311645492565215</v>
      </c>
      <c r="AC22" s="61">
        <f t="shared" si="16"/>
        <v>1.0441081317456433</v>
      </c>
      <c r="AD22" s="61">
        <f t="shared" si="17"/>
        <v>1.0162583943207733</v>
      </c>
      <c r="AE22" s="61">
        <f t="shared" si="18"/>
        <v>0.99125291126458837</v>
      </c>
      <c r="AF22" s="61">
        <f t="shared" si="19"/>
        <v>0.94915427306445599</v>
      </c>
      <c r="AG22" s="62">
        <f t="shared" si="20"/>
        <v>0.90988348745796499</v>
      </c>
      <c r="AI22" s="30">
        <v>10</v>
      </c>
      <c r="AJ22" s="64">
        <f t="shared" si="21"/>
        <v>4.3449011503289559E-4</v>
      </c>
      <c r="AK22" s="64">
        <f t="shared" si="22"/>
        <v>9.8789202751851934E-4</v>
      </c>
      <c r="AL22" s="64">
        <f t="shared" si="23"/>
        <v>1.422251855357895E-3</v>
      </c>
      <c r="AM22" s="64">
        <f t="shared" si="30"/>
        <v>-2.0162210214763443E-2</v>
      </c>
      <c r="AN22" s="64">
        <f t="shared" si="25"/>
        <v>2.7356472543758198E-3</v>
      </c>
      <c r="AO22" s="64">
        <f t="shared" si="26"/>
        <v>3.4326946365150351E-3</v>
      </c>
      <c r="AP22" s="64">
        <f t="shared" si="27"/>
        <v>4.0396995812376768E-3</v>
      </c>
      <c r="AQ22" s="64">
        <f t="shared" si="28"/>
        <v>4.9912027717825685E-3</v>
      </c>
      <c r="AR22" s="66">
        <f t="shared" si="29"/>
        <v>5.8530080422225239E-3</v>
      </c>
    </row>
    <row r="23" spans="2:44" x14ac:dyDescent="0.3">
      <c r="B23" s="30">
        <v>11</v>
      </c>
      <c r="C23">
        <f>fevr_19!C100</f>
        <v>5.8701500000000015</v>
      </c>
      <c r="D23">
        <f>fevr_19!D100</f>
        <v>6.5254000000000021</v>
      </c>
      <c r="E23">
        <f>fevr_19!E100</f>
        <v>6.7049199999999995</v>
      </c>
      <c r="F23">
        <f>fevr_19!F100</f>
        <v>6.9700299999999995</v>
      </c>
      <c r="G23">
        <f>fevr_19!G100</f>
        <v>7.6748800000000017</v>
      </c>
      <c r="H23">
        <f>fevr_19!H100</f>
        <v>8.0021975000000012</v>
      </c>
      <c r="I23">
        <f>fevr_19!I100</f>
        <v>8.2880699999999976</v>
      </c>
      <c r="J23">
        <f>fevr_19!J100</f>
        <v>8.5997749999999993</v>
      </c>
      <c r="K23" s="4">
        <f>fevr_19!K100</f>
        <v>8.9648999999999983</v>
      </c>
      <c r="M23" s="30">
        <v>11</v>
      </c>
      <c r="N23">
        <f t="shared" si="3"/>
        <v>1.2262570074033559</v>
      </c>
      <c r="O23">
        <f t="shared" si="4"/>
        <v>1.225335765492005</v>
      </c>
      <c r="P23">
        <f t="shared" si="5"/>
        <v>1.2240487383731888</v>
      </c>
      <c r="Q23">
        <f t="shared" si="6"/>
        <v>1.2227185109864864</v>
      </c>
      <c r="R23">
        <f t="shared" si="7"/>
        <v>1.2187440566089169</v>
      </c>
      <c r="S23">
        <f t="shared" si="8"/>
        <v>1.2144275265991809</v>
      </c>
      <c r="T23">
        <f t="shared" si="9"/>
        <v>1.2098256667031708</v>
      </c>
      <c r="U23">
        <f t="shared" si="10"/>
        <v>1.2005909494842395</v>
      </c>
      <c r="V23" s="4">
        <f t="shared" si="11"/>
        <v>1.1907568044823515</v>
      </c>
      <c r="X23" s="30">
        <v>11</v>
      </c>
      <c r="Y23" s="61">
        <f t="shared" si="12"/>
        <v>1.1240141241230419</v>
      </c>
      <c r="Z23" s="61">
        <f t="shared" si="13"/>
        <v>1.1074677102740966</v>
      </c>
      <c r="AA23" s="61">
        <f t="shared" si="14"/>
        <v>1.0932743586546771</v>
      </c>
      <c r="AB23" s="61">
        <f t="shared" si="15"/>
        <v>0.88651793974503745</v>
      </c>
      <c r="AC23" s="61">
        <f t="shared" si="16"/>
        <v>1.0477001974991393</v>
      </c>
      <c r="AD23" s="61">
        <f t="shared" si="17"/>
        <v>1.0208124190418733</v>
      </c>
      <c r="AE23" s="61">
        <f t="shared" si="18"/>
        <v>0.99665352530632179</v>
      </c>
      <c r="AF23" s="61">
        <f t="shared" si="19"/>
        <v>0.95573073278874376</v>
      </c>
      <c r="AG23" s="62">
        <f t="shared" si="20"/>
        <v>0.91775368042388328</v>
      </c>
      <c r="AI23" s="30">
        <v>11</v>
      </c>
      <c r="AJ23" s="64">
        <f t="shared" si="21"/>
        <v>4.8600940543643001E-4</v>
      </c>
      <c r="AK23" s="64">
        <f t="shared" si="22"/>
        <v>1.1051337030571484E-3</v>
      </c>
      <c r="AL23" s="64">
        <f t="shared" si="23"/>
        <v>1.5905822355425231E-3</v>
      </c>
      <c r="AM23" s="64">
        <f t="shared" si="30"/>
        <v>-2.0796498239625247E-2</v>
      </c>
      <c r="AN23" s="64">
        <f t="shared" si="25"/>
        <v>3.0578327227180208E-3</v>
      </c>
      <c r="AO23" s="64">
        <f t="shared" si="26"/>
        <v>3.8374050018907258E-3</v>
      </c>
      <c r="AP23" s="64">
        <f t="shared" si="27"/>
        <v>4.517073196038765E-3</v>
      </c>
      <c r="AQ23" s="64">
        <f t="shared" si="28"/>
        <v>5.5905570937413995E-3</v>
      </c>
      <c r="AR23" s="66">
        <f t="shared" si="29"/>
        <v>6.5577105960420712E-3</v>
      </c>
    </row>
    <row r="24" spans="2:44" x14ac:dyDescent="0.3">
      <c r="B24" s="30">
        <v>12</v>
      </c>
      <c r="C24">
        <f>fevr_19!C101</f>
        <v>5.8506833333333352</v>
      </c>
      <c r="D24">
        <f>fevr_19!D101</f>
        <v>6.5012666666666687</v>
      </c>
      <c r="E24">
        <f>fevr_19!E101</f>
        <v>6.6754466666666668</v>
      </c>
      <c r="F24">
        <f>fevr_19!F101</f>
        <v>6.9357699999999998</v>
      </c>
      <c r="G24">
        <f>fevr_19!G101</f>
        <v>7.6259200000000016</v>
      </c>
      <c r="H24">
        <f>fevr_19!H101</f>
        <v>7.9445691666666667</v>
      </c>
      <c r="I24">
        <f>fevr_19!I101</f>
        <v>8.2227966666666656</v>
      </c>
      <c r="J24">
        <f>fevr_19!J101</f>
        <v>8.5337249999999987</v>
      </c>
      <c r="K24" s="4">
        <f>fevr_19!K101</f>
        <v>8.8820999999999994</v>
      </c>
      <c r="M24" s="30">
        <v>12</v>
      </c>
      <c r="N24">
        <f t="shared" si="3"/>
        <v>1.1747087812461889</v>
      </c>
      <c r="O24">
        <f t="shared" si="4"/>
        <v>1.1737640870670147</v>
      </c>
      <c r="P24">
        <f t="shared" si="5"/>
        <v>1.1724442642059951</v>
      </c>
      <c r="Q24">
        <f t="shared" si="6"/>
        <v>1.171080101497904</v>
      </c>
      <c r="R24">
        <f t="shared" si="7"/>
        <v>1.1670040198067995</v>
      </c>
      <c r="S24">
        <f t="shared" si="8"/>
        <v>1.1625767145494461</v>
      </c>
      <c r="T24">
        <f t="shared" si="9"/>
        <v>1.1578562947208837</v>
      </c>
      <c r="U24">
        <f t="shared" si="10"/>
        <v>1.1483822093424483</v>
      </c>
      <c r="V24" s="4">
        <f t="shared" si="11"/>
        <v>1.1382910108202771</v>
      </c>
      <c r="X24" s="30">
        <v>12</v>
      </c>
      <c r="Y24" s="61">
        <f t="shared" si="12"/>
        <v>1.1245209746712743</v>
      </c>
      <c r="Z24" s="61">
        <f t="shared" si="13"/>
        <v>1.1086274438165264</v>
      </c>
      <c r="AA24" s="61">
        <f t="shared" si="14"/>
        <v>1.0949643035321583</v>
      </c>
      <c r="AB24" s="61">
        <f t="shared" si="15"/>
        <v>0.88802172675738733</v>
      </c>
      <c r="AC24" s="61">
        <f t="shared" si="16"/>
        <v>1.0510572490759096</v>
      </c>
      <c r="AD24" s="61">
        <f t="shared" si="17"/>
        <v>1.0250697310931698</v>
      </c>
      <c r="AE24" s="61">
        <f t="shared" si="18"/>
        <v>1.001704169147869</v>
      </c>
      <c r="AF24" s="61">
        <f t="shared" si="19"/>
        <v>0.96189160654440231</v>
      </c>
      <c r="AG24" s="62">
        <f t="shared" si="20"/>
        <v>0.92512761871687899</v>
      </c>
      <c r="AI24" s="30">
        <v>12</v>
      </c>
      <c r="AJ24" s="64">
        <f t="shared" si="21"/>
        <v>5.3860085048723638E-4</v>
      </c>
      <c r="AK24" s="64">
        <f t="shared" si="22"/>
        <v>1.2248006405126965E-3</v>
      </c>
      <c r="AL24" s="64">
        <f t="shared" si="23"/>
        <v>1.7622775974721061E-3</v>
      </c>
      <c r="AM24" s="64">
        <f t="shared" si="30"/>
        <v>-2.2692782844658616E-2</v>
      </c>
      <c r="AN24" s="64">
        <f t="shared" si="25"/>
        <v>3.3859227464742847E-3</v>
      </c>
      <c r="AO24" s="64">
        <f t="shared" si="26"/>
        <v>4.2493929430303112E-3</v>
      </c>
      <c r="AP24" s="64">
        <f t="shared" si="27"/>
        <v>5.0029657901242697E-3</v>
      </c>
      <c r="AQ24" s="64">
        <f t="shared" si="28"/>
        <v>6.2018301752392313E-3</v>
      </c>
      <c r="AR24" s="66">
        <f t="shared" si="29"/>
        <v>7.2759661809711773E-3</v>
      </c>
    </row>
    <row r="25" spans="2:44" x14ac:dyDescent="0.3">
      <c r="B25" s="30">
        <v>13</v>
      </c>
      <c r="C25">
        <f>fevr_19!C102</f>
        <v>5.8316000000000017</v>
      </c>
      <c r="D25">
        <f>fevr_19!D102</f>
        <v>6.4776000000000016</v>
      </c>
      <c r="E25">
        <f>fevr_19!E102</f>
        <v>6.6465800000000002</v>
      </c>
      <c r="F25">
        <f>fevr_19!F102</f>
        <v>6.9022199999999998</v>
      </c>
      <c r="G25">
        <f>fevr_19!G102</f>
        <v>7.5781200000000011</v>
      </c>
      <c r="H25">
        <f>fevr_19!H102</f>
        <v>7.8883650000000003</v>
      </c>
      <c r="I25">
        <f>fevr_19!I102</f>
        <v>8.1591799999999992</v>
      </c>
      <c r="J25">
        <f>fevr_19!J102</f>
        <v>8.4693499999999986</v>
      </c>
      <c r="K25" s="4">
        <f>fevr_19!K102</f>
        <v>8.8015999999999988</v>
      </c>
      <c r="M25" s="30">
        <v>13</v>
      </c>
      <c r="N25">
        <f t="shared" si="3"/>
        <v>1.126106329038568</v>
      </c>
      <c r="O25">
        <f t="shared" si="4"/>
        <v>1.1251385524105995</v>
      </c>
      <c r="P25">
        <f t="shared" si="5"/>
        <v>1.1237864489477094</v>
      </c>
      <c r="Q25">
        <f t="shared" si="6"/>
        <v>1.1223888814826828</v>
      </c>
      <c r="R25">
        <f t="shared" si="7"/>
        <v>1.1182127463045382</v>
      </c>
      <c r="S25">
        <f t="shared" si="8"/>
        <v>1.1136763555213831</v>
      </c>
      <c r="T25">
        <f t="shared" si="9"/>
        <v>1.1088391544010483</v>
      </c>
      <c r="U25">
        <f t="shared" si="10"/>
        <v>1.099129197697851</v>
      </c>
      <c r="V25" s="4">
        <f t="shared" si="11"/>
        <v>1.0887845602032813</v>
      </c>
      <c r="X25" s="30">
        <v>13</v>
      </c>
      <c r="Y25" s="61">
        <f t="shared" si="12"/>
        <v>1.124997489645958</v>
      </c>
      <c r="Z25" s="61">
        <f t="shared" si="13"/>
        <v>1.1097180729324354</v>
      </c>
      <c r="AA25" s="61">
        <f t="shared" si="14"/>
        <v>1.0965531907860877</v>
      </c>
      <c r="AB25" s="61">
        <f t="shared" si="15"/>
        <v>0.87831655004881226</v>
      </c>
      <c r="AC25" s="61">
        <f t="shared" si="16"/>
        <v>1.0542122283228903</v>
      </c>
      <c r="AD25" s="61">
        <f t="shared" si="17"/>
        <v>1.0290713188606555</v>
      </c>
      <c r="AE25" s="61">
        <f t="shared" si="18"/>
        <v>1.0064525809095144</v>
      </c>
      <c r="AF25" s="61">
        <f t="shared" si="19"/>
        <v>0.96769334880942692</v>
      </c>
      <c r="AG25" s="62">
        <f t="shared" si="20"/>
        <v>0.93207077661516968</v>
      </c>
      <c r="AI25" s="30">
        <v>13</v>
      </c>
      <c r="AJ25" s="64">
        <f t="shared" si="21"/>
        <v>5.9223625576584893E-4</v>
      </c>
      <c r="AK25" s="64">
        <f t="shared" si="22"/>
        <v>1.3468254538021307E-3</v>
      </c>
      <c r="AL25" s="64">
        <f t="shared" si="23"/>
        <v>1.9372385690696325E-3</v>
      </c>
      <c r="AM25" s="64">
        <f t="shared" si="30"/>
        <v>-2.6127690806112353E-2</v>
      </c>
      <c r="AN25" s="64">
        <f t="shared" si="25"/>
        <v>3.7197103290791955E-3</v>
      </c>
      <c r="AO25" s="64">
        <f t="shared" si="26"/>
        <v>4.6683829147628753E-3</v>
      </c>
      <c r="AP25" s="64">
        <f t="shared" si="27"/>
        <v>5.4970316828498733E-3</v>
      </c>
      <c r="AQ25" s="64">
        <f t="shared" si="28"/>
        <v>6.8245549031632213E-3</v>
      </c>
      <c r="AR25" s="66">
        <f t="shared" si="29"/>
        <v>8.0071698851304773E-3</v>
      </c>
    </row>
    <row r="26" spans="2:44" x14ac:dyDescent="0.3">
      <c r="B26" s="30">
        <v>14</v>
      </c>
      <c r="C26">
        <f>fevr_19!C103</f>
        <v>5.8129000000000017</v>
      </c>
      <c r="D26">
        <f>fevr_19!D103</f>
        <v>6.4544000000000015</v>
      </c>
      <c r="E26">
        <f>fevr_19!E103</f>
        <v>6.6183199999999998</v>
      </c>
      <c r="F26">
        <f>fevr_19!F103</f>
        <v>6.8693799999999996</v>
      </c>
      <c r="G26">
        <f>fevr_19!G103</f>
        <v>7.5314800000000011</v>
      </c>
      <c r="H26">
        <f>fevr_19!H103</f>
        <v>7.8335850000000002</v>
      </c>
      <c r="I26">
        <f>fevr_19!I103</f>
        <v>8.0972199999999983</v>
      </c>
      <c r="J26">
        <f>fevr_19!J103</f>
        <v>8.4066499999999991</v>
      </c>
      <c r="K26" s="4">
        <f>fevr_19!K103</f>
        <v>8.723399999999998</v>
      </c>
      <c r="M26" s="30">
        <v>14</v>
      </c>
      <c r="N26">
        <f t="shared" si="3"/>
        <v>1.0800278336624811</v>
      </c>
      <c r="O26">
        <f t="shared" si="4"/>
        <v>1.0790372527051575</v>
      </c>
      <c r="P26">
        <f t="shared" si="5"/>
        <v>1.0776532555998402</v>
      </c>
      <c r="Q26">
        <f t="shared" si="6"/>
        <v>1.0762226813710098</v>
      </c>
      <c r="R26">
        <f t="shared" si="7"/>
        <v>1.0719476698974708</v>
      </c>
      <c r="S26">
        <f t="shared" si="8"/>
        <v>1.0673034516097877</v>
      </c>
      <c r="T26">
        <f t="shared" si="9"/>
        <v>1.062350786515126</v>
      </c>
      <c r="U26">
        <f t="shared" si="10"/>
        <v>1.0524075260824339</v>
      </c>
      <c r="V26" s="4">
        <f t="shared" si="11"/>
        <v>1.0418120692878368</v>
      </c>
      <c r="X26" s="30">
        <v>14</v>
      </c>
      <c r="Y26" s="61">
        <f t="shared" si="12"/>
        <v>1.1254478018695628</v>
      </c>
      <c r="Z26" s="61">
        <f t="shared" si="13"/>
        <v>1.1107489460645799</v>
      </c>
      <c r="AA26" s="61">
        <f t="shared" si="14"/>
        <v>1.0980545390113559</v>
      </c>
      <c r="AB26" s="61">
        <f t="shared" si="15"/>
        <v>0.88194343195012692</v>
      </c>
      <c r="AC26" s="61">
        <f t="shared" si="16"/>
        <v>1.0571912845031559</v>
      </c>
      <c r="AD26" s="61">
        <f t="shared" si="17"/>
        <v>1.0328497728903814</v>
      </c>
      <c r="AE26" s="61">
        <f t="shared" si="18"/>
        <v>1.0109367709703476</v>
      </c>
      <c r="AF26" s="61">
        <f t="shared" si="19"/>
        <v>0.97318093783994641</v>
      </c>
      <c r="AG26" s="62">
        <f t="shared" si="20"/>
        <v>0.9386354908179978</v>
      </c>
      <c r="AI26" s="30">
        <v>14</v>
      </c>
      <c r="AJ26" s="64">
        <f t="shared" si="21"/>
        <v>6.4689423214181474E-4</v>
      </c>
      <c r="AK26" s="64">
        <f t="shared" si="22"/>
        <v>1.4711567487383503E-3</v>
      </c>
      <c r="AL26" s="64">
        <f t="shared" si="23"/>
        <v>2.1153899375489782E-3</v>
      </c>
      <c r="AM26" s="64">
        <f t="shared" si="30"/>
        <v>-2.7798780387621319E-2</v>
      </c>
      <c r="AN26" s="64">
        <f t="shared" si="25"/>
        <v>4.0590425108935901E-3</v>
      </c>
      <c r="AO26" s="64">
        <f t="shared" si="26"/>
        <v>5.0941724018698786E-3</v>
      </c>
      <c r="AP26" s="64">
        <f t="shared" si="27"/>
        <v>5.9990168739158523E-3</v>
      </c>
      <c r="AQ26" s="64">
        <f t="shared" si="28"/>
        <v>7.4583828711502487E-3</v>
      </c>
      <c r="AR26" s="66">
        <f t="shared" si="29"/>
        <v>8.7508773381281268E-3</v>
      </c>
    </row>
    <row r="27" spans="2:44" x14ac:dyDescent="0.3">
      <c r="B27" s="30">
        <v>15</v>
      </c>
      <c r="C27">
        <f>fevr_19!C104</f>
        <v>5.7945833333333354</v>
      </c>
      <c r="D27">
        <f>fevr_19!D104</f>
        <v>6.4316666666666684</v>
      </c>
      <c r="E27">
        <f>fevr_19!E104</f>
        <v>6.5906666666666665</v>
      </c>
      <c r="F27">
        <f>fevr_19!F104</f>
        <v>6.8372499999999992</v>
      </c>
      <c r="G27">
        <f>fevr_19!G104</f>
        <v>7.4860000000000015</v>
      </c>
      <c r="H27">
        <f>fevr_19!H104</f>
        <v>7.7802291666666665</v>
      </c>
      <c r="I27">
        <f>fevr_19!I104</f>
        <v>8.0369166666666647</v>
      </c>
      <c r="J27">
        <f>fevr_19!J104</f>
        <v>8.3456249999999983</v>
      </c>
      <c r="K27" s="4">
        <f>fevr_19!K104</f>
        <v>8.6474999999999991</v>
      </c>
      <c r="M27" s="30">
        <v>15</v>
      </c>
      <c r="N27">
        <f t="shared" si="3"/>
        <v>1.0361352347838699</v>
      </c>
      <c r="O27">
        <f t="shared" si="4"/>
        <v>1.035122051358782</v>
      </c>
      <c r="P27">
        <f t="shared" si="5"/>
        <v>1.0337064409575432</v>
      </c>
      <c r="Q27">
        <f t="shared" si="6"/>
        <v>1.0322431476723626</v>
      </c>
      <c r="R27">
        <f t="shared" si="7"/>
        <v>1.0278701070067491</v>
      </c>
      <c r="S27">
        <f t="shared" si="8"/>
        <v>1.0231189597421593</v>
      </c>
      <c r="T27">
        <f t="shared" si="9"/>
        <v>1.0180517635673187</v>
      </c>
      <c r="U27">
        <f t="shared" si="10"/>
        <v>1.007876991817791</v>
      </c>
      <c r="V27" s="4">
        <f t="shared" si="11"/>
        <v>0.99703250416829503</v>
      </c>
      <c r="X27" s="30">
        <v>15</v>
      </c>
      <c r="Y27" s="61">
        <f t="shared" si="12"/>
        <v>1.1258752374107444</v>
      </c>
      <c r="Z27" s="61">
        <f t="shared" si="13"/>
        <v>1.1117275920479395</v>
      </c>
      <c r="AA27" s="61">
        <f t="shared" si="14"/>
        <v>1.099479248780727</v>
      </c>
      <c r="AB27" s="61">
        <f t="shared" si="15"/>
        <v>0.88050096655921495</v>
      </c>
      <c r="AC27" s="61">
        <f t="shared" si="16"/>
        <v>1.0600155812327494</v>
      </c>
      <c r="AD27" s="61">
        <f t="shared" si="17"/>
        <v>1.0364315153213604</v>
      </c>
      <c r="AE27" s="61">
        <f t="shared" si="18"/>
        <v>1.0151876002928035</v>
      </c>
      <c r="AF27" s="61">
        <f t="shared" si="19"/>
        <v>0.97839091476631945</v>
      </c>
      <c r="AG27" s="62">
        <f t="shared" si="20"/>
        <v>0.94486442998909947</v>
      </c>
      <c r="AI27" s="30">
        <v>15</v>
      </c>
      <c r="AJ27" s="64">
        <f t="shared" si="21"/>
        <v>7.0255903513810614E-4</v>
      </c>
      <c r="AK27" s="64">
        <f t="shared" si="22"/>
        <v>1.5977564087349405E-3</v>
      </c>
      <c r="AL27" s="64">
        <f t="shared" si="23"/>
        <v>2.2966766104227654E-3</v>
      </c>
      <c r="AM27" s="64">
        <f t="shared" si="30"/>
        <v>-3.0217900527335584E-2</v>
      </c>
      <c r="AN27" s="64">
        <f t="shared" si="25"/>
        <v>4.4038117785679953E-3</v>
      </c>
      <c r="AO27" s="64">
        <f t="shared" si="26"/>
        <v>5.5266205880381558E-3</v>
      </c>
      <c r="AP27" s="64">
        <f t="shared" si="27"/>
        <v>6.5087451123314044E-3</v>
      </c>
      <c r="AQ27" s="64">
        <f t="shared" si="28"/>
        <v>8.1030664943766151E-3</v>
      </c>
      <c r="AR27" s="66">
        <f t="shared" si="29"/>
        <v>9.5067818527004855E-3</v>
      </c>
    </row>
    <row r="28" spans="2:44" x14ac:dyDescent="0.3">
      <c r="B28" s="30">
        <v>16</v>
      </c>
      <c r="C28">
        <f>fevr_19!C105</f>
        <v>5.7766500000000018</v>
      </c>
      <c r="D28">
        <f>fevr_19!D105</f>
        <v>6.4094000000000015</v>
      </c>
      <c r="E28">
        <f>fevr_19!E105</f>
        <v>6.5636200000000002</v>
      </c>
      <c r="F28">
        <f>fevr_19!F105</f>
        <v>6.8058299999999994</v>
      </c>
      <c r="G28">
        <f>fevr_19!G105</f>
        <v>7.4416800000000016</v>
      </c>
      <c r="H28">
        <f>fevr_19!H105</f>
        <v>7.7282975</v>
      </c>
      <c r="I28">
        <f>fevr_19!I105</f>
        <v>7.9782699999999984</v>
      </c>
      <c r="J28">
        <f>fevr_19!J105</f>
        <v>8.2862749999999998</v>
      </c>
      <c r="K28" s="4">
        <f>fevr_19!K105</f>
        <v>8.5738999999999983</v>
      </c>
      <c r="M28" s="30">
        <v>16</v>
      </c>
      <c r="N28">
        <f t="shared" si="3"/>
        <v>0.99415312150898605</v>
      </c>
      <c r="O28">
        <f t="shared" si="4"/>
        <v>0.99311747278840423</v>
      </c>
      <c r="P28">
        <f t="shared" si="5"/>
        <v>0.99167043898143903</v>
      </c>
      <c r="Q28">
        <f t="shared" si="6"/>
        <v>0.99017462075415497</v>
      </c>
      <c r="R28">
        <f t="shared" si="7"/>
        <v>0.9857041177452478</v>
      </c>
      <c r="S28">
        <f t="shared" si="8"/>
        <v>0.9808466345909499</v>
      </c>
      <c r="T28">
        <f t="shared" si="9"/>
        <v>0.97566551335024154</v>
      </c>
      <c r="U28">
        <f t="shared" si="10"/>
        <v>0.96526036271775972</v>
      </c>
      <c r="V28" s="4">
        <f t="shared" si="11"/>
        <v>0.95416792368977854</v>
      </c>
      <c r="X28" s="30">
        <v>16</v>
      </c>
      <c r="Y28" s="61">
        <f t="shared" si="12"/>
        <v>1.1262825176265283</v>
      </c>
      <c r="Z28" s="61">
        <f t="shared" si="13"/>
        <v>1.1126601752173308</v>
      </c>
      <c r="AA28" s="61">
        <f t="shared" si="14"/>
        <v>1.1008362562931675</v>
      </c>
      <c r="AB28" s="61">
        <f t="shared" si="15"/>
        <v>0.88157108488093638</v>
      </c>
      <c r="AC28" s="61">
        <f t="shared" si="16"/>
        <v>1.0627025351066539</v>
      </c>
      <c r="AD28" s="61">
        <f t="shared" si="17"/>
        <v>1.0398383291386606</v>
      </c>
      <c r="AE28" s="61">
        <f t="shared" si="18"/>
        <v>1.0192305499623944</v>
      </c>
      <c r="AF28" s="61">
        <f t="shared" si="19"/>
        <v>0.98335347029414644</v>
      </c>
      <c r="AG28" s="62">
        <f t="shared" si="20"/>
        <v>0.95079297931113149</v>
      </c>
      <c r="AI28" s="30">
        <v>16</v>
      </c>
      <c r="AJ28" s="64">
        <f t="shared" si="21"/>
        <v>7.5921970046358145E-4</v>
      </c>
      <c r="AK28" s="64">
        <f t="shared" si="22"/>
        <v>1.7265975721937055E-3</v>
      </c>
      <c r="AL28" s="64">
        <f t="shared" si="23"/>
        <v>2.4810606037179717E-3</v>
      </c>
      <c r="AM28" s="64">
        <f t="shared" si="30"/>
        <v>-3.2256471242037316E-2</v>
      </c>
      <c r="AN28" s="64">
        <f t="shared" si="25"/>
        <v>4.7539496468045894E-3</v>
      </c>
      <c r="AO28" s="64">
        <f t="shared" si="26"/>
        <v>5.9656398828497881E-3</v>
      </c>
      <c r="AP28" s="64">
        <f t="shared" si="27"/>
        <v>7.0261074709402349E-3</v>
      </c>
      <c r="AQ28" s="64">
        <f t="shared" si="28"/>
        <v>8.7584456322241655E-3</v>
      </c>
      <c r="AR28" s="66">
        <f t="shared" si="29"/>
        <v>1.0274697291168228E-2</v>
      </c>
    </row>
    <row r="29" spans="2:44" x14ac:dyDescent="0.3">
      <c r="B29" s="30">
        <v>17</v>
      </c>
      <c r="C29">
        <f>fevr_19!C106</f>
        <v>5.7591000000000019</v>
      </c>
      <c r="D29">
        <f>fevr_19!D106</f>
        <v>6.3876000000000017</v>
      </c>
      <c r="E29">
        <f>fevr_19!E106</f>
        <v>6.5371800000000002</v>
      </c>
      <c r="F29">
        <f>fevr_19!F106</f>
        <v>6.7751199999999994</v>
      </c>
      <c r="G29">
        <f>fevr_19!G106</f>
        <v>7.3985200000000013</v>
      </c>
      <c r="H29">
        <f>fevr_19!H106</f>
        <v>7.6777899999999999</v>
      </c>
      <c r="I29">
        <f>fevr_19!I106</f>
        <v>7.9212799999999977</v>
      </c>
      <c r="J29">
        <f>fevr_19!J106</f>
        <v>8.2285999999999984</v>
      </c>
      <c r="K29" s="4">
        <f>fevr_19!K106</f>
        <v>8.5025999999999975</v>
      </c>
      <c r="M29" s="30">
        <v>17</v>
      </c>
      <c r="N29">
        <f t="shared" si="3"/>
        <v>0.95385390858628272</v>
      </c>
      <c r="O29">
        <f t="shared" si="4"/>
        <v>0.95279587586310333</v>
      </c>
      <c r="P29">
        <f t="shared" si="5"/>
        <v>0.95131753038679412</v>
      </c>
      <c r="Q29">
        <f t="shared" si="6"/>
        <v>0.94978930044705911</v>
      </c>
      <c r="R29">
        <f t="shared" si="7"/>
        <v>0.94522165961793203</v>
      </c>
      <c r="S29">
        <f t="shared" si="8"/>
        <v>0.9402581693408123</v>
      </c>
      <c r="T29">
        <f t="shared" si="9"/>
        <v>0.93496344592001845</v>
      </c>
      <c r="U29">
        <f t="shared" si="10"/>
        <v>0.92432847637281013</v>
      </c>
      <c r="V29" s="4">
        <f t="shared" si="11"/>
        <v>0.91298854922318307</v>
      </c>
      <c r="X29" s="30">
        <v>17</v>
      </c>
      <c r="Y29" s="61">
        <f t="shared" si="12"/>
        <v>1.1266719012749355</v>
      </c>
      <c r="Z29" s="61">
        <f t="shared" si="13"/>
        <v>1.1135518156452939</v>
      </c>
      <c r="AA29" s="61">
        <f t="shared" si="14"/>
        <v>1.1021329935394921</v>
      </c>
      <c r="AB29" s="61">
        <f t="shared" si="15"/>
        <v>0.88502061476650196</v>
      </c>
      <c r="AC29" s="61">
        <f t="shared" si="16"/>
        <v>1.0652666889127451</v>
      </c>
      <c r="AD29" s="61">
        <f t="shared" si="17"/>
        <v>1.0430884369605797</v>
      </c>
      <c r="AE29" s="61">
        <f t="shared" si="18"/>
        <v>1.0230869701321592</v>
      </c>
      <c r="AF29" s="61">
        <f t="shared" si="19"/>
        <v>0.98809391809120606</v>
      </c>
      <c r="AG29" s="62">
        <f t="shared" si="20"/>
        <v>0.95645092573148938</v>
      </c>
      <c r="AI29" s="30">
        <v>17</v>
      </c>
      <c r="AJ29" s="64">
        <f t="shared" si="21"/>
        <v>8.1686938804229059E-4</v>
      </c>
      <c r="AK29" s="64">
        <f t="shared" si="22"/>
        <v>1.857663096997364E-3</v>
      </c>
      <c r="AL29" s="64">
        <f t="shared" si="23"/>
        <v>2.6685187541426736E-3</v>
      </c>
      <c r="AM29" s="64">
        <f t="shared" si="30"/>
        <v>-3.38594128683746E-2</v>
      </c>
      <c r="AN29" s="64">
        <f t="shared" si="25"/>
        <v>5.1094217749056425E-3</v>
      </c>
      <c r="AO29" s="64">
        <f t="shared" si="26"/>
        <v>6.411189470242995E-3</v>
      </c>
      <c r="AP29" s="64">
        <f t="shared" si="27"/>
        <v>7.5510544028042081E-3</v>
      </c>
      <c r="AQ29" s="64">
        <f t="shared" si="28"/>
        <v>9.4244374033587708E-3</v>
      </c>
      <c r="AR29" s="66">
        <f t="shared" si="29"/>
        <v>1.1054544996463495E-2</v>
      </c>
    </row>
    <row r="30" spans="2:44" x14ac:dyDescent="0.3">
      <c r="B30" s="30">
        <v>18</v>
      </c>
      <c r="C30">
        <f>fevr_19!C107</f>
        <v>5.7419333333333347</v>
      </c>
      <c r="D30">
        <f>fevr_19!D107</f>
        <v>6.3662666666666681</v>
      </c>
      <c r="E30">
        <f>fevr_19!E107</f>
        <v>6.5113466666666673</v>
      </c>
      <c r="F30">
        <f>fevr_19!F107</f>
        <v>6.7451199999999991</v>
      </c>
      <c r="G30">
        <f>fevr_19!G107</f>
        <v>7.3565200000000015</v>
      </c>
      <c r="H30">
        <f>fevr_19!H107</f>
        <v>7.6287066666666661</v>
      </c>
      <c r="I30">
        <f>fevr_19!I107</f>
        <v>7.8659466666666642</v>
      </c>
      <c r="J30">
        <f>fevr_19!J107</f>
        <v>8.1725999999999992</v>
      </c>
      <c r="K30" s="4">
        <f>fevr_19!K107</f>
        <v>8.4335999999999984</v>
      </c>
      <c r="M30" s="30">
        <v>18</v>
      </c>
      <c r="N30">
        <f t="shared" si="3"/>
        <v>0.91504717012133385</v>
      </c>
      <c r="O30">
        <f t="shared" si="4"/>
        <v>0.9139667856054472</v>
      </c>
      <c r="P30">
        <f t="shared" si="5"/>
        <v>0.91245717153145123</v>
      </c>
      <c r="Q30">
        <f t="shared" si="6"/>
        <v>0.9108965720247314</v>
      </c>
      <c r="R30">
        <f t="shared" si="7"/>
        <v>0.90623190480990845</v>
      </c>
      <c r="S30">
        <f t="shared" si="8"/>
        <v>0.90116250353262217</v>
      </c>
      <c r="T30">
        <f t="shared" si="9"/>
        <v>0.89575425136686415</v>
      </c>
      <c r="U30">
        <f t="shared" si="10"/>
        <v>0.88488951768894297</v>
      </c>
      <c r="V30" s="4">
        <f t="shared" si="11"/>
        <v>0.87330202063261908</v>
      </c>
      <c r="X30" s="30">
        <v>18</v>
      </c>
      <c r="Y30" s="61">
        <f t="shared" si="12"/>
        <v>1.12704528692697</v>
      </c>
      <c r="Z30" s="61">
        <f t="shared" si="13"/>
        <v>1.1144068200037804</v>
      </c>
      <c r="AA30" s="61">
        <f t="shared" si="14"/>
        <v>1.1033757201971059</v>
      </c>
      <c r="AB30" s="61">
        <f t="shared" si="15"/>
        <v>0.88550959571413479</v>
      </c>
      <c r="AC30" s="61">
        <f t="shared" si="16"/>
        <v>1.0677203423023391</v>
      </c>
      <c r="AD30" s="61">
        <f t="shared" si="17"/>
        <v>1.0461972806608026</v>
      </c>
      <c r="AE30" s="61">
        <f t="shared" si="18"/>
        <v>1.0267749830664046</v>
      </c>
      <c r="AF30" s="61">
        <f t="shared" si="19"/>
        <v>0.99263376050111374</v>
      </c>
      <c r="AG30" s="62">
        <f t="shared" si="20"/>
        <v>0.96186367799425831</v>
      </c>
      <c r="AI30" s="30">
        <v>18</v>
      </c>
      <c r="AJ30" s="64">
        <f t="shared" si="21"/>
        <v>8.7550487673968003E-4</v>
      </c>
      <c r="AK30" s="64">
        <f t="shared" si="22"/>
        <v>1.990944377193965E-3</v>
      </c>
      <c r="AL30" s="64">
        <f t="shared" si="23"/>
        <v>2.8590409551327856E-3</v>
      </c>
      <c r="AM30" s="64">
        <f t="shared" si="30"/>
        <v>-3.5968228243074107E-2</v>
      </c>
      <c r="AN30" s="64">
        <f t="shared" si="25"/>
        <v>5.4702241968570819E-3</v>
      </c>
      <c r="AO30" s="64">
        <f t="shared" si="26"/>
        <v>6.863270325445342E-3</v>
      </c>
      <c r="AP30" s="64">
        <f t="shared" si="27"/>
        <v>8.0835896024495091E-3</v>
      </c>
      <c r="AQ30" s="64">
        <f t="shared" si="28"/>
        <v>1.0101028323405092E-2</v>
      </c>
      <c r="AR30" s="66">
        <f t="shared" si="29"/>
        <v>1.1846343688918765E-2</v>
      </c>
    </row>
    <row r="31" spans="2:44" x14ac:dyDescent="0.3">
      <c r="B31" s="30">
        <v>19</v>
      </c>
      <c r="C31">
        <f>fevr_19!C108</f>
        <v>5.7251500000000011</v>
      </c>
      <c r="D31">
        <f>fevr_19!D108</f>
        <v>6.3454000000000015</v>
      </c>
      <c r="E31">
        <f>fevr_19!E108</f>
        <v>6.4861200000000006</v>
      </c>
      <c r="F31">
        <f>fevr_19!F108</f>
        <v>6.7158299999999995</v>
      </c>
      <c r="G31">
        <f>fevr_19!G108</f>
        <v>7.3156800000000013</v>
      </c>
      <c r="H31">
        <f>fevr_19!H108</f>
        <v>7.5810475000000004</v>
      </c>
      <c r="I31">
        <f>fevr_19!I108</f>
        <v>7.812269999999998</v>
      </c>
      <c r="J31">
        <f>fevr_19!J108</f>
        <v>8.1182749999999988</v>
      </c>
      <c r="K31" s="4">
        <f>fevr_19!K108</f>
        <v>8.3668999999999976</v>
      </c>
      <c r="M31" s="30">
        <v>19</v>
      </c>
      <c r="N31">
        <f t="shared" si="3"/>
        <v>0.8775718009903265</v>
      </c>
      <c r="O31">
        <f t="shared" si="4"/>
        <v>0.87646905310269618</v>
      </c>
      <c r="P31">
        <f t="shared" si="5"/>
        <v>0.87492815222785736</v>
      </c>
      <c r="Q31">
        <f t="shared" si="6"/>
        <v>0.87333516184569981</v>
      </c>
      <c r="R31">
        <f t="shared" si="7"/>
        <v>0.86857338934156392</v>
      </c>
      <c r="S31">
        <f t="shared" si="8"/>
        <v>0.86339796516848</v>
      </c>
      <c r="T31">
        <f t="shared" si="9"/>
        <v>0.85787603439791071</v>
      </c>
      <c r="U31">
        <f t="shared" si="10"/>
        <v>0.84678113835580449</v>
      </c>
      <c r="V31" s="4">
        <f t="shared" si="11"/>
        <v>0.83494549961638287</v>
      </c>
      <c r="X31" s="30">
        <v>19</v>
      </c>
      <c r="Y31" s="61">
        <f t="shared" si="12"/>
        <v>1.1274042883438973</v>
      </c>
      <c r="Z31" s="61">
        <f t="shared" si="13"/>
        <v>1.1152288515436826</v>
      </c>
      <c r="AA31" s="61">
        <f t="shared" si="14"/>
        <v>1.1045697681131044</v>
      </c>
      <c r="AB31" s="61">
        <f t="shared" si="15"/>
        <v>0.88705456429756657</v>
      </c>
      <c r="AC31" s="61">
        <f t="shared" si="16"/>
        <v>1.0700740169858649</v>
      </c>
      <c r="AD31" s="61">
        <f t="shared" si="17"/>
        <v>1.0491780967773621</v>
      </c>
      <c r="AE31" s="61">
        <f t="shared" si="18"/>
        <v>1.0303101499650609</v>
      </c>
      <c r="AF31" s="61">
        <f t="shared" si="19"/>
        <v>0.99699147574997204</v>
      </c>
      <c r="AG31" s="62">
        <f t="shared" si="20"/>
        <v>0.96705316861201551</v>
      </c>
      <c r="AI31" s="30">
        <v>19</v>
      </c>
      <c r="AJ31" s="64">
        <f t="shared" si="21"/>
        <v>9.3512617057073255E-4</v>
      </c>
      <c r="AK31" s="64">
        <f t="shared" si="22"/>
        <v>2.1264404203240606E-3</v>
      </c>
      <c r="AL31" s="64">
        <f t="shared" si="23"/>
        <v>3.0526287809336528E-3</v>
      </c>
      <c r="AM31" s="64">
        <f t="shared" si="30"/>
        <v>-3.7868376484876148E-2</v>
      </c>
      <c r="AN31" s="64">
        <f t="shared" si="25"/>
        <v>5.8363803785523583E-3</v>
      </c>
      <c r="AO31" s="64">
        <f t="shared" si="26"/>
        <v>7.3219213242224357E-3</v>
      </c>
      <c r="AP31" s="64">
        <f t="shared" si="27"/>
        <v>8.6237652112962637E-3</v>
      </c>
      <c r="AQ31" s="64">
        <f t="shared" si="28"/>
        <v>1.0788268173467092E-2</v>
      </c>
      <c r="AR31" s="66">
        <f t="shared" si="29"/>
        <v>1.2650201580708037E-2</v>
      </c>
    </row>
    <row r="32" spans="2:44" x14ac:dyDescent="0.3">
      <c r="B32" s="30">
        <v>20</v>
      </c>
      <c r="C32">
        <f>fevr_19!C109</f>
        <v>5.7087500000000011</v>
      </c>
      <c r="D32">
        <f>fevr_19!D109</f>
        <v>6.3250000000000011</v>
      </c>
      <c r="E32">
        <f>fevr_19!E109</f>
        <v>6.4615000000000009</v>
      </c>
      <c r="F32">
        <f>fevr_19!F109</f>
        <v>6.6872499999999997</v>
      </c>
      <c r="G32">
        <f>fevr_19!G109</f>
        <v>7.2760000000000016</v>
      </c>
      <c r="H32">
        <f>fevr_19!H109</f>
        <v>7.5348125000000001</v>
      </c>
      <c r="I32">
        <f>fevr_19!I109</f>
        <v>7.7602499999999974</v>
      </c>
      <c r="J32">
        <f>fevr_19!J109</f>
        <v>8.0656249999999989</v>
      </c>
      <c r="K32" s="4">
        <f>fevr_19!K109</f>
        <v>8.3024999999999984</v>
      </c>
      <c r="M32" s="30">
        <v>20</v>
      </c>
      <c r="N32">
        <f t="shared" si="3"/>
        <v>0.84129014834155535</v>
      </c>
      <c r="O32">
        <f t="shared" si="4"/>
        <v>0.84016498586489796</v>
      </c>
      <c r="P32">
        <f t="shared" si="5"/>
        <v>0.83859272450335054</v>
      </c>
      <c r="Q32">
        <f t="shared" si="6"/>
        <v>0.83696726446169845</v>
      </c>
      <c r="R32">
        <f t="shared" si="7"/>
        <v>0.83210813523787119</v>
      </c>
      <c r="S32">
        <f t="shared" si="8"/>
        <v>0.82682638751119397</v>
      </c>
      <c r="T32">
        <f t="shared" si="9"/>
        <v>0.82119042540508758</v>
      </c>
      <c r="U32">
        <f t="shared" si="10"/>
        <v>0.80986455639012644</v>
      </c>
      <c r="V32" s="4">
        <f t="shared" si="11"/>
        <v>0.79777975694213576</v>
      </c>
      <c r="X32" s="30">
        <v>20</v>
      </c>
      <c r="Y32" s="61">
        <f t="shared" si="12"/>
        <v>1.1277502909964545</v>
      </c>
      <c r="Z32" s="61">
        <f t="shared" si="13"/>
        <v>1.1160210575925611</v>
      </c>
      <c r="AA32" s="61">
        <f t="shared" si="14"/>
        <v>1.1057197247704686</v>
      </c>
      <c r="AB32" s="61">
        <f t="shared" si="15"/>
        <v>0.88800429788853552</v>
      </c>
      <c r="AC32" s="61">
        <f t="shared" si="16"/>
        <v>1.0723368062914409</v>
      </c>
      <c r="AD32" s="61">
        <f t="shared" si="17"/>
        <v>1.0520423491411637</v>
      </c>
      <c r="AE32" s="61">
        <f t="shared" si="18"/>
        <v>1.0337059725609732</v>
      </c>
      <c r="AF32" s="61">
        <f t="shared" si="19"/>
        <v>1.0011831102831799</v>
      </c>
      <c r="AG32" s="62">
        <f t="shared" si="20"/>
        <v>0.97203853313289235</v>
      </c>
      <c r="AI32" s="30">
        <v>20</v>
      </c>
      <c r="AJ32" s="64">
        <f t="shared" si="21"/>
        <v>9.9573618911738548E-4</v>
      </c>
      <c r="AK32" s="64">
        <f t="shared" si="22"/>
        <v>2.2641571217013601E-3</v>
      </c>
      <c r="AL32" s="64">
        <f t="shared" si="23"/>
        <v>3.2492944041799254E-3</v>
      </c>
      <c r="AM32" s="64">
        <f t="shared" si="30"/>
        <v>-3.9874843401251886E-2</v>
      </c>
      <c r="AN32" s="64">
        <f t="shared" si="25"/>
        <v>6.2079389026036824E-3</v>
      </c>
      <c r="AO32" s="64">
        <f t="shared" si="26"/>
        <v>7.78721618222597E-3</v>
      </c>
      <c r="AP32" s="64">
        <f t="shared" si="27"/>
        <v>9.1716780460368297E-3</v>
      </c>
      <c r="AQ32" s="64">
        <f t="shared" si="28"/>
        <v>1.1486265186990502E-2</v>
      </c>
      <c r="AR32" s="66">
        <f t="shared" si="29"/>
        <v>1.3466310186153935E-2</v>
      </c>
    </row>
    <row r="33" spans="2:44" x14ac:dyDescent="0.3">
      <c r="B33" s="30">
        <v>21</v>
      </c>
      <c r="C33">
        <f>fevr_19!C110</f>
        <v>5.6927333333333348</v>
      </c>
      <c r="D33">
        <f>fevr_19!D110</f>
        <v>6.3050666666666677</v>
      </c>
      <c r="E33">
        <f>fevr_19!E110</f>
        <v>6.4374866666666675</v>
      </c>
      <c r="F33">
        <f>fevr_19!F110</f>
        <v>6.6593799999999996</v>
      </c>
      <c r="G33">
        <f>fevr_19!G110</f>
        <v>7.2374800000000015</v>
      </c>
      <c r="H33">
        <f>fevr_19!H110</f>
        <v>7.4900016666666662</v>
      </c>
      <c r="I33">
        <f>fevr_19!I110</f>
        <v>7.7098866666666641</v>
      </c>
      <c r="J33">
        <f>fevr_19!J110</f>
        <v>8.0146499999999996</v>
      </c>
      <c r="K33" s="4">
        <f>fevr_19!K110</f>
        <v>8.2403999999999975</v>
      </c>
      <c r="M33" s="30">
        <v>21</v>
      </c>
      <c r="N33">
        <f t="shared" si="3"/>
        <v>0.8060835450936682</v>
      </c>
      <c r="O33">
        <f t="shared" si="4"/>
        <v>0.80493588043673892</v>
      </c>
      <c r="P33">
        <f t="shared" si="5"/>
        <v>0.80333213397319669</v>
      </c>
      <c r="Q33">
        <f t="shared" si="6"/>
        <v>0.80167407270972102</v>
      </c>
      <c r="R33">
        <f t="shared" si="7"/>
        <v>0.79671717678945297</v>
      </c>
      <c r="S33">
        <f t="shared" si="8"/>
        <v>0.79132863117822727</v>
      </c>
      <c r="T33">
        <f t="shared" si="9"/>
        <v>0.78557809810882318</v>
      </c>
      <c r="U33">
        <f t="shared" si="10"/>
        <v>0.77402006482362873</v>
      </c>
      <c r="V33" s="4">
        <f t="shared" si="11"/>
        <v>0.7616846715574247</v>
      </c>
      <c r="X33" s="30">
        <v>21</v>
      </c>
      <c r="Y33" s="61">
        <f t="shared" si="12"/>
        <v>1.1280844951477373</v>
      </c>
      <c r="Z33" s="61">
        <f t="shared" si="13"/>
        <v>1.1167861667750361</v>
      </c>
      <c r="AA33" s="61">
        <f t="shared" si="14"/>
        <v>1.1068295732503248</v>
      </c>
      <c r="AB33" s="61">
        <f t="shared" si="15"/>
        <v>0.88839033585212368</v>
      </c>
      <c r="AC33" s="61">
        <f t="shared" si="16"/>
        <v>1.0745166421873151</v>
      </c>
      <c r="AD33" s="61">
        <f t="shared" si="17"/>
        <v>1.054800059545594</v>
      </c>
      <c r="AE33" s="61">
        <f t="shared" si="18"/>
        <v>1.0369742766827916</v>
      </c>
      <c r="AF33" s="61">
        <f t="shared" si="19"/>
        <v>1.0052227318510554</v>
      </c>
      <c r="AG33" s="62">
        <f t="shared" si="20"/>
        <v>0.97683663015958333</v>
      </c>
      <c r="AI33" s="30">
        <v>21</v>
      </c>
      <c r="AJ33" s="64">
        <f t="shared" si="21"/>
        <v>1.0573405227808363E-3</v>
      </c>
      <c r="AK33" s="64">
        <f t="shared" si="22"/>
        <v>2.4041066903890129E-3</v>
      </c>
      <c r="AL33" s="64">
        <f t="shared" si="23"/>
        <v>3.4490597397611733E-3</v>
      </c>
      <c r="AM33" s="64">
        <f t="shared" si="30"/>
        <v>-4.1998529902500359E-2</v>
      </c>
      <c r="AN33" s="64">
        <f t="shared" si="25"/>
        <v>6.584971638699727E-3</v>
      </c>
      <c r="AO33" s="64">
        <f t="shared" si="26"/>
        <v>8.2592610377401898E-3</v>
      </c>
      <c r="AP33" s="64">
        <f t="shared" si="27"/>
        <v>9.7274666211813188E-3</v>
      </c>
      <c r="AQ33" s="64">
        <f t="shared" si="28"/>
        <v>1.2195182261337228E-2</v>
      </c>
      <c r="AR33" s="66">
        <f t="shared" si="29"/>
        <v>1.4294939456404449E-2</v>
      </c>
    </row>
    <row r="34" spans="2:44" x14ac:dyDescent="0.3">
      <c r="B34" s="30">
        <v>22</v>
      </c>
      <c r="C34">
        <f>fevr_19!C111</f>
        <v>5.6771000000000011</v>
      </c>
      <c r="D34">
        <f>fevr_19!D111</f>
        <v>6.2856000000000014</v>
      </c>
      <c r="E34">
        <f>fevr_19!E111</f>
        <v>6.4140800000000011</v>
      </c>
      <c r="F34">
        <f>fevr_19!F111</f>
        <v>6.6322199999999993</v>
      </c>
      <c r="G34">
        <f>fevr_19!G111</f>
        <v>7.2001200000000019</v>
      </c>
      <c r="H34">
        <f>fevr_19!H111</f>
        <v>7.4466149999999995</v>
      </c>
      <c r="I34">
        <f>fevr_19!I111</f>
        <v>7.6611799999999972</v>
      </c>
      <c r="J34">
        <f>fevr_19!J111</f>
        <v>7.965349999999999</v>
      </c>
      <c r="K34" s="4">
        <f>fevr_19!K111</f>
        <v>8.1805999999999983</v>
      </c>
      <c r="M34" s="30">
        <v>22</v>
      </c>
      <c r="N34">
        <f t="shared" si="3"/>
        <v>0.77184886011216358</v>
      </c>
      <c r="O34">
        <f t="shared" si="4"/>
        <v>0.77067857187485234</v>
      </c>
      <c r="P34">
        <f t="shared" si="5"/>
        <v>0.7690431683405401</v>
      </c>
      <c r="Q34">
        <f t="shared" si="6"/>
        <v>0.76735232520114893</v>
      </c>
      <c r="R34">
        <f t="shared" si="7"/>
        <v>0.7622971050175632</v>
      </c>
      <c r="S34">
        <f t="shared" si="8"/>
        <v>0.75680112531511157</v>
      </c>
      <c r="T34">
        <f t="shared" si="9"/>
        <v>0.75093530721380186</v>
      </c>
      <c r="U34">
        <f t="shared" si="10"/>
        <v>0.73914356227154043</v>
      </c>
      <c r="V34" s="4">
        <f t="shared" si="11"/>
        <v>0.7265557535659688</v>
      </c>
      <c r="X34" s="30">
        <v>22</v>
      </c>
      <c r="Y34" s="61">
        <f t="shared" si="12"/>
        <v>1.1284079491808456</v>
      </c>
      <c r="Z34" s="61">
        <f t="shared" si="13"/>
        <v>1.1175265642443584</v>
      </c>
      <c r="AA34" s="61">
        <f t="shared" si="14"/>
        <v>1.1079028005880176</v>
      </c>
      <c r="AB34" s="61">
        <f t="shared" si="15"/>
        <v>0.889385977853558</v>
      </c>
      <c r="AC34" s="61">
        <f t="shared" si="16"/>
        <v>1.0766205022780637</v>
      </c>
      <c r="AD34" s="61">
        <f t="shared" si="17"/>
        <v>1.057460064230076</v>
      </c>
      <c r="AE34" s="61">
        <f t="shared" si="18"/>
        <v>1.0401255099032809</v>
      </c>
      <c r="AF34" s="61">
        <f t="shared" si="19"/>
        <v>1.0091227812107335</v>
      </c>
      <c r="AG34" s="62">
        <f t="shared" si="20"/>
        <v>0.98146244535403182</v>
      </c>
      <c r="AI34" s="30">
        <v>22</v>
      </c>
      <c r="AJ34" s="64">
        <f t="shared" si="21"/>
        <v>1.1199472388425114E-3</v>
      </c>
      <c r="AK34" s="64">
        <f t="shared" si="22"/>
        <v>2.5463071941017323E-3</v>
      </c>
      <c r="AL34" s="64">
        <f t="shared" si="23"/>
        <v>3.6519557662886559E-3</v>
      </c>
      <c r="AM34" s="64">
        <f t="shared" si="30"/>
        <v>-4.3984692838298978E-2</v>
      </c>
      <c r="AN34" s="64">
        <f t="shared" si="25"/>
        <v>6.9675722965460707E-3</v>
      </c>
      <c r="AO34" s="64">
        <f t="shared" si="26"/>
        <v>8.7381925424477036E-3</v>
      </c>
      <c r="AP34" s="64">
        <f t="shared" si="27"/>
        <v>1.029130879987708E-2</v>
      </c>
      <c r="AQ34" s="64">
        <f t="shared" si="28"/>
        <v>1.291523398129879E-2</v>
      </c>
      <c r="AR34" s="66">
        <f t="shared" si="29"/>
        <v>1.5136433969337754E-2</v>
      </c>
    </row>
    <row r="35" spans="2:44" x14ac:dyDescent="0.3">
      <c r="B35" s="30">
        <v>23</v>
      </c>
      <c r="C35">
        <f>fevr_19!C112</f>
        <v>5.6618500000000012</v>
      </c>
      <c r="D35">
        <f>fevr_19!D112</f>
        <v>6.2666000000000013</v>
      </c>
      <c r="E35">
        <f>fevr_19!E112</f>
        <v>6.391280000000001</v>
      </c>
      <c r="F35">
        <f>fevr_19!F112</f>
        <v>6.6057699999999997</v>
      </c>
      <c r="G35">
        <f>fevr_19!G112</f>
        <v>7.1639200000000018</v>
      </c>
      <c r="H35">
        <f>fevr_19!H112</f>
        <v>7.4046524999999992</v>
      </c>
      <c r="I35">
        <f>fevr_19!I112</f>
        <v>7.6141299999999976</v>
      </c>
      <c r="J35">
        <f>fevr_19!J112</f>
        <v>7.917724999999999</v>
      </c>
      <c r="K35" s="4">
        <f>fevr_19!K112</f>
        <v>8.1230999999999973</v>
      </c>
      <c r="M35" s="30">
        <v>23</v>
      </c>
      <c r="N35">
        <f t="shared" si="3"/>
        <v>0.7384957981527821</v>
      </c>
      <c r="O35">
        <f t="shared" si="4"/>
        <v>0.73730273313035366</v>
      </c>
      <c r="P35">
        <f t="shared" si="5"/>
        <v>0.73563545599482572</v>
      </c>
      <c r="Q35">
        <f t="shared" si="6"/>
        <v>0.73391160410900846</v>
      </c>
      <c r="R35">
        <f t="shared" si="7"/>
        <v>0.72875736303324434</v>
      </c>
      <c r="S35">
        <f t="shared" si="8"/>
        <v>0.72315316030968668</v>
      </c>
      <c r="T35">
        <f t="shared" si="9"/>
        <v>0.71717117829401267</v>
      </c>
      <c r="U35">
        <f t="shared" si="10"/>
        <v>0.70514383710892248</v>
      </c>
      <c r="V35" s="4">
        <f t="shared" si="11"/>
        <v>0.69230142227478697</v>
      </c>
      <c r="X35" s="30">
        <v>23</v>
      </c>
      <c r="Y35" s="61">
        <f t="shared" si="12"/>
        <v>1.1287215757237279</v>
      </c>
      <c r="Z35" s="61">
        <f t="shared" si="13"/>
        <v>1.1182443506739432</v>
      </c>
      <c r="AA35" s="61">
        <f t="shared" si="14"/>
        <v>1.1089424827777861</v>
      </c>
      <c r="AB35" s="61">
        <f t="shared" si="15"/>
        <v>0.89011460276027143</v>
      </c>
      <c r="AC35" s="61">
        <f t="shared" si="16"/>
        <v>1.0786545724071337</v>
      </c>
      <c r="AD35" s="61">
        <f t="shared" si="17"/>
        <v>1.0600302154737733</v>
      </c>
      <c r="AE35" s="61">
        <f t="shared" si="18"/>
        <v>1.0431689755977345</v>
      </c>
      <c r="AF35" s="61">
        <f t="shared" si="19"/>
        <v>1.0128943487721953</v>
      </c>
      <c r="AG35" s="62">
        <f t="shared" si="20"/>
        <v>0.98592940950678853</v>
      </c>
      <c r="AI35" s="30">
        <v>23</v>
      </c>
      <c r="AJ35" s="64">
        <f t="shared" si="21"/>
        <v>1.1835667280167828E-3</v>
      </c>
      <c r="AK35" s="64">
        <f t="shared" si="22"/>
        <v>2.6907821989318181E-3</v>
      </c>
      <c r="AL35" s="64">
        <f t="shared" si="23"/>
        <v>3.8580219893407652E-3</v>
      </c>
      <c r="AM35" s="64">
        <f t="shared" si="30"/>
        <v>-4.6026022578084164E-2</v>
      </c>
      <c r="AN35" s="64">
        <f t="shared" si="25"/>
        <v>7.3558552855607084E-3</v>
      </c>
      <c r="AO35" s="64">
        <f t="shared" si="26"/>
        <v>9.2241763605219185E-3</v>
      </c>
      <c r="AP35" s="64">
        <f t="shared" si="27"/>
        <v>1.0863419950837838E-2</v>
      </c>
      <c r="AQ35" s="64">
        <f t="shared" si="28"/>
        <v>1.3646684298019796E-2</v>
      </c>
      <c r="AR35" s="66">
        <f t="shared" si="29"/>
        <v>1.5991209976881138E-2</v>
      </c>
    </row>
    <row r="36" spans="2:44" x14ac:dyDescent="0.3">
      <c r="B36" s="30">
        <v>24</v>
      </c>
      <c r="C36">
        <f>fevr_19!C113</f>
        <v>5.6469833333333348</v>
      </c>
      <c r="D36">
        <f>fevr_19!D113</f>
        <v>6.2480666666666682</v>
      </c>
      <c r="E36">
        <f>fevr_19!E113</f>
        <v>6.3690866666666679</v>
      </c>
      <c r="F36">
        <f>fevr_19!F113</f>
        <v>6.5800299999999989</v>
      </c>
      <c r="G36">
        <f>fevr_19!G113</f>
        <v>7.1288800000000014</v>
      </c>
      <c r="H36">
        <f>fevr_19!H113</f>
        <v>7.3641141666666661</v>
      </c>
      <c r="I36">
        <f>fevr_19!I113</f>
        <v>7.5687366666666636</v>
      </c>
      <c r="J36">
        <f>fevr_19!J113</f>
        <v>7.8717749999999986</v>
      </c>
      <c r="K36" s="4">
        <f>fevr_19!K113</f>
        <v>8.0678999999999981</v>
      </c>
      <c r="M36" s="30">
        <v>24</v>
      </c>
      <c r="N36">
        <f t="shared" si="3"/>
        <v>0.70594476115880345</v>
      </c>
      <c r="O36">
        <f t="shared" si="4"/>
        <v>0.70472873588880103</v>
      </c>
      <c r="P36">
        <f t="shared" si="5"/>
        <v>0.70302932621219627</v>
      </c>
      <c r="Q36">
        <f t="shared" si="6"/>
        <v>0.70127219470655866</v>
      </c>
      <c r="R36">
        <f t="shared" si="7"/>
        <v>0.69601810359360528</v>
      </c>
      <c r="S36">
        <f t="shared" si="8"/>
        <v>0.69030474318676849</v>
      </c>
      <c r="T36">
        <f t="shared" si="9"/>
        <v>0.68420556087252082</v>
      </c>
      <c r="U36">
        <f t="shared" si="10"/>
        <v>0.67194041587046704</v>
      </c>
      <c r="V36" s="4">
        <f t="shared" si="11"/>
        <v>0.65884084955495947</v>
      </c>
      <c r="X36" s="30">
        <v>24</v>
      </c>
      <c r="Y36" s="61">
        <f t="shared" si="12"/>
        <v>1.1290261923747731</v>
      </c>
      <c r="Z36" s="61">
        <f t="shared" si="13"/>
        <v>1.1189413890720283</v>
      </c>
      <c r="AA36" s="61">
        <f t="shared" si="14"/>
        <v>1.1099513522623208</v>
      </c>
      <c r="AB36" s="61">
        <f t="shared" si="15"/>
        <v>0.89094117072889023</v>
      </c>
      <c r="AC36" s="61">
        <f t="shared" si="16"/>
        <v>1.0806243759286209</v>
      </c>
      <c r="AD36" s="61">
        <f t="shared" si="17"/>
        <v>1.0625175419608965</v>
      </c>
      <c r="AE36" s="61">
        <f t="shared" si="18"/>
        <v>1.046113019223776</v>
      </c>
      <c r="AF36" s="61">
        <f t="shared" si="19"/>
        <v>1.0165473948405122</v>
      </c>
      <c r="AG36" s="62">
        <f t="shared" si="20"/>
        <v>0.99024965199461157</v>
      </c>
      <c r="AI36" s="30">
        <v>24</v>
      </c>
      <c r="AJ36" s="64">
        <f t="shared" si="21"/>
        <v>1.2482115838067243E-3</v>
      </c>
      <c r="AK36" s="64">
        <f t="shared" si="22"/>
        <v>2.8375604859157133E-3</v>
      </c>
      <c r="AL36" s="64">
        <f t="shared" si="23"/>
        <v>4.0673060197621291E-3</v>
      </c>
      <c r="AM36" s="64">
        <f t="shared" si="30"/>
        <v>-4.8038326935209347E-2</v>
      </c>
      <c r="AN36" s="64">
        <f t="shared" si="25"/>
        <v>7.7499548247340622E-3</v>
      </c>
      <c r="AO36" s="64">
        <f t="shared" si="26"/>
        <v>9.7174060016573249E-3</v>
      </c>
      <c r="AP36" s="64">
        <f t="shared" si="27"/>
        <v>1.1444051520269061E-2</v>
      </c>
      <c r="AQ36" s="64">
        <f t="shared" si="28"/>
        <v>1.4389844746760916E-2</v>
      </c>
      <c r="AR36" s="66">
        <f t="shared" si="29"/>
        <v>1.6859753162685787E-2</v>
      </c>
    </row>
    <row r="37" spans="2:44" x14ac:dyDescent="0.3">
      <c r="B37" s="30">
        <v>25</v>
      </c>
      <c r="C37">
        <f>fevr_19!C114</f>
        <v>5.6325000000000012</v>
      </c>
      <c r="D37">
        <f>fevr_19!D114</f>
        <v>6.2300000000000013</v>
      </c>
      <c r="E37">
        <f>fevr_19!E114</f>
        <v>6.347500000000001</v>
      </c>
      <c r="F37">
        <f>fevr_19!F114</f>
        <v>6.5549999999999997</v>
      </c>
      <c r="G37">
        <f>fevr_19!G114</f>
        <v>7.0950000000000015</v>
      </c>
      <c r="H37">
        <f>fevr_19!H114</f>
        <v>7.3249999999999993</v>
      </c>
      <c r="I37">
        <f>fevr_19!I114</f>
        <v>7.5249999999999968</v>
      </c>
      <c r="J37">
        <f>fevr_19!J114</f>
        <v>7.8274999999999988</v>
      </c>
      <c r="K37" s="4">
        <f>fevr_19!K114</f>
        <v>8.014999999999997</v>
      </c>
      <c r="M37" s="30">
        <v>25</v>
      </c>
      <c r="N37">
        <f t="shared" si="3"/>
        <v>0.67412513562878129</v>
      </c>
      <c r="O37">
        <f t="shared" si="4"/>
        <v>0.67288593755885695</v>
      </c>
      <c r="P37">
        <f t="shared" si="5"/>
        <v>0.67115409561384465</v>
      </c>
      <c r="Q37">
        <f t="shared" si="6"/>
        <v>0.66936337127664436</v>
      </c>
      <c r="R37">
        <f t="shared" si="7"/>
        <v>0.6640084733654843</v>
      </c>
      <c r="S37">
        <f t="shared" si="8"/>
        <v>0.65818488007493747</v>
      </c>
      <c r="T37">
        <f t="shared" si="9"/>
        <v>0.65196730896112809</v>
      </c>
      <c r="U37">
        <f t="shared" si="10"/>
        <v>0.63946183988471794</v>
      </c>
      <c r="V37" s="4">
        <f t="shared" si="11"/>
        <v>0.62610223225574668</v>
      </c>
      <c r="X37" s="30">
        <v>25</v>
      </c>
      <c r="Y37" s="61">
        <f t="shared" si="12"/>
        <v>1.1293225283254231</v>
      </c>
      <c r="Z37" s="61">
        <f t="shared" si="13"/>
        <v>1.1196193423405103</v>
      </c>
      <c r="AA37" s="61">
        <f t="shared" si="14"/>
        <v>1.1109318521042899</v>
      </c>
      <c r="AB37" s="61">
        <f t="shared" si="15"/>
        <v>0.89186165325567246</v>
      </c>
      <c r="AC37" s="61">
        <f t="shared" si="16"/>
        <v>1.0825348776113877</v>
      </c>
      <c r="AD37" s="61">
        <f t="shared" si="17"/>
        <v>1.064928377755336</v>
      </c>
      <c r="AE37" s="61">
        <f t="shared" si="18"/>
        <v>1.0489651782123879</v>
      </c>
      <c r="AF37" s="61">
        <f t="shared" si="19"/>
        <v>1.0200909268943683</v>
      </c>
      <c r="AG37" s="62">
        <f t="shared" si="20"/>
        <v>0.99443420500132862</v>
      </c>
      <c r="AI37" s="30">
        <v>25</v>
      </c>
      <c r="AJ37" s="64">
        <f t="shared" si="21"/>
        <v>1.313896508858603E-3</v>
      </c>
      <c r="AK37" s="64">
        <f t="shared" si="22"/>
        <v>2.9866758308814689E-3</v>
      </c>
      <c r="AL37" s="64">
        <f t="shared" si="23"/>
        <v>4.2798632468435405E-3</v>
      </c>
      <c r="AM37" s="64">
        <f t="shared" si="30"/>
        <v>-5.0019251124175879E-2</v>
      </c>
      <c r="AN37" s="64">
        <f t="shared" si="25"/>
        <v>8.1500242599638062E-3</v>
      </c>
      <c r="AO37" s="64">
        <f t="shared" si="26"/>
        <v>1.0218101931949941E-2</v>
      </c>
      <c r="AP37" s="64">
        <f t="shared" si="27"/>
        <v>1.2033489950139142E-2</v>
      </c>
      <c r="AQ37" s="64">
        <f t="shared" si="28"/>
        <v>1.5145073115852226E-2</v>
      </c>
      <c r="AR37" s="66">
        <f t="shared" si="29"/>
        <v>1.7742616999926131E-2</v>
      </c>
    </row>
    <row r="38" spans="2:44" x14ac:dyDescent="0.3">
      <c r="B38" s="30">
        <v>26</v>
      </c>
      <c r="C38">
        <f>fevr_19!C115</f>
        <v>5.6184000000000012</v>
      </c>
      <c r="D38">
        <f>fevr_19!D115</f>
        <v>6.2124000000000006</v>
      </c>
      <c r="E38">
        <f>fevr_19!E115</f>
        <v>6.3265200000000013</v>
      </c>
      <c r="F38">
        <f>fevr_19!F115</f>
        <v>6.5306799999999994</v>
      </c>
      <c r="G38">
        <f>fevr_19!G115</f>
        <v>7.0622800000000012</v>
      </c>
      <c r="H38">
        <f>fevr_19!H115</f>
        <v>7.2873099999999997</v>
      </c>
      <c r="I38">
        <f>fevr_19!I115</f>
        <v>7.4829199999999965</v>
      </c>
      <c r="J38">
        <f>fevr_19!J115</f>
        <v>7.7848999999999986</v>
      </c>
      <c r="K38" s="4">
        <f>fevr_19!K115</f>
        <v>7.9643999999999977</v>
      </c>
      <c r="M38" s="30">
        <v>26</v>
      </c>
      <c r="N38">
        <f t="shared" si="3"/>
        <v>0.64297390740903515</v>
      </c>
      <c r="O38">
        <f t="shared" si="4"/>
        <v>0.64171129574527164</v>
      </c>
      <c r="P38">
        <f t="shared" si="5"/>
        <v>0.63994668219186901</v>
      </c>
      <c r="Q38">
        <f t="shared" si="6"/>
        <v>0.63812201067445373</v>
      </c>
      <c r="R38">
        <f t="shared" si="7"/>
        <v>0.63266522509856471</v>
      </c>
      <c r="S38">
        <f t="shared" si="8"/>
        <v>0.62673018685989323</v>
      </c>
      <c r="T38">
        <f t="shared" si="9"/>
        <v>0.62039289008085896</v>
      </c>
      <c r="U38">
        <f t="shared" si="10"/>
        <v>0.60764427097567064</v>
      </c>
      <c r="V38" s="4">
        <f t="shared" si="11"/>
        <v>0.59402139430423551</v>
      </c>
      <c r="X38" s="30">
        <v>26</v>
      </c>
      <c r="Y38" s="61">
        <f t="shared" si="12"/>
        <v>1.1296112378259451</v>
      </c>
      <c r="Z38" s="61">
        <f t="shared" si="13"/>
        <v>1.1202797037105652</v>
      </c>
      <c r="AA38" s="61">
        <f t="shared" si="14"/>
        <v>1.1118861799050146</v>
      </c>
      <c r="AB38" s="61">
        <f t="shared" si="15"/>
        <v>0.89262043416610892</v>
      </c>
      <c r="AC38" s="61">
        <f t="shared" si="16"/>
        <v>1.0843905679963544</v>
      </c>
      <c r="AD38" s="61">
        <f t="shared" si="17"/>
        <v>1.0672684670787558</v>
      </c>
      <c r="AE38" s="61">
        <f t="shared" si="18"/>
        <v>1.0517323038022246</v>
      </c>
      <c r="AF38" s="61">
        <f t="shared" si="19"/>
        <v>1.0235331437354482</v>
      </c>
      <c r="AG38" s="62">
        <f t="shared" si="20"/>
        <v>0.99849316975972224</v>
      </c>
      <c r="AI38" s="30">
        <v>26</v>
      </c>
      <c r="AJ38" s="64">
        <f t="shared" si="21"/>
        <v>1.3806382438983911E-3</v>
      </c>
      <c r="AK38" s="64">
        <f t="shared" si="22"/>
        <v>3.1381668372476024E-3</v>
      </c>
      <c r="AL38" s="64">
        <f t="shared" si="23"/>
        <v>4.4957565910315744E-3</v>
      </c>
      <c r="AM38" s="64">
        <f t="shared" si="30"/>
        <v>-5.2035215974758242E-2</v>
      </c>
      <c r="AN38" s="64">
        <f t="shared" si="25"/>
        <v>8.5562355563794656E-3</v>
      </c>
      <c r="AO38" s="64">
        <f t="shared" si="26"/>
        <v>1.0726510920002374E-2</v>
      </c>
      <c r="AP38" s="64">
        <f t="shared" si="27"/>
        <v>1.2632055890690996E-2</v>
      </c>
      <c r="AQ38" s="64">
        <f t="shared" si="28"/>
        <v>1.5912772500506323E-2</v>
      </c>
      <c r="AR38" s="66">
        <f t="shared" si="29"/>
        <v>1.8640421626226034E-2</v>
      </c>
    </row>
    <row r="39" spans="2:44" x14ac:dyDescent="0.3">
      <c r="B39" s="30">
        <v>27</v>
      </c>
      <c r="C39">
        <f>fevr_19!C116</f>
        <v>5.6046833333333348</v>
      </c>
      <c r="D39">
        <f>fevr_19!D116</f>
        <v>6.1952666666666678</v>
      </c>
      <c r="E39">
        <f>fevr_19!E116</f>
        <v>6.3061466666666677</v>
      </c>
      <c r="F39">
        <f>fevr_19!F116</f>
        <v>6.5070699999999997</v>
      </c>
      <c r="G39">
        <f>fevr_19!G116</f>
        <v>7.0307200000000014</v>
      </c>
      <c r="H39">
        <f>fevr_19!H116</f>
        <v>7.2510441666666665</v>
      </c>
      <c r="I39">
        <f>fevr_19!I116</f>
        <v>7.4424966666666634</v>
      </c>
      <c r="J39">
        <f>fevr_19!J116</f>
        <v>7.7439749999999981</v>
      </c>
      <c r="K39" s="4">
        <f>fevr_19!K116</f>
        <v>7.9160999999999975</v>
      </c>
      <c r="M39" s="30">
        <v>27</v>
      </c>
      <c r="N39">
        <f t="shared" si="3"/>
        <v>0.6124345309625101</v>
      </c>
      <c r="O39">
        <f t="shared" si="4"/>
        <v>0.61114823724384248</v>
      </c>
      <c r="P39">
        <f t="shared" si="5"/>
        <v>0.60935047392071107</v>
      </c>
      <c r="Q39">
        <f t="shared" si="6"/>
        <v>0.60749146054151359</v>
      </c>
      <c r="R39">
        <f t="shared" si="7"/>
        <v>0.60193158464530772</v>
      </c>
      <c r="S39">
        <f t="shared" si="8"/>
        <v>0.59588375489598389</v>
      </c>
      <c r="T39">
        <f t="shared" si="9"/>
        <v>0.58942524956464637</v>
      </c>
      <c r="U39">
        <f t="shared" si="10"/>
        <v>0.57643035289175104</v>
      </c>
      <c r="V39" s="4">
        <f t="shared" si="11"/>
        <v>0.56254064499928402</v>
      </c>
      <c r="X39" s="30">
        <v>27</v>
      </c>
      <c r="Y39" s="61">
        <f t="shared" si="12"/>
        <v>1.1298929111947253</v>
      </c>
      <c r="Z39" s="61">
        <f t="shared" si="13"/>
        <v>1.1209238216340514</v>
      </c>
      <c r="AA39" s="61">
        <f t="shared" si="14"/>
        <v>1.1128163237404938</v>
      </c>
      <c r="AB39" s="61">
        <f t="shared" si="15"/>
        <v>0.89341233910133511</v>
      </c>
      <c r="AC39" s="61">
        <f t="shared" si="16"/>
        <v>1.0861955325219994</v>
      </c>
      <c r="AD39" s="61">
        <f t="shared" si="17"/>
        <v>1.0695430502274337</v>
      </c>
      <c r="AE39" s="61">
        <f t="shared" si="18"/>
        <v>1.0544206609985174</v>
      </c>
      <c r="AF39" s="61">
        <f t="shared" si="19"/>
        <v>1.0268815538066758</v>
      </c>
      <c r="AG39" s="62">
        <f t="shared" si="20"/>
        <v>1.00243585317405</v>
      </c>
      <c r="AI39" s="30">
        <v>27</v>
      </c>
      <c r="AJ39" s="64">
        <f t="shared" si="21"/>
        <v>1.4484555158648105E-3</v>
      </c>
      <c r="AK39" s="64">
        <f t="shared" si="22"/>
        <v>3.2920768138551826E-3</v>
      </c>
      <c r="AL39" s="64">
        <f t="shared" si="23"/>
        <v>4.7150563243995025E-3</v>
      </c>
      <c r="AM39" s="64">
        <f t="shared" si="30"/>
        <v>-5.4035753191582214E-2</v>
      </c>
      <c r="AN39" s="64">
        <f t="shared" si="25"/>
        <v>8.9687789408086638E-3</v>
      </c>
      <c r="AO39" s="64">
        <f t="shared" si="26"/>
        <v>1.124290558569907E-2</v>
      </c>
      <c r="AP39" s="64">
        <f t="shared" si="27"/>
        <v>1.3240103667480463E-2</v>
      </c>
      <c r="AQ39" s="64">
        <f t="shared" si="28"/>
        <v>1.669339069115644E-2</v>
      </c>
      <c r="AR39" s="66">
        <f t="shared" si="29"/>
        <v>1.9553853173219005E-2</v>
      </c>
    </row>
    <row r="40" spans="2:44" x14ac:dyDescent="0.3">
      <c r="B40" s="30">
        <v>28</v>
      </c>
      <c r="C40">
        <f>fevr_19!C117</f>
        <v>5.5913500000000012</v>
      </c>
      <c r="D40">
        <f>fevr_19!D117</f>
        <v>6.1786000000000012</v>
      </c>
      <c r="E40">
        <f>fevr_19!E117</f>
        <v>6.2863800000000012</v>
      </c>
      <c r="F40">
        <f>fevr_19!F117</f>
        <v>6.4841699999999998</v>
      </c>
      <c r="G40">
        <f>fevr_19!G117</f>
        <v>7.0003200000000021</v>
      </c>
      <c r="H40">
        <f>fevr_19!H117</f>
        <v>7.2162024999999996</v>
      </c>
      <c r="I40">
        <f>fevr_19!I117</f>
        <v>7.4037299999999968</v>
      </c>
      <c r="J40">
        <f>fevr_19!J117</f>
        <v>7.704724999999998</v>
      </c>
      <c r="K40" s="4">
        <f>fevr_19!K117</f>
        <v>7.8700999999999972</v>
      </c>
      <c r="M40" s="30">
        <v>28</v>
      </c>
      <c r="N40">
        <f t="shared" si="3"/>
        <v>0.58245599847021057</v>
      </c>
      <c r="O40">
        <f t="shared" si="4"/>
        <v>0.58114572690388266</v>
      </c>
      <c r="P40">
        <f t="shared" si="5"/>
        <v>0.57931439728484369</v>
      </c>
      <c r="Q40">
        <f t="shared" si="6"/>
        <v>0.5774206074861814</v>
      </c>
      <c r="R40">
        <f t="shared" si="7"/>
        <v>0.57175631809687555</v>
      </c>
      <c r="S40">
        <f t="shared" si="8"/>
        <v>0.56559421699488821</v>
      </c>
      <c r="T40">
        <f t="shared" si="9"/>
        <v>0.55901287530757238</v>
      </c>
      <c r="U40">
        <f t="shared" si="10"/>
        <v>0.54576827351941382</v>
      </c>
      <c r="V40" s="4">
        <f t="shared" si="11"/>
        <v>0.53160783844104287</v>
      </c>
      <c r="X40" s="30">
        <v>28</v>
      </c>
      <c r="Y40" s="61">
        <f t="shared" si="12"/>
        <v>1.1301680838962331</v>
      </c>
      <c r="Z40" s="61">
        <f t="shared" si="13"/>
        <v>1.1215529203149299</v>
      </c>
      <c r="AA40" s="61">
        <f t="shared" si="14"/>
        <v>1.1137240918179225</v>
      </c>
      <c r="AB40" s="61">
        <f t="shared" si="15"/>
        <v>0.89415893997929441</v>
      </c>
      <c r="AC40" s="61">
        <f t="shared" si="16"/>
        <v>1.0879535086582455</v>
      </c>
      <c r="AD40" s="61">
        <f t="shared" si="17"/>
        <v>1.0717569346357789</v>
      </c>
      <c r="AE40" s="61">
        <f t="shared" si="18"/>
        <v>1.0570360113016646</v>
      </c>
      <c r="AF40" s="61">
        <f t="shared" si="19"/>
        <v>1.0301430731650931</v>
      </c>
      <c r="AG40" s="62">
        <f t="shared" si="20"/>
        <v>1.0062708811112708</v>
      </c>
      <c r="AI40" s="30">
        <v>28</v>
      </c>
      <c r="AJ40" s="64">
        <f t="shared" si="21"/>
        <v>1.517369002635105E-3</v>
      </c>
      <c r="AK40" s="64">
        <f t="shared" si="22"/>
        <v>3.4484536917435693E-3</v>
      </c>
      <c r="AL40" s="64">
        <f t="shared" si="23"/>
        <v>4.9378399498187786E-3</v>
      </c>
      <c r="AM40" s="64">
        <f t="shared" si="30"/>
        <v>-5.6042511602392708E-2</v>
      </c>
      <c r="AN40" s="64">
        <f t="shared" si="25"/>
        <v>9.387862675326597E-3</v>
      </c>
      <c r="AO40" s="64">
        <f t="shared" si="26"/>
        <v>1.1767584126756991E-2</v>
      </c>
      <c r="AP40" s="64">
        <f t="shared" si="27"/>
        <v>1.3858020972668861E-2</v>
      </c>
      <c r="AQ40" s="64">
        <f t="shared" si="28"/>
        <v>1.7487419858200737E-2</v>
      </c>
      <c r="AR40" s="66">
        <f t="shared" si="29"/>
        <v>2.0483663503981508E-2</v>
      </c>
    </row>
    <row r="41" spans="2:44" x14ac:dyDescent="0.3">
      <c r="B41" s="30">
        <v>29</v>
      </c>
      <c r="C41">
        <f>fevr_19!C118</f>
        <v>5.5784000000000011</v>
      </c>
      <c r="D41">
        <f>fevr_19!D118</f>
        <v>6.1624000000000008</v>
      </c>
      <c r="E41">
        <f>fevr_19!E118</f>
        <v>6.2672200000000018</v>
      </c>
      <c r="F41">
        <f>fevr_19!F118</f>
        <v>6.4619799999999996</v>
      </c>
      <c r="G41">
        <f>fevr_19!G118</f>
        <v>6.9710800000000015</v>
      </c>
      <c r="H41">
        <f>fevr_19!H118</f>
        <v>7.1827849999999991</v>
      </c>
      <c r="I41">
        <f>fevr_19!I118</f>
        <v>7.3666199999999966</v>
      </c>
      <c r="J41">
        <f>fevr_19!J118</f>
        <v>7.6671499999999977</v>
      </c>
      <c r="K41" s="4">
        <f>fevr_19!K118</f>
        <v>7.8263999999999969</v>
      </c>
      <c r="M41" s="30">
        <v>29</v>
      </c>
      <c r="N41">
        <f t="shared" si="3"/>
        <v>0.55299206734586404</v>
      </c>
      <c r="O41">
        <f t="shared" si="4"/>
        <v>0.55165749493060812</v>
      </c>
      <c r="P41">
        <f t="shared" si="5"/>
        <v>0.54979214428356593</v>
      </c>
      <c r="Q41">
        <f t="shared" si="6"/>
        <v>0.54786310377958169</v>
      </c>
      <c r="R41">
        <f t="shared" si="7"/>
        <v>0.54209295754826647</v>
      </c>
      <c r="S41">
        <f t="shared" si="8"/>
        <v>0.53581497216577689</v>
      </c>
      <c r="T41">
        <f t="shared" si="9"/>
        <v>0.52910902139731542</v>
      </c>
      <c r="U41">
        <f t="shared" si="10"/>
        <v>0.51561098622987334</v>
      </c>
      <c r="V41" s="4">
        <f t="shared" si="11"/>
        <v>0.50117559235406461</v>
      </c>
      <c r="X41" s="30">
        <v>29</v>
      </c>
      <c r="Y41" s="61">
        <f t="shared" si="12"/>
        <v>1.1304372440860875</v>
      </c>
      <c r="Z41" s="61">
        <f t="shared" si="13"/>
        <v>1.1221681167794479</v>
      </c>
      <c r="AA41" s="61">
        <f t="shared" si="14"/>
        <v>1.114611137145664</v>
      </c>
      <c r="AB41" s="61">
        <f t="shared" si="15"/>
        <v>0.8948627978245316</v>
      </c>
      <c r="AC41" s="61">
        <f t="shared" si="16"/>
        <v>1.0896679335107269</v>
      </c>
      <c r="AD41" s="61">
        <f t="shared" si="17"/>
        <v>1.0739145541331934</v>
      </c>
      <c r="AE41" s="61">
        <f t="shared" si="18"/>
        <v>1.0595836817377591</v>
      </c>
      <c r="AF41" s="61">
        <f t="shared" si="19"/>
        <v>1.0333241072821133</v>
      </c>
      <c r="AG41" s="62">
        <f t="shared" si="20"/>
        <v>1.0100062931474643</v>
      </c>
      <c r="AI41" s="30">
        <v>29</v>
      </c>
      <c r="AJ41" s="64">
        <f t="shared" si="21"/>
        <v>1.5874013123340358E-3</v>
      </c>
      <c r="AK41" s="64">
        <f t="shared" si="22"/>
        <v>3.6073499751784199E-3</v>
      </c>
      <c r="AL41" s="64">
        <f t="shared" si="23"/>
        <v>5.1641921318761885E-3</v>
      </c>
      <c r="AM41" s="64">
        <f t="shared" si="30"/>
        <v>-5.8055809626291865E-2</v>
      </c>
      <c r="AN41" s="64">
        <f t="shared" si="25"/>
        <v>9.8137129473022111E-3</v>
      </c>
      <c r="AO41" s="64">
        <f t="shared" si="26"/>
        <v>1.2300870204086434E-2</v>
      </c>
      <c r="AP41" s="64">
        <f t="shared" si="27"/>
        <v>1.4486228757620845E-2</v>
      </c>
      <c r="AQ41" s="64">
        <f t="shared" si="28"/>
        <v>1.8295396504515005E-2</v>
      </c>
      <c r="AR41" s="66">
        <f t="shared" si="29"/>
        <v>2.1430670323893231E-2</v>
      </c>
    </row>
    <row r="42" spans="2:44" x14ac:dyDescent="0.3">
      <c r="B42" s="30">
        <v>30</v>
      </c>
      <c r="C42">
        <f>fevr_19!C119</f>
        <v>5.5658333333333347</v>
      </c>
      <c r="D42">
        <f>fevr_19!D119</f>
        <v>6.1466666666666674</v>
      </c>
      <c r="E42">
        <f>fevr_19!E119</f>
        <v>6.2486666666666686</v>
      </c>
      <c r="F42">
        <f>fevr_19!F119</f>
        <v>6.4404999999999992</v>
      </c>
      <c r="G42">
        <f>fevr_19!G119</f>
        <v>6.9430000000000014</v>
      </c>
      <c r="H42">
        <f>fevr_19!H119</f>
        <v>7.1507916666666658</v>
      </c>
      <c r="I42">
        <f>fevr_19!I119</f>
        <v>7.3311666666666628</v>
      </c>
      <c r="J42">
        <f>fevr_19!J119</f>
        <v>7.6312499999999979</v>
      </c>
      <c r="K42" s="4">
        <f>fevr_19!K119</f>
        <v>7.7849999999999966</v>
      </c>
      <c r="M42" s="30">
        <v>30</v>
      </c>
      <c r="N42">
        <f t="shared" si="3"/>
        <v>0.52400061442359425</v>
      </c>
      <c r="O42">
        <f t="shared" si="4"/>
        <v>0.52264139088074923</v>
      </c>
      <c r="P42">
        <f t="shared" si="5"/>
        <v>0.52074152615714597</v>
      </c>
      <c r="Q42">
        <f t="shared" si="6"/>
        <v>0.51877672080182258</v>
      </c>
      <c r="R42">
        <f t="shared" si="7"/>
        <v>0.51289915369937278</v>
      </c>
      <c r="S42">
        <f t="shared" si="8"/>
        <v>0.5065035372829414</v>
      </c>
      <c r="T42">
        <f t="shared" si="9"/>
        <v>0.49967105876789447</v>
      </c>
      <c r="U42">
        <f t="shared" si="10"/>
        <v>0.4859155584353691</v>
      </c>
      <c r="V42" s="4">
        <f t="shared" si="11"/>
        <v>0.47120063430829506</v>
      </c>
      <c r="X42" s="30">
        <v>30</v>
      </c>
      <c r="Y42" s="61">
        <f t="shared" si="12"/>
        <v>1.1307008389288711</v>
      </c>
      <c r="Z42" s="61">
        <f t="shared" si="13"/>
        <v>1.1227704351746175</v>
      </c>
      <c r="AA42" s="61">
        <f t="shared" si="14"/>
        <v>1.1154789782089862</v>
      </c>
      <c r="AB42" s="61">
        <f t="shared" si="15"/>
        <v>0.89558189815586531</v>
      </c>
      <c r="AC42" s="61">
        <f t="shared" si="16"/>
        <v>1.0913419837867406</v>
      </c>
      <c r="AD42" s="61">
        <f t="shared" si="17"/>
        <v>1.0760200187356985</v>
      </c>
      <c r="AE42" s="61">
        <f t="shared" si="18"/>
        <v>1.0620686229066603</v>
      </c>
      <c r="AF42" s="61">
        <f t="shared" si="19"/>
        <v>1.036430619880224</v>
      </c>
      <c r="AG42" s="62">
        <f t="shared" si="20"/>
        <v>1.0136496224534117</v>
      </c>
      <c r="AI42" s="30">
        <v>30</v>
      </c>
      <c r="AJ42" s="64">
        <f t="shared" si="21"/>
        <v>1.6585769756932711E-3</v>
      </c>
      <c r="AK42" s="64">
        <f t="shared" si="22"/>
        <v>3.7688227233333427E-3</v>
      </c>
      <c r="AL42" s="64">
        <f t="shared" si="23"/>
        <v>5.3942046741971561E-3</v>
      </c>
      <c r="AM42" s="64">
        <f t="shared" si="30"/>
        <v>-6.0058506970110115E-2</v>
      </c>
      <c r="AN42" s="64">
        <f t="shared" si="25"/>
        <v>1.0246573864865882E-2</v>
      </c>
      <c r="AO42" s="64">
        <f t="shared" si="26"/>
        <v>1.2843112971651527E-2</v>
      </c>
      <c r="AP42" s="64">
        <f t="shared" si="27"/>
        <v>1.5125181309619595E-2</v>
      </c>
      <c r="AQ42" s="64">
        <f t="shared" si="28"/>
        <v>1.9117901664623904E-2</v>
      </c>
      <c r="AR42" s="66">
        <f t="shared" si="29"/>
        <v>2.2395757640305491E-2</v>
      </c>
    </row>
    <row r="43" spans="2:44" x14ac:dyDescent="0.3">
      <c r="B43" s="30">
        <v>31</v>
      </c>
      <c r="C43">
        <f>fevr_19!C120</f>
        <v>5.5536500000000011</v>
      </c>
      <c r="D43">
        <f>fevr_19!D120</f>
        <v>6.1314000000000011</v>
      </c>
      <c r="E43">
        <f>fevr_19!E120</f>
        <v>6.2307200000000016</v>
      </c>
      <c r="F43">
        <f>fevr_19!F120</f>
        <v>6.4197299999999995</v>
      </c>
      <c r="G43">
        <f>fevr_19!G120</f>
        <v>6.9160800000000018</v>
      </c>
      <c r="H43">
        <f>fevr_19!H120</f>
        <v>7.1202224999999988</v>
      </c>
      <c r="I43">
        <f>fevr_19!I120</f>
        <v>7.2973699999999964</v>
      </c>
      <c r="J43">
        <f>fevr_19!J120</f>
        <v>7.5970249999999986</v>
      </c>
      <c r="K43" s="4">
        <f>fevr_19!K120</f>
        <v>7.7458999999999971</v>
      </c>
      <c r="M43" s="30">
        <v>31</v>
      </c>
      <c r="N43">
        <f t="shared" si="3"/>
        <v>0.49544309224799526</v>
      </c>
      <c r="O43">
        <f t="shared" si="4"/>
        <v>0.49405883977557302</v>
      </c>
      <c r="P43">
        <f t="shared" si="5"/>
        <v>0.49212392925124526</v>
      </c>
      <c r="Q43">
        <f t="shared" si="6"/>
        <v>0.49012280464791064</v>
      </c>
      <c r="R43">
        <f t="shared" si="7"/>
        <v>0.48413613067881123</v>
      </c>
      <c r="S43">
        <f t="shared" si="8"/>
        <v>0.47762100104306793</v>
      </c>
      <c r="T43">
        <f t="shared" si="9"/>
        <v>0.47065992821235531</v>
      </c>
      <c r="U43">
        <f t="shared" si="10"/>
        <v>0.45664262263665295</v>
      </c>
      <c r="V43" s="4">
        <f t="shared" si="11"/>
        <v>0.4416432505609823</v>
      </c>
      <c r="X43" s="30">
        <v>31</v>
      </c>
      <c r="Y43" s="61">
        <f t="shared" si="12"/>
        <v>1.1309592799255137</v>
      </c>
      <c r="Z43" s="61">
        <f t="shared" si="13"/>
        <v>1.1233608188294486</v>
      </c>
      <c r="AA43" s="61">
        <f t="shared" si="14"/>
        <v>1.1163290164209181</v>
      </c>
      <c r="AB43" s="61">
        <f t="shared" si="15"/>
        <v>0.89627473528723267</v>
      </c>
      <c r="AC43" s="61">
        <f t="shared" si="16"/>
        <v>1.0929786095905818</v>
      </c>
      <c r="AD43" s="61">
        <f t="shared" si="17"/>
        <v>1.0780771567901883</v>
      </c>
      <c r="AE43" s="61">
        <f t="shared" si="18"/>
        <v>1.0644954581568087</v>
      </c>
      <c r="AF43" s="61">
        <f t="shared" si="19"/>
        <v>1.0394681912994737</v>
      </c>
      <c r="AG43" s="62">
        <f t="shared" si="20"/>
        <v>1.017207963684214</v>
      </c>
      <c r="AI43" s="30">
        <v>31</v>
      </c>
      <c r="AJ43" s="64">
        <f t="shared" si="21"/>
        <v>1.7309224502889409E-3</v>
      </c>
      <c r="AK43" s="64">
        <f t="shared" si="22"/>
        <v>3.9329335599005977E-3</v>
      </c>
      <c r="AL43" s="64">
        <f t="shared" si="23"/>
        <v>5.6279765391428205E-3</v>
      </c>
      <c r="AM43" s="64">
        <f t="shared" si="30"/>
        <v>-6.2063314491248356E-2</v>
      </c>
      <c r="AN43" s="64">
        <f t="shared" si="25"/>
        <v>1.0686707549520058E-2</v>
      </c>
      <c r="AO43" s="64">
        <f t="shared" si="26"/>
        <v>1.339468724025783E-2</v>
      </c>
      <c r="AP43" s="64">
        <f t="shared" si="27"/>
        <v>1.5775366500167032E-2</v>
      </c>
      <c r="AQ43" s="64">
        <f t="shared" si="28"/>
        <v>1.9955561335486316E-2</v>
      </c>
      <c r="AR43" s="66">
        <f t="shared" si="29"/>
        <v>2.3379876554436518E-2</v>
      </c>
    </row>
    <row r="44" spans="2:44" x14ac:dyDescent="0.3">
      <c r="B44" s="30">
        <v>32</v>
      </c>
      <c r="C44">
        <f>fevr_19!C121</f>
        <v>5.5418500000000011</v>
      </c>
      <c r="D44">
        <f>fevr_19!D121</f>
        <v>6.1166000000000009</v>
      </c>
      <c r="E44">
        <f>fevr_19!E121</f>
        <v>6.2133800000000017</v>
      </c>
      <c r="F44">
        <f>fevr_19!F121</f>
        <v>6.3996699999999995</v>
      </c>
      <c r="G44">
        <f>fevr_19!G121</f>
        <v>6.8903200000000018</v>
      </c>
      <c r="H44">
        <f>fevr_19!H121</f>
        <v>7.091077499999999</v>
      </c>
      <c r="I44">
        <f>fevr_19!I121</f>
        <v>7.2652299999999963</v>
      </c>
      <c r="J44">
        <f>fevr_19!J121</f>
        <v>7.5644749999999981</v>
      </c>
      <c r="K44" s="4">
        <f>fevr_19!K121</f>
        <v>7.7090999999999967</v>
      </c>
      <c r="M44" s="30">
        <v>32</v>
      </c>
      <c r="N44">
        <f t="shared" si="3"/>
        <v>0.46728406826573288</v>
      </c>
      <c r="O44">
        <f t="shared" si="4"/>
        <v>0.46587438112622409</v>
      </c>
      <c r="P44">
        <f t="shared" si="5"/>
        <v>0.46390385380859173</v>
      </c>
      <c r="Q44">
        <f t="shared" si="6"/>
        <v>0.46186581467619225</v>
      </c>
      <c r="R44">
        <f t="shared" si="7"/>
        <v>0.45576822385489113</v>
      </c>
      <c r="S44">
        <f t="shared" si="8"/>
        <v>0.44913156095627799</v>
      </c>
      <c r="T44">
        <f t="shared" si="9"/>
        <v>0.44203967647670445</v>
      </c>
      <c r="U44">
        <f t="shared" si="10"/>
        <v>0.42775591063940166</v>
      </c>
      <c r="V44" s="4">
        <f t="shared" si="11"/>
        <v>0.41246681814829345</v>
      </c>
      <c r="X44" s="30">
        <v>32</v>
      </c>
      <c r="Y44" s="61">
        <f t="shared" si="12"/>
        <v>1.1312129474354948</v>
      </c>
      <c r="Z44" s="61">
        <f t="shared" si="13"/>
        <v>1.1239401404970717</v>
      </c>
      <c r="AA44" s="61">
        <f t="shared" si="14"/>
        <v>1.1171625509503531</v>
      </c>
      <c r="AB44" s="61">
        <f t="shared" si="15"/>
        <v>0.89695999839116647</v>
      </c>
      <c r="AC44" s="61">
        <f t="shared" si="16"/>
        <v>1.0945805631981143</v>
      </c>
      <c r="AD44" s="61">
        <f t="shared" si="17"/>
        <v>1.0800895508961457</v>
      </c>
      <c r="AE44" s="61">
        <f t="shared" si="18"/>
        <v>1.0668685255406729</v>
      </c>
      <c r="AF44" s="61">
        <f t="shared" si="19"/>
        <v>1.0424420683497209</v>
      </c>
      <c r="AG44" s="62">
        <f t="shared" si="20"/>
        <v>1.0206880311226703</v>
      </c>
      <c r="AI44" s="30">
        <v>32</v>
      </c>
      <c r="AJ44" s="64">
        <f t="shared" si="21"/>
        <v>1.8044661357901615E-3</v>
      </c>
      <c r="AK44" s="64">
        <f t="shared" si="22"/>
        <v>4.0997487085985829E-3</v>
      </c>
      <c r="AL44" s="64">
        <f t="shared" si="23"/>
        <v>5.8656139068903324E-3</v>
      </c>
      <c r="AM44" s="64">
        <f t="shared" si="30"/>
        <v>-6.4064558579003061E-2</v>
      </c>
      <c r="AN44" s="64">
        <f t="shared" si="25"/>
        <v>1.1134394319897156E-2</v>
      </c>
      <c r="AO44" s="64">
        <f t="shared" si="26"/>
        <v>1.3955993767747976E-2</v>
      </c>
      <c r="AP44" s="64">
        <f t="shared" si="27"/>
        <v>1.6437306196130708E-2</v>
      </c>
      <c r="AQ44" s="64">
        <f t="shared" si="28"/>
        <v>2.0809047128885927E-2</v>
      </c>
      <c r="AR44" s="66">
        <f t="shared" si="29"/>
        <v>2.4384046375654E-2</v>
      </c>
    </row>
    <row r="45" spans="2:44" x14ac:dyDescent="0.3">
      <c r="B45" s="30">
        <v>33</v>
      </c>
      <c r="C45">
        <f>fevr_19!C122</f>
        <v>5.5304333333333346</v>
      </c>
      <c r="D45">
        <f>fevr_19!D122</f>
        <v>6.1022666666666678</v>
      </c>
      <c r="E45">
        <f>fevr_19!E122</f>
        <v>6.196646666666668</v>
      </c>
      <c r="F45">
        <f>fevr_19!F122</f>
        <v>6.3803199999999993</v>
      </c>
      <c r="G45">
        <f>fevr_19!G122</f>
        <v>6.8657200000000014</v>
      </c>
      <c r="H45">
        <f>fevr_19!H122</f>
        <v>7.0633566666666656</v>
      </c>
      <c r="I45">
        <f>fevr_19!I122</f>
        <v>7.2347466666666627</v>
      </c>
      <c r="J45">
        <f>fevr_19!J122</f>
        <v>7.5335999999999981</v>
      </c>
      <c r="K45" s="4">
        <f>fevr_19!K122</f>
        <v>7.6745999999999963</v>
      </c>
      <c r="M45" s="30">
        <v>33</v>
      </c>
      <c r="N45">
        <f t="shared" si="3"/>
        <v>0.4394908317808901</v>
      </c>
      <c r="O45">
        <f t="shared" si="4"/>
        <v>0.43805527573007108</v>
      </c>
      <c r="P45">
        <f t="shared" si="5"/>
        <v>0.43604852054166215</v>
      </c>
      <c r="Q45">
        <f t="shared" si="6"/>
        <v>0.43397292984795383</v>
      </c>
      <c r="R45">
        <f t="shared" si="7"/>
        <v>0.42776248546692941</v>
      </c>
      <c r="S45">
        <f t="shared" si="8"/>
        <v>0.42100212818716642</v>
      </c>
      <c r="T45">
        <f t="shared" si="9"/>
        <v>0.4137770602329422</v>
      </c>
      <c r="U45">
        <f t="shared" si="10"/>
        <v>0.39922185569957169</v>
      </c>
      <c r="V45" s="4">
        <f t="shared" si="11"/>
        <v>0.38363740494478055</v>
      </c>
      <c r="X45" s="30">
        <v>33</v>
      </c>
      <c r="Y45" s="61">
        <f t="shared" si="12"/>
        <v>1.1314621945400687</v>
      </c>
      <c r="Z45" s="61">
        <f t="shared" si="13"/>
        <v>1.1245092111078256</v>
      </c>
      <c r="AA45" s="61">
        <f t="shared" si="14"/>
        <v>1.1179807914028674</v>
      </c>
      <c r="AB45" s="61">
        <f t="shared" si="15"/>
        <v>0.8976384110628326</v>
      </c>
      <c r="AC45" s="61">
        <f t="shared" si="16"/>
        <v>1.096150423719441</v>
      </c>
      <c r="AD45" s="61">
        <f t="shared" si="17"/>
        <v>1.0820605687316542</v>
      </c>
      <c r="AE45" s="61">
        <f t="shared" si="18"/>
        <v>1.0691919138594321</v>
      </c>
      <c r="AF45" s="61">
        <f t="shared" si="19"/>
        <v>1.0453572071970336</v>
      </c>
      <c r="AG45" s="62">
        <f t="shared" si="20"/>
        <v>1.0240962088595473</v>
      </c>
      <c r="AI45" s="30">
        <v>33</v>
      </c>
      <c r="AJ45" s="64">
        <f t="shared" si="21"/>
        <v>1.8792383996011353E-3</v>
      </c>
      <c r="AK45" s="64">
        <f t="shared" si="22"/>
        <v>4.2693390531319819E-3</v>
      </c>
      <c r="AL45" s="64">
        <f t="shared" si="23"/>
        <v>6.1072302717765092E-3</v>
      </c>
      <c r="AM45" s="64">
        <f t="shared" si="30"/>
        <v>-6.6062000349842553E-2</v>
      </c>
      <c r="AN45" s="64">
        <f t="shared" si="25"/>
        <v>1.1589932962557614E-2</v>
      </c>
      <c r="AO45" s="64">
        <f t="shared" si="26"/>
        <v>1.4527459670630627E-2</v>
      </c>
      <c r="AP45" s="64">
        <f t="shared" si="27"/>
        <v>1.7111556828216135E-2</v>
      </c>
      <c r="AQ45" s="64">
        <f t="shared" si="28"/>
        <v>2.1679077139664604E-2</v>
      </c>
      <c r="AR45" s="66">
        <f t="shared" si="29"/>
        <v>2.540935605410527E-2</v>
      </c>
    </row>
    <row r="46" spans="2:44" x14ac:dyDescent="0.3">
      <c r="B46" s="30">
        <v>34</v>
      </c>
      <c r="C46">
        <f>fevr_19!C123</f>
        <v>5.519400000000001</v>
      </c>
      <c r="D46">
        <f>fevr_19!D123</f>
        <v>6.0884000000000009</v>
      </c>
      <c r="E46">
        <f>fevr_19!E123</f>
        <v>6.1805200000000013</v>
      </c>
      <c r="F46">
        <f>fevr_19!F123</f>
        <v>6.3616799999999998</v>
      </c>
      <c r="G46">
        <f>fevr_19!G123</f>
        <v>6.8422800000000024</v>
      </c>
      <c r="H46">
        <f>fevr_19!H123</f>
        <v>7.0370599999999985</v>
      </c>
      <c r="I46">
        <f>fevr_19!I123</f>
        <v>7.2059199999999954</v>
      </c>
      <c r="J46">
        <f>fevr_19!J123</f>
        <v>7.5043999999999977</v>
      </c>
      <c r="K46" s="4">
        <f>fevr_19!K123</f>
        <v>7.6423999999999968</v>
      </c>
      <c r="M46" s="30">
        <v>34</v>
      </c>
      <c r="N46">
        <f t="shared" si="3"/>
        <v>0.41203305663993828</v>
      </c>
      <c r="O46">
        <f t="shared" si="4"/>
        <v>0.41057116820093936</v>
      </c>
      <c r="P46">
        <f t="shared" si="5"/>
        <v>0.40852753294503624</v>
      </c>
      <c r="Q46">
        <f t="shared" si="6"/>
        <v>0.40641371081247274</v>
      </c>
      <c r="R46">
        <f t="shared" si="7"/>
        <v>0.40008834601798315</v>
      </c>
      <c r="S46">
        <f t="shared" si="8"/>
        <v>0.39320198817230329</v>
      </c>
      <c r="T46">
        <f t="shared" si="9"/>
        <v>0.38584120584178938</v>
      </c>
      <c r="U46">
        <f t="shared" si="10"/>
        <v>0.37100925047534616</v>
      </c>
      <c r="V46" s="4">
        <f t="shared" si="11"/>
        <v>0.35512342553141424</v>
      </c>
      <c r="X46" s="30">
        <v>34</v>
      </c>
      <c r="Y46" s="61">
        <f t="shared" si="12"/>
        <v>1.1317073503628297</v>
      </c>
      <c r="Z46" s="61">
        <f t="shared" si="13"/>
        <v>1.1250687872960101</v>
      </c>
      <c r="AA46" s="61">
        <f t="shared" si="14"/>
        <v>1.1187848687327997</v>
      </c>
      <c r="AB46" s="61">
        <f t="shared" si="15"/>
        <v>0.89829833673598469</v>
      </c>
      <c r="AC46" s="61">
        <f t="shared" si="16"/>
        <v>1.0976906183741499</v>
      </c>
      <c r="AD46" s="61">
        <f t="shared" si="17"/>
        <v>1.0839933896824416</v>
      </c>
      <c r="AE46" s="61">
        <f t="shared" si="18"/>
        <v>1.0714694938411666</v>
      </c>
      <c r="AF46" s="61">
        <f t="shared" si="19"/>
        <v>1.0482183105207097</v>
      </c>
      <c r="AG46" s="62">
        <f t="shared" si="20"/>
        <v>1.0274385944367357</v>
      </c>
      <c r="AI46" s="30">
        <v>34</v>
      </c>
      <c r="AJ46" s="64">
        <f t="shared" si="21"/>
        <v>1.9552716124730529E-3</v>
      </c>
      <c r="AK46" s="64">
        <f t="shared" si="22"/>
        <v>4.4417802206280776E-3</v>
      </c>
      <c r="AL46" s="64">
        <f t="shared" si="23"/>
        <v>6.3529465745023606E-3</v>
      </c>
      <c r="AM46" s="64">
        <f t="shared" si="30"/>
        <v>-6.8059764428378744E-2</v>
      </c>
      <c r="AN46" s="64">
        <f t="shared" si="25"/>
        <v>1.2053641087337919E-2</v>
      </c>
      <c r="AO46" s="64">
        <f t="shared" si="26"/>
        <v>1.5109538954352297E-2</v>
      </c>
      <c r="AP46" s="64">
        <f t="shared" si="27"/>
        <v>1.7798710113981875E-2</v>
      </c>
      <c r="AQ46" s="64">
        <f t="shared" si="28"/>
        <v>2.2566417027757413E-2</v>
      </c>
      <c r="AR46" s="66">
        <f t="shared" si="29"/>
        <v>2.6456965932812548E-2</v>
      </c>
    </row>
    <row r="47" spans="2:44" x14ac:dyDescent="0.3">
      <c r="B47" s="30">
        <v>35</v>
      </c>
      <c r="C47">
        <f>fevr_19!C124</f>
        <v>5.5087500000000009</v>
      </c>
      <c r="D47">
        <f>fevr_19!D124</f>
        <v>6.0750000000000011</v>
      </c>
      <c r="E47">
        <f>fevr_19!E124</f>
        <v>6.1650000000000018</v>
      </c>
      <c r="F47">
        <f>fevr_19!F124</f>
        <v>6.34375</v>
      </c>
      <c r="G47">
        <f>fevr_19!G124</f>
        <v>6.8200000000000021</v>
      </c>
      <c r="H47">
        <f>fevr_19!H124</f>
        <v>7.0121874999999987</v>
      </c>
      <c r="I47">
        <f>fevr_19!I124</f>
        <v>7.1787499999999964</v>
      </c>
      <c r="J47">
        <f>fevr_19!J124</f>
        <v>7.4768749999999979</v>
      </c>
      <c r="K47" s="4">
        <f>fevr_19!K124</f>
        <v>7.6124999999999963</v>
      </c>
      <c r="M47" s="30">
        <v>35</v>
      </c>
      <c r="N47">
        <f t="shared" si="3"/>
        <v>0.38488251000391743</v>
      </c>
      <c r="O47">
        <f t="shared" si="4"/>
        <v>0.38339379558819148</v>
      </c>
      <c r="P47">
        <f t="shared" si="5"/>
        <v>0.38131258569870585</v>
      </c>
      <c r="Q47">
        <f t="shared" si="6"/>
        <v>0.37915980808496441</v>
      </c>
      <c r="R47">
        <f t="shared" si="7"/>
        <v>0.37271732176484107</v>
      </c>
      <c r="S47">
        <f t="shared" si="8"/>
        <v>0.36570250733714171</v>
      </c>
      <c r="T47">
        <f t="shared" si="9"/>
        <v>0.35820331521392595</v>
      </c>
      <c r="U47">
        <f t="shared" si="10"/>
        <v>0.3430889510649206</v>
      </c>
      <c r="V47" s="4">
        <f t="shared" si="11"/>
        <v>0.3268953431178333</v>
      </c>
      <c r="X47" s="30">
        <v>35</v>
      </c>
      <c r="Y47" s="61">
        <f t="shared" si="12"/>
        <v>1.1319487229409317</v>
      </c>
      <c r="Z47" s="61">
        <f t="shared" si="13"/>
        <v>1.1256195779110669</v>
      </c>
      <c r="AA47" s="61">
        <f t="shared" si="14"/>
        <v>1.1195758446904227</v>
      </c>
      <c r="AB47" s="61">
        <f t="shared" si="15"/>
        <v>0.89895008249165942</v>
      </c>
      <c r="AC47" s="61">
        <f t="shared" si="16"/>
        <v>1.099203440961247</v>
      </c>
      <c r="AD47" s="61">
        <f t="shared" si="17"/>
        <v>1.085891027996579</v>
      </c>
      <c r="AE47" s="61">
        <f t="shared" si="18"/>
        <v>1.0737049452927516</v>
      </c>
      <c r="AF47" s="61">
        <f t="shared" si="19"/>
        <v>1.0510298599365371</v>
      </c>
      <c r="AG47" s="62">
        <f t="shared" si="20"/>
        <v>1.0307210371036928</v>
      </c>
      <c r="AI47" s="30">
        <v>35</v>
      </c>
      <c r="AJ47" s="64">
        <f t="shared" si="21"/>
        <v>2.0326001938554827E-3</v>
      </c>
      <c r="AK47" s="64">
        <f t="shared" si="22"/>
        <v>4.617152688009829E-3</v>
      </c>
      <c r="AL47" s="64">
        <f t="shared" si="23"/>
        <v>6.6028913694350377E-3</v>
      </c>
      <c r="AM47" s="64">
        <f t="shared" si="30"/>
        <v>-7.0054468274430015E-2</v>
      </c>
      <c r="AN47" s="64">
        <f t="shared" si="25"/>
        <v>1.2525855566150657E-2</v>
      </c>
      <c r="AO47" s="64">
        <f t="shared" si="26"/>
        <v>1.570271316133659E-2</v>
      </c>
      <c r="AP47" s="64">
        <f t="shared" si="27"/>
        <v>1.8499393935069997E-2</v>
      </c>
      <c r="AQ47" s="64">
        <f t="shared" si="28"/>
        <v>2.3471881315302812E-2</v>
      </c>
      <c r="AR47" s="66">
        <f t="shared" si="29"/>
        <v>2.7528109825085523E-2</v>
      </c>
    </row>
    <row r="48" spans="2:44" x14ac:dyDescent="0.3">
      <c r="B48" s="30">
        <v>36</v>
      </c>
      <c r="C48">
        <f>fevr_19!C125</f>
        <v>5.4984833333333345</v>
      </c>
      <c r="D48">
        <f>fevr_19!D125</f>
        <v>6.0620666666666674</v>
      </c>
      <c r="E48">
        <f>fevr_19!E125</f>
        <v>6.1500866666666685</v>
      </c>
      <c r="F48">
        <f>fevr_19!F125</f>
        <v>6.32653</v>
      </c>
      <c r="G48">
        <f>fevr_19!G125</f>
        <v>6.7988800000000014</v>
      </c>
      <c r="H48">
        <f>fevr_19!H125</f>
        <v>6.9887391666666652</v>
      </c>
      <c r="I48">
        <f>fevr_19!I125</f>
        <v>7.1532366666666629</v>
      </c>
      <c r="J48">
        <f>fevr_19!J125</f>
        <v>7.4510249999999978</v>
      </c>
      <c r="K48" s="4">
        <f>fevr_19!K125</f>
        <v>7.5848999999999958</v>
      </c>
      <c r="M48" s="30">
        <v>36</v>
      </c>
      <c r="N48">
        <f t="shared" si="3"/>
        <v>0.35801279942355863</v>
      </c>
      <c r="O48">
        <f t="shared" si="4"/>
        <v>0.35649673429803436</v>
      </c>
      <c r="P48">
        <f t="shared" si="5"/>
        <v>0.35437721137239758</v>
      </c>
      <c r="Q48">
        <f t="shared" si="6"/>
        <v>0.35218470852403472</v>
      </c>
      <c r="R48">
        <f t="shared" si="7"/>
        <v>0.34562276050137092</v>
      </c>
      <c r="S48">
        <f t="shared" si="8"/>
        <v>0.33847687809668592</v>
      </c>
      <c r="T48">
        <f t="shared" si="9"/>
        <v>0.33083640994117802</v>
      </c>
      <c r="U48">
        <f t="shared" si="10"/>
        <v>0.31543361927419744</v>
      </c>
      <c r="V48" s="4">
        <f t="shared" si="11"/>
        <v>0.29892540963130232</v>
      </c>
      <c r="X48" s="30">
        <v>36</v>
      </c>
      <c r="Y48" s="61">
        <f t="shared" si="12"/>
        <v>1.1321866017223465</v>
      </c>
      <c r="Z48" s="61">
        <f t="shared" si="13"/>
        <v>1.1261622496835326</v>
      </c>
      <c r="AA48" s="61">
        <f t="shared" si="14"/>
        <v>1.1203547200498536</v>
      </c>
      <c r="AB48" s="61">
        <f t="shared" si="15"/>
        <v>0.89959056663231884</v>
      </c>
      <c r="AC48" s="61">
        <f t="shared" si="16"/>
        <v>1.1006910679951316</v>
      </c>
      <c r="AD48" s="61">
        <f t="shared" si="17"/>
        <v>1.0877563530504231</v>
      </c>
      <c r="AE48" s="61">
        <f t="shared" si="18"/>
        <v>1.0759017809068261</v>
      </c>
      <c r="AF48" s="61">
        <f t="shared" si="19"/>
        <v>1.053796144494616</v>
      </c>
      <c r="AG48" s="62">
        <f t="shared" si="20"/>
        <v>1.033949171623304</v>
      </c>
      <c r="AI48" s="30">
        <v>36</v>
      </c>
      <c r="AJ48" s="64">
        <f t="shared" si="21"/>
        <v>2.1112606669008716E-3</v>
      </c>
      <c r="AK48" s="64">
        <f t="shared" si="22"/>
        <v>4.7955419111139208E-3</v>
      </c>
      <c r="AL48" s="64">
        <f t="shared" si="23"/>
        <v>6.8572010267908823E-3</v>
      </c>
      <c r="AM48" s="64">
        <f t="shared" si="30"/>
        <v>-7.2047337804562517E-2</v>
      </c>
      <c r="AN48" s="64">
        <f t="shared" si="25"/>
        <v>1.3006933055404402E-2</v>
      </c>
      <c r="AO48" s="64">
        <f t="shared" si="26"/>
        <v>1.6307492137645652E-2</v>
      </c>
      <c r="AP48" s="64">
        <f t="shared" si="27"/>
        <v>1.9214273370537438E-2</v>
      </c>
      <c r="AQ48" s="64">
        <f t="shared" si="28"/>
        <v>2.4396334903188654E-2</v>
      </c>
      <c r="AR48" s="66">
        <f t="shared" si="29"/>
        <v>2.8624097427568884E-2</v>
      </c>
    </row>
    <row r="49" spans="2:44" x14ac:dyDescent="0.3">
      <c r="B49" s="30">
        <v>37</v>
      </c>
      <c r="C49">
        <f>fevr_19!C126</f>
        <v>5.4886000000000008</v>
      </c>
      <c r="D49">
        <f>fevr_19!D126</f>
        <v>6.0496000000000008</v>
      </c>
      <c r="E49">
        <f>fevr_19!E126</f>
        <v>6.1357800000000022</v>
      </c>
      <c r="F49">
        <f>fevr_19!F126</f>
        <v>6.3100199999999997</v>
      </c>
      <c r="G49">
        <f>fevr_19!G126</f>
        <v>6.7789200000000021</v>
      </c>
      <c r="H49">
        <f>fevr_19!H126</f>
        <v>6.9667149999999989</v>
      </c>
      <c r="I49">
        <f>fevr_19!I126</f>
        <v>7.1293799999999958</v>
      </c>
      <c r="J49">
        <f>fevr_19!J126</f>
        <v>7.4268499999999982</v>
      </c>
      <c r="K49" s="4">
        <f>fevr_19!K126</f>
        <v>7.5595999999999961</v>
      </c>
      <c r="M49" s="30">
        <v>37</v>
      </c>
      <c r="N49">
        <f t="shared" si="3"/>
        <v>0.33139915188756469</v>
      </c>
      <c r="O49">
        <f t="shared" si="4"/>
        <v>0.32985517898508965</v>
      </c>
      <c r="P49">
        <f t="shared" si="5"/>
        <v>0.32769655909588497</v>
      </c>
      <c r="Q49">
        <f t="shared" si="6"/>
        <v>0.32546351377040489</v>
      </c>
      <c r="R49">
        <f t="shared" si="7"/>
        <v>0.31877961928721238</v>
      </c>
      <c r="S49">
        <f t="shared" si="8"/>
        <v>0.3114998957809092</v>
      </c>
      <c r="T49">
        <f t="shared" si="9"/>
        <v>0.30371510732644036</v>
      </c>
      <c r="U49">
        <f t="shared" si="10"/>
        <v>0.28801749671703952</v>
      </c>
      <c r="V49" s="4">
        <f t="shared" si="11"/>
        <v>0.27118743754438024</v>
      </c>
      <c r="X49" s="30">
        <v>37</v>
      </c>
      <c r="Y49" s="61">
        <f t="shared" si="12"/>
        <v>1.1324212597505263</v>
      </c>
      <c r="Z49" s="61">
        <f t="shared" si="13"/>
        <v>1.1266974321844494</v>
      </c>
      <c r="AA49" s="61">
        <f t="shared" si="14"/>
        <v>1.1211224418178038</v>
      </c>
      <c r="AB49" s="61">
        <f t="shared" si="15"/>
        <v>0.90022062773803924</v>
      </c>
      <c r="AC49" s="61">
        <f t="shared" si="16"/>
        <v>1.1021555728921264</v>
      </c>
      <c r="AD49" s="61">
        <f t="shared" si="17"/>
        <v>1.0895921072039632</v>
      </c>
      <c r="AE49" s="61">
        <f t="shared" si="18"/>
        <v>1.0780633672807456</v>
      </c>
      <c r="AF49" s="61">
        <f t="shared" si="19"/>
        <v>1.0565212859133288</v>
      </c>
      <c r="AG49" s="62">
        <f t="shared" si="20"/>
        <v>1.0371284483956651</v>
      </c>
      <c r="AI49" s="30">
        <v>37</v>
      </c>
      <c r="AJ49" s="64">
        <f t="shared" si="21"/>
        <v>2.1912917231844964E-3</v>
      </c>
      <c r="AK49" s="64">
        <f t="shared" si="22"/>
        <v>4.9770384767098275E-3</v>
      </c>
      <c r="AL49" s="64">
        <f t="shared" si="23"/>
        <v>7.1160199699831228E-3</v>
      </c>
      <c r="AM49" s="64">
        <f t="shared" si="30"/>
        <v>-7.4038229188552573E-2</v>
      </c>
      <c r="AN49" s="64">
        <f t="shared" si="25"/>
        <v>1.3497250603357824E-2</v>
      </c>
      <c r="AO49" s="64">
        <f t="shared" si="26"/>
        <v>1.6924414920725828E-2</v>
      </c>
      <c r="AP49" s="64">
        <f t="shared" si="27"/>
        <v>1.9944051890266212E-2</v>
      </c>
      <c r="AQ49" s="64">
        <f t="shared" si="28"/>
        <v>2.534069481432577E-2</v>
      </c>
      <c r="AR49" s="66">
        <f t="shared" si="29"/>
        <v>2.9746317083625851E-2</v>
      </c>
    </row>
    <row r="50" spans="2:44" x14ac:dyDescent="0.3">
      <c r="B50" s="30">
        <v>38</v>
      </c>
      <c r="C50">
        <f>fevr_19!C127</f>
        <v>5.4791000000000007</v>
      </c>
      <c r="D50">
        <f>fevr_19!D127</f>
        <v>6.0376000000000012</v>
      </c>
      <c r="E50">
        <f>fevr_19!E127</f>
        <v>6.1220800000000022</v>
      </c>
      <c r="F50">
        <f>fevr_19!F127</f>
        <v>6.2942199999999993</v>
      </c>
      <c r="G50">
        <f>fevr_19!G127</f>
        <v>6.7601200000000023</v>
      </c>
      <c r="H50">
        <f>fevr_19!H127</f>
        <v>6.9461149999999989</v>
      </c>
      <c r="I50">
        <f>fevr_19!I127</f>
        <v>7.1071799999999961</v>
      </c>
      <c r="J50">
        <f>fevr_19!J127</f>
        <v>7.4043499999999982</v>
      </c>
      <c r="K50" s="4">
        <f>fevr_19!K127</f>
        <v>7.5365999999999964</v>
      </c>
      <c r="M50" s="30">
        <v>38</v>
      </c>
      <c r="N50">
        <f t="shared" si="3"/>
        <v>0.30501821966068826</v>
      </c>
      <c r="O50">
        <f t="shared" si="4"/>
        <v>0.30344574822879805</v>
      </c>
      <c r="P50">
        <f t="shared" si="5"/>
        <v>0.30124720000692834</v>
      </c>
      <c r="Q50">
        <f t="shared" si="6"/>
        <v>0.29897274545549174</v>
      </c>
      <c r="R50">
        <f t="shared" si="7"/>
        <v>0.29216426892100972</v>
      </c>
      <c r="S50">
        <f t="shared" si="8"/>
        <v>0.28474776227348525</v>
      </c>
      <c r="T50">
        <f t="shared" si="9"/>
        <v>0.27681542308901502</v>
      </c>
      <c r="U50">
        <f t="shared" si="10"/>
        <v>0.260816205499035</v>
      </c>
      <c r="V50" s="4">
        <f t="shared" si="11"/>
        <v>0.24365659816160057</v>
      </c>
      <c r="X50" s="30">
        <v>38</v>
      </c>
      <c r="Y50" s="61">
        <f t="shared" si="12"/>
        <v>1.132652955586759</v>
      </c>
      <c r="Z50" s="61">
        <f t="shared" si="13"/>
        <v>1.1272257221919446</v>
      </c>
      <c r="AA50" s="61">
        <f t="shared" si="14"/>
        <v>1.1218799095873024</v>
      </c>
      <c r="AB50" s="61">
        <f t="shared" si="15"/>
        <v>0.90084380034648093</v>
      </c>
      <c r="AC50" s="61">
        <f t="shared" si="16"/>
        <v>1.1035989385235652</v>
      </c>
      <c r="AD50" s="61">
        <f t="shared" si="17"/>
        <v>1.0914009216389751</v>
      </c>
      <c r="AE50" s="61">
        <f t="shared" si="18"/>
        <v>1.0801929436062476</v>
      </c>
      <c r="AF50" s="61">
        <f t="shared" si="19"/>
        <v>1.0592092610954229</v>
      </c>
      <c r="AG50" s="62">
        <f t="shared" si="20"/>
        <v>1.0402641605364302</v>
      </c>
      <c r="AI50" s="30">
        <v>38</v>
      </c>
      <c r="AJ50" s="64">
        <f t="shared" si="21"/>
        <v>2.2727342973286602E-3</v>
      </c>
      <c r="AK50" s="64">
        <f t="shared" si="22"/>
        <v>5.161738277877137E-3</v>
      </c>
      <c r="AL50" s="64">
        <f t="shared" si="23"/>
        <v>7.379500948902884E-3</v>
      </c>
      <c r="AM50" s="64">
        <f t="shared" si="30"/>
        <v>-7.6025912626343506E-2</v>
      </c>
      <c r="AN50" s="64">
        <f t="shared" si="25"/>
        <v>1.3997206344831647E-2</v>
      </c>
      <c r="AO50" s="64">
        <f t="shared" si="26"/>
        <v>1.7554050752245032E-2</v>
      </c>
      <c r="AP50" s="64">
        <f t="shared" si="27"/>
        <v>2.0689472714450818E-2</v>
      </c>
      <c r="AQ50" s="64">
        <f t="shared" si="28"/>
        <v>2.6305932173826929E-2</v>
      </c>
      <c r="AR50" s="66">
        <f t="shared" si="29"/>
        <v>3.0896238916158836E-2</v>
      </c>
    </row>
    <row r="51" spans="2:44" x14ac:dyDescent="0.3">
      <c r="B51" s="30">
        <v>39</v>
      </c>
      <c r="C51">
        <f>fevr_19!C128</f>
        <v>5.4699833333333343</v>
      </c>
      <c r="D51">
        <f>fevr_19!D128</f>
        <v>6.0260666666666669</v>
      </c>
      <c r="E51">
        <f>fevr_19!E128</f>
        <v>6.1089866666666683</v>
      </c>
      <c r="F51">
        <f>fevr_19!F128</f>
        <v>6.2791300000000003</v>
      </c>
      <c r="G51">
        <f>fevr_19!G128</f>
        <v>6.7424800000000022</v>
      </c>
      <c r="H51">
        <f>fevr_19!H128</f>
        <v>6.9269391666666653</v>
      </c>
      <c r="I51">
        <f>fevr_19!I128</f>
        <v>7.0866366666666618</v>
      </c>
      <c r="J51">
        <f>fevr_19!J128</f>
        <v>7.3835249999999979</v>
      </c>
      <c r="K51" s="4">
        <f>fevr_19!K128</f>
        <v>7.5158999999999958</v>
      </c>
      <c r="M51" s="30">
        <v>39</v>
      </c>
      <c r="N51">
        <f t="shared" si="3"/>
        <v>0.27884790863754877</v>
      </c>
      <c r="O51">
        <f t="shared" si="4"/>
        <v>0.2772463127185677</v>
      </c>
      <c r="P51">
        <f t="shared" si="5"/>
        <v>0.27500695519789337</v>
      </c>
      <c r="Q51">
        <f t="shared" si="6"/>
        <v>0.27269017289788022</v>
      </c>
      <c r="R51">
        <f t="shared" si="7"/>
        <v>0.265754320866953</v>
      </c>
      <c r="S51">
        <f t="shared" si="8"/>
        <v>0.25819791206203085</v>
      </c>
      <c r="T51">
        <f t="shared" si="9"/>
        <v>0.25011459643168238</v>
      </c>
      <c r="U51">
        <f t="shared" si="10"/>
        <v>0.23380657114502518</v>
      </c>
      <c r="V51" s="4">
        <f t="shared" si="11"/>
        <v>0.21630924199388782</v>
      </c>
      <c r="X51" s="30">
        <v>39</v>
      </c>
      <c r="Y51" s="61">
        <f t="shared" si="12"/>
        <v>1.1328819350117285</v>
      </c>
      <c r="Z51" s="61">
        <f t="shared" si="13"/>
        <v>1.1277476875588501</v>
      </c>
      <c r="AA51" s="61">
        <f t="shared" si="14"/>
        <v>1.1226279811719848</v>
      </c>
      <c r="AB51" s="61">
        <f t="shared" si="15"/>
        <v>0.90145870520035232</v>
      </c>
      <c r="AC51" s="61">
        <f t="shared" si="16"/>
        <v>1.1050230683970277</v>
      </c>
      <c r="AD51" s="61">
        <f t="shared" si="17"/>
        <v>1.0931853305061219</v>
      </c>
      <c r="AE51" s="61">
        <f t="shared" si="18"/>
        <v>1.0822936384106983</v>
      </c>
      <c r="AF51" s="61">
        <f t="shared" si="19"/>
        <v>1.0618639223806139</v>
      </c>
      <c r="AG51" s="62">
        <f t="shared" si="20"/>
        <v>1.0433614684422063</v>
      </c>
      <c r="AI51" s="30">
        <v>39</v>
      </c>
      <c r="AJ51" s="64">
        <f t="shared" si="21"/>
        <v>2.3556316518536513E-3</v>
      </c>
      <c r="AK51" s="64">
        <f t="shared" si="22"/>
        <v>5.3497427135000275E-3</v>
      </c>
      <c r="AL51" s="64">
        <f t="shared" si="23"/>
        <v>7.6478053503445387E-3</v>
      </c>
      <c r="AM51" s="64">
        <f t="shared" si="30"/>
        <v>-7.8011016439244463E-2</v>
      </c>
      <c r="AN51" s="64">
        <f t="shared" si="25"/>
        <v>1.450722028676138E-2</v>
      </c>
      <c r="AO51" s="64">
        <f t="shared" si="26"/>
        <v>1.8197000221547133E-2</v>
      </c>
      <c r="AP51" s="64">
        <f t="shared" si="27"/>
        <v>2.1451320347172453E-2</v>
      </c>
      <c r="AQ51" s="64">
        <f t="shared" si="28"/>
        <v>2.7293074439192155E-2</v>
      </c>
      <c r="AR51" s="66">
        <f t="shared" si="29"/>
        <v>3.2075418353514018E-2</v>
      </c>
    </row>
    <row r="52" spans="2:44" x14ac:dyDescent="0.3">
      <c r="B52" s="30">
        <v>40</v>
      </c>
      <c r="C52">
        <f>fevr_19!C129</f>
        <v>5.4612500000000006</v>
      </c>
      <c r="D52">
        <f>fevr_19!D129</f>
        <v>6.0150000000000006</v>
      </c>
      <c r="E52">
        <f>fevr_19!E129</f>
        <v>6.0965000000000025</v>
      </c>
      <c r="F52">
        <f>fevr_19!F129</f>
        <v>6.2647499999999994</v>
      </c>
      <c r="G52">
        <f>fevr_19!G129</f>
        <v>6.7260000000000018</v>
      </c>
      <c r="H52">
        <f>fevr_19!H129</f>
        <v>6.909187499999998</v>
      </c>
      <c r="I52">
        <f>fevr_19!I129</f>
        <v>7.0677499999999958</v>
      </c>
      <c r="J52">
        <f>fevr_19!J129</f>
        <v>7.3643749999999981</v>
      </c>
      <c r="K52" s="4">
        <f>fevr_19!K129</f>
        <v>7.4974999999999952</v>
      </c>
      <c r="M52" s="30">
        <v>40</v>
      </c>
      <c r="N52">
        <f t="shared" si="3"/>
        <v>0.25286722566343867</v>
      </c>
      <c r="O52">
        <f t="shared" si="4"/>
        <v>0.25123584239687963</v>
      </c>
      <c r="P52">
        <f t="shared" si="5"/>
        <v>0.24895474260736003</v>
      </c>
      <c r="Q52">
        <f t="shared" si="6"/>
        <v>0.24659465973096406</v>
      </c>
      <c r="R52">
        <f t="shared" si="7"/>
        <v>0.23952847306850722</v>
      </c>
      <c r="S52">
        <f t="shared" si="8"/>
        <v>0.23182885712295634</v>
      </c>
      <c r="T52">
        <f t="shared" si="9"/>
        <v>0.22359093388036752</v>
      </c>
      <c r="U52">
        <f t="shared" si="10"/>
        <v>0.20696646415418232</v>
      </c>
      <c r="V52" s="4">
        <f t="shared" si="11"/>
        <v>0.18912273757127693</v>
      </c>
      <c r="X52" s="30">
        <v>40</v>
      </c>
      <c r="Y52" s="61">
        <f t="shared" si="12"/>
        <v>1.133108432540759</v>
      </c>
      <c r="Z52" s="61">
        <f t="shared" si="13"/>
        <v>1.1282638706594033</v>
      </c>
      <c r="AA52" s="61">
        <f t="shared" si="14"/>
        <v>1.1233674776337259</v>
      </c>
      <c r="AB52" s="61">
        <f t="shared" si="15"/>
        <v>0.90206689670109808</v>
      </c>
      <c r="AC52" s="61">
        <f t="shared" si="16"/>
        <v>1.1064297966839118</v>
      </c>
      <c r="AD52" s="61">
        <f t="shared" si="17"/>
        <v>1.0949477836535075</v>
      </c>
      <c r="AE52" s="61">
        <f t="shared" si="18"/>
        <v>1.0843684846687289</v>
      </c>
      <c r="AF52" s="61">
        <f t="shared" si="19"/>
        <v>1.064489015916301</v>
      </c>
      <c r="AG52" s="62">
        <f t="shared" si="20"/>
        <v>1.0464254222930318</v>
      </c>
      <c r="AI52" s="30">
        <v>40</v>
      </c>
      <c r="AJ52" s="64">
        <f t="shared" si="21"/>
        <v>2.4400294726922289E-3</v>
      </c>
      <c r="AK52" s="64">
        <f t="shared" si="22"/>
        <v>5.5411589129299998E-3</v>
      </c>
      <c r="AL52" s="64">
        <f t="shared" si="23"/>
        <v>7.9211035472343538E-3</v>
      </c>
      <c r="AM52" s="64">
        <f t="shared" si="30"/>
        <v>-7.9993018773683477E-2</v>
      </c>
      <c r="AN52" s="64">
        <f t="shared" si="25"/>
        <v>1.5027735189157732E-2</v>
      </c>
      <c r="AO52" s="64">
        <f t="shared" si="26"/>
        <v>1.8853896546789095E-2</v>
      </c>
      <c r="AP52" s="64">
        <f t="shared" si="27"/>
        <v>2.2230422294117702E-2</v>
      </c>
      <c r="AQ52" s="64">
        <f t="shared" si="28"/>
        <v>2.8303207896630711E-2</v>
      </c>
      <c r="AR52" s="66">
        <f t="shared" si="29"/>
        <v>3.3285500076940644E-2</v>
      </c>
    </row>
    <row r="53" spans="2:44" x14ac:dyDescent="0.3">
      <c r="B53" s="30">
        <v>41</v>
      </c>
      <c r="C53">
        <f>fevr_19!C130</f>
        <v>5.4529000000000005</v>
      </c>
      <c r="D53">
        <f>fevr_19!D130</f>
        <v>6.0044000000000004</v>
      </c>
      <c r="E53">
        <f>fevr_19!E130</f>
        <v>6.0846200000000028</v>
      </c>
      <c r="F53">
        <f>fevr_19!F130</f>
        <v>6.25108</v>
      </c>
      <c r="G53">
        <f>fevr_19!G130</f>
        <v>6.7106800000000018</v>
      </c>
      <c r="H53">
        <f>fevr_19!H130</f>
        <v>6.892859999999998</v>
      </c>
      <c r="I53">
        <f>fevr_19!I130</f>
        <v>7.0505199999999952</v>
      </c>
      <c r="J53">
        <f>fevr_19!J130</f>
        <v>7.346899999999998</v>
      </c>
      <c r="K53" s="4">
        <f>fevr_19!K130</f>
        <v>7.4813999999999954</v>
      </c>
      <c r="M53" s="30">
        <v>41</v>
      </c>
      <c r="N53">
        <f t="shared" si="3"/>
        <v>0.22705614185476355</v>
      </c>
      <c r="O53">
        <f t="shared" si="4"/>
        <v>0.22539426959088874</v>
      </c>
      <c r="P53">
        <f t="shared" si="5"/>
        <v>0.22307043988428454</v>
      </c>
      <c r="Q53">
        <f t="shared" si="6"/>
        <v>0.2206660264861732</v>
      </c>
      <c r="R53">
        <f t="shared" si="7"/>
        <v>0.21346637166398064</v>
      </c>
      <c r="S53">
        <f t="shared" si="8"/>
        <v>0.20562004764429995</v>
      </c>
      <c r="T53">
        <f t="shared" si="9"/>
        <v>0.19722366888692744</v>
      </c>
      <c r="U53">
        <f t="shared" si="10"/>
        <v>0.18027465714440649</v>
      </c>
      <c r="V53" s="4">
        <f t="shared" si="11"/>
        <v>0.16207532561996602</v>
      </c>
      <c r="X53" s="30">
        <v>41</v>
      </c>
      <c r="Y53" s="61">
        <f t="shared" si="12"/>
        <v>1.1333326727816153</v>
      </c>
      <c r="Z53" s="61">
        <f t="shared" si="13"/>
        <v>1.1287747914803588</v>
      </c>
      <c r="AA53" s="61">
        <f t="shared" si="14"/>
        <v>1.1240991877981339</v>
      </c>
      <c r="AB53" s="61">
        <f t="shared" si="15"/>
        <v>0.9026690251209204</v>
      </c>
      <c r="AC53" s="61">
        <f t="shared" si="16"/>
        <v>1.1078208972767269</v>
      </c>
      <c r="AD53" s="61">
        <f t="shared" si="17"/>
        <v>1.0966906581662328</v>
      </c>
      <c r="AE53" s="61">
        <f t="shared" si="18"/>
        <v>1.0864204335534935</v>
      </c>
      <c r="AF53" s="61">
        <f t="shared" si="19"/>
        <v>1.0670881984699674</v>
      </c>
      <c r="AG53" s="62">
        <f t="shared" si="20"/>
        <v>1.0494609828766384</v>
      </c>
      <c r="AI53" s="30">
        <v>41</v>
      </c>
      <c r="AJ53" s="64">
        <f t="shared" si="21"/>
        <v>2.5259759759408418E-3</v>
      </c>
      <c r="AK53" s="64">
        <f t="shared" si="22"/>
        <v>5.7360999871663432E-3</v>
      </c>
      <c r="AL53" s="64">
        <f t="shared" si="23"/>
        <v>8.1995752887870643E-3</v>
      </c>
      <c r="AM53" s="64">
        <f t="shared" si="30"/>
        <v>-8.1971730257326458E-2</v>
      </c>
      <c r="AN53" s="64">
        <f t="shared" si="25"/>
        <v>1.5559217547139625E-2</v>
      </c>
      <c r="AO53" s="64">
        <f t="shared" si="26"/>
        <v>1.9525407002419726E-2</v>
      </c>
      <c r="AP53" s="64">
        <f t="shared" si="27"/>
        <v>2.302765097666043E-2</v>
      </c>
      <c r="AQ53" s="64">
        <f t="shared" si="28"/>
        <v>2.9337480442857444E-2</v>
      </c>
      <c r="AR53" s="66">
        <f t="shared" si="29"/>
        <v>3.4528222423256094E-2</v>
      </c>
    </row>
    <row r="54" spans="2:44" x14ac:dyDescent="0.3">
      <c r="B54" s="30">
        <v>42</v>
      </c>
      <c r="C54">
        <f>fevr_19!C131</f>
        <v>5.4449333333333341</v>
      </c>
      <c r="D54">
        <f>fevr_19!D131</f>
        <v>5.9942666666666673</v>
      </c>
      <c r="E54">
        <f>fevr_19!E131</f>
        <v>6.0733466666666693</v>
      </c>
      <c r="F54">
        <f>fevr_19!F131</f>
        <v>6.2381200000000003</v>
      </c>
      <c r="G54">
        <f>fevr_19!G131</f>
        <v>6.6965200000000014</v>
      </c>
      <c r="H54">
        <f>fevr_19!H131</f>
        <v>6.8779566666666643</v>
      </c>
      <c r="I54">
        <f>fevr_19!I131</f>
        <v>7.034946666666662</v>
      </c>
      <c r="J54">
        <f>fevr_19!J131</f>
        <v>7.3310999999999975</v>
      </c>
      <c r="K54" s="4">
        <f>fevr_19!K131</f>
        <v>7.4675999999999947</v>
      </c>
      <c r="M54" s="30">
        <v>42</v>
      </c>
      <c r="N54">
        <f t="shared" si="3"/>
        <v>0.20139546941972614</v>
      </c>
      <c r="O54">
        <f t="shared" si="4"/>
        <v>0.19970236563091681</v>
      </c>
      <c r="P54">
        <f t="shared" si="5"/>
        <v>0.19733476071995437</v>
      </c>
      <c r="Q54">
        <f t="shared" si="6"/>
        <v>0.19488492662370321</v>
      </c>
      <c r="R54">
        <f t="shared" si="7"/>
        <v>0.18754848608549854</v>
      </c>
      <c r="S54">
        <f t="shared" si="8"/>
        <v>0.17955174605608867</v>
      </c>
      <c r="T54">
        <f t="shared" si="9"/>
        <v>0.17099283465080814</v>
      </c>
      <c r="U54">
        <f t="shared" si="10"/>
        <v>0.1537106950106697</v>
      </c>
      <c r="V54" s="4">
        <f t="shared" si="11"/>
        <v>0.13514598598922131</v>
      </c>
      <c r="X54" s="30">
        <v>42</v>
      </c>
      <c r="Y54" s="61">
        <f t="shared" si="12"/>
        <v>1.1335548716591666</v>
      </c>
      <c r="Z54" s="61">
        <f t="shared" si="13"/>
        <v>1.1292809504116137</v>
      </c>
      <c r="AA54" s="61">
        <f t="shared" si="14"/>
        <v>1.1248238723376627</v>
      </c>
      <c r="AB54" s="61">
        <f t="shared" si="15"/>
        <v>0.90326511059615466</v>
      </c>
      <c r="AC54" s="61">
        <f t="shared" si="16"/>
        <v>1.1091980920315225</v>
      </c>
      <c r="AD54" s="61">
        <f t="shared" si="17"/>
        <v>1.0984162689120325</v>
      </c>
      <c r="AE54" s="61">
        <f t="shared" si="18"/>
        <v>1.0884523670569972</v>
      </c>
      <c r="AF54" s="61">
        <f t="shared" si="19"/>
        <v>1.0696650529605551</v>
      </c>
      <c r="AG54" s="62">
        <f t="shared" si="20"/>
        <v>1.052473041067606</v>
      </c>
      <c r="AI54" s="30">
        <v>42</v>
      </c>
      <c r="AJ54" s="64">
        <f t="shared" si="21"/>
        <v>2.6135220265420811E-3</v>
      </c>
      <c r="AK54" s="64">
        <f t="shared" si="22"/>
        <v>5.9346853082095641E-3</v>
      </c>
      <c r="AL54" s="64">
        <f t="shared" si="23"/>
        <v>8.4834101341783041E-3</v>
      </c>
      <c r="AM54" s="64">
        <f t="shared" si="30"/>
        <v>-8.3947220186683713E-2</v>
      </c>
      <c r="AN54" s="64">
        <f t="shared" si="25"/>
        <v>1.6102158680869949E-2</v>
      </c>
      <c r="AO54" s="64">
        <f t="shared" si="26"/>
        <v>2.0212234503353743E-2</v>
      </c>
      <c r="AP54" s="64">
        <f t="shared" si="27"/>
        <v>2.3843925856801063E-2</v>
      </c>
      <c r="AQ54" s="64">
        <f t="shared" si="28"/>
        <v>3.0397104675175646E-2</v>
      </c>
      <c r="AR54" s="66">
        <f t="shared" si="29"/>
        <v>3.5805422282076449E-2</v>
      </c>
    </row>
    <row r="55" spans="2:44" x14ac:dyDescent="0.3">
      <c r="B55" s="30">
        <v>43</v>
      </c>
      <c r="C55">
        <f>fevr_19!C132</f>
        <v>5.4373500000000003</v>
      </c>
      <c r="D55">
        <f>fevr_19!D132</f>
        <v>5.9846000000000004</v>
      </c>
      <c r="E55">
        <f>fevr_19!E132</f>
        <v>6.0626800000000021</v>
      </c>
      <c r="F55">
        <f>fevr_19!F132</f>
        <v>6.2258700000000005</v>
      </c>
      <c r="G55">
        <f>fevr_19!G132</f>
        <v>6.6835200000000015</v>
      </c>
      <c r="H55">
        <f>fevr_19!H132</f>
        <v>6.8644774999999978</v>
      </c>
      <c r="I55">
        <f>fevr_19!I132</f>
        <v>7.0210299999999952</v>
      </c>
      <c r="J55">
        <f>fevr_19!J132</f>
        <v>7.3169749999999976</v>
      </c>
      <c r="K55" s="4">
        <f>fevr_19!K132</f>
        <v>7.4560999999999957</v>
      </c>
      <c r="M55" s="30">
        <v>43</v>
      </c>
      <c r="N55">
        <f t="shared" si="3"/>
        <v>0.17586674985768375</v>
      </c>
      <c r="O55">
        <f t="shared" si="4"/>
        <v>0.17414162883188769</v>
      </c>
      <c r="P55">
        <f t="shared" si="5"/>
        <v>0.17172914252040739</v>
      </c>
      <c r="Q55">
        <f t="shared" si="6"/>
        <v>0.16923273387984794</v>
      </c>
      <c r="R55">
        <f t="shared" si="7"/>
        <v>0.16175599539929916</v>
      </c>
      <c r="S55">
        <f t="shared" si="8"/>
        <v>0.15360491221310266</v>
      </c>
      <c r="T55">
        <f t="shared" si="9"/>
        <v>0.14487914798940829</v>
      </c>
      <c r="U55">
        <f t="shared" si="10"/>
        <v>0.12725477589294326</v>
      </c>
      <c r="V55" s="4">
        <f t="shared" si="11"/>
        <v>0.10831431508034724</v>
      </c>
      <c r="X55" s="30">
        <v>43</v>
      </c>
      <c r="Y55" s="61">
        <f t="shared" si="12"/>
        <v>1.1337752375275827</v>
      </c>
      <c r="Z55" s="61">
        <f t="shared" si="13"/>
        <v>1.1297828307831603</v>
      </c>
      <c r="AA55" s="61">
        <f t="shared" si="14"/>
        <v>1.1255422674902256</v>
      </c>
      <c r="AB55" s="61">
        <f t="shared" si="15"/>
        <v>0.9038562410124642</v>
      </c>
      <c r="AC55" s="61">
        <f t="shared" si="16"/>
        <v>1.1105630583283106</v>
      </c>
      <c r="AD55" s="61">
        <f t="shared" si="17"/>
        <v>1.1001268782603628</v>
      </c>
      <c r="AE55" s="61">
        <f t="shared" si="18"/>
        <v>1.0904671096771466</v>
      </c>
      <c r="AF55" s="61">
        <f t="shared" si="19"/>
        <v>1.0722231029492886</v>
      </c>
      <c r="AG55" s="62">
        <f t="shared" si="20"/>
        <v>1.0554664362540058</v>
      </c>
      <c r="AI55" s="30">
        <v>43</v>
      </c>
      <c r="AJ55" s="64">
        <f t="shared" si="21"/>
        <v>2.7027212697372516E-3</v>
      </c>
      <c r="AK55" s="64">
        <f t="shared" si="22"/>
        <v>6.137040818569528E-3</v>
      </c>
      <c r="AL55" s="64">
        <f t="shared" si="23"/>
        <v>8.772807932827198E-3</v>
      </c>
      <c r="AM55" s="64">
        <f t="shared" si="30"/>
        <v>-8.5919091950404092E-2</v>
      </c>
      <c r="AN55" s="64">
        <f t="shared" si="25"/>
        <v>1.665707594146193E-2</v>
      </c>
      <c r="AO55" s="64">
        <f t="shared" si="26"/>
        <v>2.0915119358012491E-2</v>
      </c>
      <c r="AP55" s="64">
        <f t="shared" si="27"/>
        <v>2.4680215789960769E-2</v>
      </c>
      <c r="AQ55" s="64">
        <f t="shared" si="28"/>
        <v>3.1483361316464953E-2</v>
      </c>
      <c r="AR55" s="66">
        <f t="shared" si="29"/>
        <v>3.7119040533290015E-2</v>
      </c>
    </row>
    <row r="56" spans="2:44" x14ac:dyDescent="0.3">
      <c r="B56" s="30">
        <v>44</v>
      </c>
      <c r="C56">
        <f>fevr_19!C133</f>
        <v>5.4301500000000011</v>
      </c>
      <c r="D56">
        <f>fevr_19!D133</f>
        <v>5.9754000000000005</v>
      </c>
      <c r="E56">
        <f>fevr_19!E133</f>
        <v>6.0526200000000028</v>
      </c>
      <c r="F56">
        <f>fevr_19!F133</f>
        <v>6.2143300000000004</v>
      </c>
      <c r="G56">
        <f>fevr_19!G133</f>
        <v>6.6716800000000021</v>
      </c>
      <c r="H56">
        <f>fevr_19!H133</f>
        <v>6.8524224999999976</v>
      </c>
      <c r="I56">
        <f>fevr_19!I133</f>
        <v>7.0087699999999948</v>
      </c>
      <c r="J56">
        <f>fevr_19!J133</f>
        <v>7.3045249999999982</v>
      </c>
      <c r="K56" s="4">
        <f>fevr_19!K133</f>
        <v>7.4468999999999959</v>
      </c>
      <c r="M56" s="30">
        <v>44</v>
      </c>
      <c r="N56">
        <f t="shared" si="3"/>
        <v>0.15045215172123233</v>
      </c>
      <c r="O56">
        <f t="shared" si="4"/>
        <v>0.14869418201917028</v>
      </c>
      <c r="P56">
        <f t="shared" si="5"/>
        <v>0.1462356435970886</v>
      </c>
      <c r="Q56">
        <f t="shared" si="6"/>
        <v>0.14369143910479651</v>
      </c>
      <c r="R56">
        <f t="shared" si="7"/>
        <v>0.13607068404897157</v>
      </c>
      <c r="S56">
        <f t="shared" si="8"/>
        <v>0.1277610978773058</v>
      </c>
      <c r="T56">
        <f t="shared" si="9"/>
        <v>0.11886390238778941</v>
      </c>
      <c r="U56">
        <f t="shared" si="10"/>
        <v>0.10088764104627698</v>
      </c>
      <c r="V56" s="4">
        <f t="shared" si="11"/>
        <v>8.156041182152321E-2</v>
      </c>
      <c r="X56" s="30">
        <v>44</v>
      </c>
      <c r="Y56" s="61">
        <f t="shared" si="12"/>
        <v>1.1339939721877386</v>
      </c>
      <c r="Z56" s="61">
        <f t="shared" si="13"/>
        <v>1.1302809011885002</v>
      </c>
      <c r="AA56" s="61">
        <f t="shared" si="14"/>
        <v>1.1262550884715454</v>
      </c>
      <c r="AB56" s="61">
        <f t="shared" si="15"/>
        <v>0.90444282905938156</v>
      </c>
      <c r="AC56" s="61">
        <f t="shared" si="16"/>
        <v>1.1119174360641844</v>
      </c>
      <c r="AD56" s="61">
        <f t="shared" si="17"/>
        <v>1.1018247051200527</v>
      </c>
      <c r="AE56" s="61">
        <f t="shared" si="18"/>
        <v>1.0924674393436817</v>
      </c>
      <c r="AF56" s="61">
        <f t="shared" si="19"/>
        <v>1.0747658263012703</v>
      </c>
      <c r="AG56" s="62">
        <f t="shared" si="20"/>
        <v>1.0584459739727798</v>
      </c>
      <c r="AI56" s="30">
        <v>44</v>
      </c>
      <c r="AJ56" s="64">
        <f t="shared" si="21"/>
        <v>2.7936302762700538E-3</v>
      </c>
      <c r="AK56" s="64">
        <f t="shared" si="22"/>
        <v>6.3432993732617793E-3</v>
      </c>
      <c r="AL56" s="64">
        <f t="shared" si="23"/>
        <v>9.0679793549240939E-3</v>
      </c>
      <c r="AM56" s="64">
        <f t="shared" si="30"/>
        <v>-8.7887222647595964E-2</v>
      </c>
      <c r="AN56" s="64">
        <f t="shared" si="25"/>
        <v>1.7224514042280425E-2</v>
      </c>
      <c r="AO56" s="64">
        <f t="shared" si="26"/>
        <v>2.1634841204397404E-2</v>
      </c>
      <c r="AP56" s="64">
        <f t="shared" si="27"/>
        <v>2.5537541625351712E-2</v>
      </c>
      <c r="AQ56" s="64">
        <f t="shared" si="28"/>
        <v>3.2597603005922016E-2</v>
      </c>
      <c r="AR56" s="66">
        <f t="shared" si="29"/>
        <v>3.8471128077571415E-2</v>
      </c>
    </row>
    <row r="57" spans="2:44" x14ac:dyDescent="0.3">
      <c r="B57" s="30">
        <v>45</v>
      </c>
      <c r="C57">
        <f>fevr_19!C134</f>
        <v>5.4233333333333338</v>
      </c>
      <c r="D57">
        <f>fevr_19!D134</f>
        <v>5.9666666666666668</v>
      </c>
      <c r="E57">
        <f>fevr_19!E134</f>
        <v>6.0431666666666697</v>
      </c>
      <c r="F57">
        <f>fevr_19!F134</f>
        <v>6.2035</v>
      </c>
      <c r="G57">
        <f>fevr_19!G134</f>
        <v>6.6610000000000023</v>
      </c>
      <c r="H57">
        <f>fevr_19!H134</f>
        <v>6.8417916666666647</v>
      </c>
      <c r="I57">
        <f>fevr_19!I134</f>
        <v>6.9981666666666618</v>
      </c>
      <c r="J57">
        <f>fevr_19!J134</f>
        <v>7.2937499999999975</v>
      </c>
      <c r="K57" s="4">
        <f>fevr_19!K134</f>
        <v>7.4399999999999951</v>
      </c>
      <c r="M57" s="30">
        <v>45</v>
      </c>
      <c r="N57">
        <f t="shared" si="3"/>
        <v>0.12513437637234029</v>
      </c>
      <c r="O57">
        <f t="shared" si="4"/>
        <v>0.12334267802729276</v>
      </c>
      <c r="P57">
        <f t="shared" si="5"/>
        <v>0.12083684830013153</v>
      </c>
      <c r="Q57">
        <f t="shared" si="6"/>
        <v>0.11824355501096716</v>
      </c>
      <c r="R57">
        <f t="shared" si="7"/>
        <v>0.11047484540812007</v>
      </c>
      <c r="S57">
        <f t="shared" si="8"/>
        <v>0.10200234889044772</v>
      </c>
      <c r="T57">
        <f t="shared" si="9"/>
        <v>9.2928868599645359E-2</v>
      </c>
      <c r="U57">
        <f t="shared" si="10"/>
        <v>7.4590471942117237E-2</v>
      </c>
      <c r="V57" s="4">
        <f t="shared" si="11"/>
        <v>5.486477046229811E-2</v>
      </c>
      <c r="X57" s="30">
        <v>45</v>
      </c>
      <c r="Y57" s="61">
        <f t="shared" si="12"/>
        <v>1.1342112718251063</v>
      </c>
      <c r="Z57" s="61">
        <f t="shared" si="13"/>
        <v>1.1307756176292132</v>
      </c>
      <c r="AA57" s="61">
        <f t="shared" si="14"/>
        <v>1.1269630326316984</v>
      </c>
      <c r="AB57" s="61">
        <f t="shared" si="15"/>
        <v>0.90502546981931986</v>
      </c>
      <c r="AC57" s="61">
        <f t="shared" si="16"/>
        <v>1.1132628341792217</v>
      </c>
      <c r="AD57" s="61">
        <f t="shared" si="17"/>
        <v>1.1035119334228531</v>
      </c>
      <c r="AE57" s="61">
        <f t="shared" si="18"/>
        <v>1.0944560977349644</v>
      </c>
      <c r="AF57" s="61">
        <f t="shared" si="19"/>
        <v>1.0772966682064007</v>
      </c>
      <c r="AG57" s="62">
        <f t="shared" si="20"/>
        <v>1.0614164429914017</v>
      </c>
      <c r="AI57" s="30">
        <v>45</v>
      </c>
      <c r="AJ57" s="64">
        <f t="shared" si="21"/>
        <v>2.8863087024881828E-3</v>
      </c>
      <c r="AK57" s="64">
        <f t="shared" si="22"/>
        <v>6.5536011170074238E-3</v>
      </c>
      <c r="AL57" s="64">
        <f t="shared" si="23"/>
        <v>9.3691464764280585E-3</v>
      </c>
      <c r="AM57" s="64">
        <f t="shared" si="30"/>
        <v>-8.9851397754323603E-2</v>
      </c>
      <c r="AN57" s="64">
        <f t="shared" si="25"/>
        <v>1.7805046526549018E-2</v>
      </c>
      <c r="AO57" s="64">
        <f t="shared" si="26"/>
        <v>2.2372221145573468E-2</v>
      </c>
      <c r="AP57" s="64">
        <f t="shared" si="27"/>
        <v>2.6416979076700486E-2</v>
      </c>
      <c r="AQ57" s="64">
        <f t="shared" si="28"/>
        <v>3.3741258491162385E-2</v>
      </c>
      <c r="AR57" s="66">
        <f t="shared" si="29"/>
        <v>3.986385252080038E-2</v>
      </c>
    </row>
    <row r="58" spans="2:44" x14ac:dyDescent="0.3">
      <c r="B58" s="30">
        <v>46</v>
      </c>
      <c r="C58">
        <f>fevr_19!C135</f>
        <v>5.4169000000000009</v>
      </c>
      <c r="D58">
        <f>fevr_19!D135</f>
        <v>5.958400000000001</v>
      </c>
      <c r="E58">
        <f>fevr_19!E135</f>
        <v>6.0343200000000028</v>
      </c>
      <c r="F58">
        <f>fevr_19!F135</f>
        <v>6.1933800000000003</v>
      </c>
      <c r="G58">
        <f>fevr_19!G135</f>
        <v>6.6514800000000021</v>
      </c>
      <c r="H58">
        <f>fevr_19!H135</f>
        <v>6.8325849999999981</v>
      </c>
      <c r="I58">
        <f>fevr_19!I135</f>
        <v>6.9892199999999951</v>
      </c>
      <c r="J58">
        <f>fevr_19!J135</f>
        <v>7.2846499999999974</v>
      </c>
      <c r="K58" s="4">
        <f>fevr_19!K135</f>
        <v>7.4353999999999951</v>
      </c>
      <c r="M58" s="30">
        <v>46</v>
      </c>
      <c r="N58">
        <f t="shared" si="3"/>
        <v>9.9896570363522355E-2</v>
      </c>
      <c r="O58">
        <f t="shared" si="4"/>
        <v>9.8070211799330731E-2</v>
      </c>
      <c r="P58">
        <f t="shared" si="5"/>
        <v>9.5515778717510852E-2</v>
      </c>
      <c r="Q58">
        <f t="shared" si="6"/>
        <v>9.2872027450289885E-2</v>
      </c>
      <c r="R58">
        <f t="shared" si="7"/>
        <v>8.4951191745650051E-2</v>
      </c>
      <c r="S58">
        <f t="shared" si="8"/>
        <v>7.631111362206322E-2</v>
      </c>
      <c r="T58">
        <f t="shared" si="9"/>
        <v>6.7056201363785789E-2</v>
      </c>
      <c r="U58">
        <f t="shared" si="10"/>
        <v>4.8344793116517258E-2</v>
      </c>
      <c r="V58" s="4">
        <f t="shared" si="11"/>
        <v>2.8208178640180048E-2</v>
      </c>
      <c r="X58" s="30">
        <v>46</v>
      </c>
      <c r="Y58" s="61">
        <f t="shared" si="12"/>
        <v>1.1344273278814658</v>
      </c>
      <c r="Z58" s="61">
        <f t="shared" si="13"/>
        <v>1.1312674255109976</v>
      </c>
      <c r="AA58" s="61">
        <f t="shared" si="14"/>
        <v>1.1276667824000279</v>
      </c>
      <c r="AB58" s="61">
        <f t="shared" si="15"/>
        <v>0.90560488330941702</v>
      </c>
      <c r="AC58" s="61">
        <f t="shared" si="16"/>
        <v>1.1146008368035787</v>
      </c>
      <c r="AD58" s="61">
        <f t="shared" si="17"/>
        <v>1.1051907201661031</v>
      </c>
      <c r="AE58" s="61">
        <f t="shared" si="18"/>
        <v>1.0964358001217178</v>
      </c>
      <c r="AF58" s="61">
        <f t="shared" si="19"/>
        <v>1.079819053730706</v>
      </c>
      <c r="AG58" s="62">
        <f t="shared" si="20"/>
        <v>1.064382632056226</v>
      </c>
      <c r="AI58" s="30">
        <v>46</v>
      </c>
      <c r="AJ58" s="64">
        <f t="shared" si="21"/>
        <v>2.9808194666673948E-3</v>
      </c>
      <c r="AK58" s="64">
        <f t="shared" si="22"/>
        <v>6.7680938997739526E-3</v>
      </c>
      <c r="AL58" s="64">
        <f t="shared" si="23"/>
        <v>9.6765434234222791E-3</v>
      </c>
      <c r="AM58" s="64">
        <f t="shared" si="30"/>
        <v>-9.1811329078925641E-2</v>
      </c>
      <c r="AN58" s="64">
        <f t="shared" si="25"/>
        <v>1.83992773838354E-2</v>
      </c>
      <c r="AO58" s="64">
        <f t="shared" si="26"/>
        <v>2.312812410341003E-2</v>
      </c>
      <c r="AP58" s="64">
        <f t="shared" si="27"/>
        <v>2.731966188952506E-2</v>
      </c>
      <c r="AQ58" s="64">
        <f t="shared" si="28"/>
        <v>3.4915837262672889E-2</v>
      </c>
      <c r="AR58" s="66">
        <f t="shared" si="29"/>
        <v>4.1299505582471863E-2</v>
      </c>
    </row>
    <row r="59" spans="2:44" x14ac:dyDescent="0.3">
      <c r="B59" s="30">
        <v>47</v>
      </c>
      <c r="C59">
        <f>fevr_19!C136</f>
        <v>5.4108500000000008</v>
      </c>
      <c r="D59">
        <f>fevr_19!D136</f>
        <v>5.9506000000000006</v>
      </c>
      <c r="E59">
        <f>fevr_19!E136</f>
        <v>6.0260800000000021</v>
      </c>
      <c r="F59">
        <f>fevr_19!F136</f>
        <v>6.1839700000000004</v>
      </c>
      <c r="G59">
        <f>fevr_19!G136</f>
        <v>6.6431200000000024</v>
      </c>
      <c r="H59">
        <f>fevr_19!H136</f>
        <v>6.824802499999997</v>
      </c>
      <c r="I59">
        <f>fevr_19!I136</f>
        <v>6.9819299999999949</v>
      </c>
      <c r="J59">
        <f>fevr_19!J136</f>
        <v>7.2772249999999978</v>
      </c>
      <c r="K59" s="4">
        <f>fevr_19!K136</f>
        <v>7.4330999999999943</v>
      </c>
      <c r="M59" s="30">
        <v>47</v>
      </c>
      <c r="N59">
        <f t="shared" si="3"/>
        <v>7.4722243235423799E-2</v>
      </c>
      <c r="O59">
        <f t="shared" si="4"/>
        <v>7.286023787474942E-2</v>
      </c>
      <c r="P59">
        <f t="shared" si="5"/>
        <v>7.0255811722722786E-2</v>
      </c>
      <c r="Q59">
        <f t="shared" si="6"/>
        <v>6.7560151997652057E-2</v>
      </c>
      <c r="R59">
        <f t="shared" si="7"/>
        <v>5.9482769363691769E-2</v>
      </c>
      <c r="S59">
        <f t="shared" si="8"/>
        <v>5.0670156432515483E-2</v>
      </c>
      <c r="T59">
        <f t="shared" si="9"/>
        <v>4.1228350951920505E-2</v>
      </c>
      <c r="U59">
        <f t="shared" si="10"/>
        <v>2.2132379425472047E-2</v>
      </c>
      <c r="V59" s="4">
        <f t="shared" si="11"/>
        <v>1.5716193068118357E-3</v>
      </c>
      <c r="X59" s="30">
        <v>47</v>
      </c>
      <c r="Y59" s="61">
        <f t="shared" si="12"/>
        <v>1.1346423278721935</v>
      </c>
      <c r="Z59" s="61">
        <f t="shared" si="13"/>
        <v>1.1317567615179698</v>
      </c>
      <c r="AA59" s="61">
        <f t="shared" si="14"/>
        <v>1.1283670080575479</v>
      </c>
      <c r="AB59" s="61">
        <f t="shared" si="15"/>
        <v>0.90618153844264637</v>
      </c>
      <c r="AC59" s="61">
        <f t="shared" si="16"/>
        <v>1.1159330091049462</v>
      </c>
      <c r="AD59" s="61">
        <f t="shared" si="17"/>
        <v>1.1068632031167116</v>
      </c>
      <c r="AE59" s="61">
        <f t="shared" si="18"/>
        <v>1.0984092448616334</v>
      </c>
      <c r="AF59" s="61">
        <f t="shared" si="19"/>
        <v>1.0823364000562814</v>
      </c>
      <c r="AG59" s="62">
        <f t="shared" si="20"/>
        <v>1.0673493465165662</v>
      </c>
      <c r="AI59" s="30">
        <v>47</v>
      </c>
      <c r="AJ59" s="64">
        <f t="shared" si="21"/>
        <v>3.077228943080601E-3</v>
      </c>
      <c r="AK59" s="64">
        <f t="shared" si="22"/>
        <v>6.9869337342698401E-3</v>
      </c>
      <c r="AL59" s="64">
        <f t="shared" si="23"/>
        <v>9.990417081434666E-3</v>
      </c>
      <c r="AM59" s="64">
        <f t="shared" si="30"/>
        <v>-9.3766830966853731E-2</v>
      </c>
      <c r="AN59" s="64">
        <f t="shared" si="25"/>
        <v>1.9007842829853239E-2</v>
      </c>
      <c r="AO59" s="64">
        <f t="shared" si="26"/>
        <v>2.3903461412217553E-2</v>
      </c>
      <c r="AP59" s="64">
        <f t="shared" si="27"/>
        <v>2.8246785335048874E-2</v>
      </c>
      <c r="AQ59" s="64">
        <f t="shared" si="28"/>
        <v>3.6122934677761176E-2</v>
      </c>
      <c r="AR59" s="66">
        <f t="shared" si="29"/>
        <v>4.2780511308792901E-2</v>
      </c>
    </row>
    <row r="60" spans="2:44" x14ac:dyDescent="0.3">
      <c r="B60" s="30">
        <v>48</v>
      </c>
      <c r="C60">
        <f>fevr_19!C137</f>
        <v>5.4051833333333343</v>
      </c>
      <c r="D60">
        <f>fevr_19!D137</f>
        <v>5.9432666666666671</v>
      </c>
      <c r="E60">
        <f>fevr_19!E137</f>
        <v>6.0184466666666694</v>
      </c>
      <c r="F60">
        <f>fevr_19!F137</f>
        <v>6.1752700000000003</v>
      </c>
      <c r="G60">
        <f>fevr_19!G137</f>
        <v>6.6359200000000023</v>
      </c>
      <c r="H60">
        <f>fevr_19!H137</f>
        <v>6.818444166666664</v>
      </c>
      <c r="I60">
        <f>fevr_19!I137</f>
        <v>6.976296666666661</v>
      </c>
      <c r="J60">
        <f>fevr_19!J137</f>
        <v>7.2714749999999979</v>
      </c>
      <c r="K60" s="4">
        <f>fevr_19!K137</f>
        <v>7.4330999999999943</v>
      </c>
      <c r="M60" s="30">
        <v>48</v>
      </c>
      <c r="N60">
        <f t="shared" si="3"/>
        <v>4.9595189649756372E-2</v>
      </c>
      <c r="O60">
        <f t="shared" si="4"/>
        <v>4.7696492180575353E-2</v>
      </c>
      <c r="P60">
        <f t="shared" si="5"/>
        <v>4.5040600280042677E-2</v>
      </c>
      <c r="Q60">
        <f t="shared" si="6"/>
        <v>4.2291494743369476E-2</v>
      </c>
      <c r="R60">
        <f t="shared" si="7"/>
        <v>3.4052877791454932E-2</v>
      </c>
      <c r="S60">
        <f t="shared" si="8"/>
        <v>2.5062475011133904E-2</v>
      </c>
      <c r="T60">
        <f t="shared" si="9"/>
        <v>1.5427978380485777E-2</v>
      </c>
      <c r="U60">
        <f t="shared" si="10"/>
        <v>-4.0648335237879561E-3</v>
      </c>
      <c r="V60" s="4">
        <f t="shared" si="11"/>
        <v>-2.5063824801659265E-2</v>
      </c>
      <c r="X60" s="30">
        <v>48</v>
      </c>
      <c r="Y60" s="61">
        <f t="shared" si="12"/>
        <v>1.1348564561596355</v>
      </c>
      <c r="Z60" s="61">
        <f t="shared" si="13"/>
        <v>1.132244055389209</v>
      </c>
      <c r="AA60" s="61">
        <f t="shared" si="14"/>
        <v>1.1290643703719809</v>
      </c>
      <c r="AB60" s="61">
        <f t="shared" si="15"/>
        <v>0.90675604471283089</v>
      </c>
      <c r="AC60" s="61">
        <f t="shared" si="16"/>
        <v>1.1172609029083616</v>
      </c>
      <c r="AD60" s="61">
        <f t="shared" si="17"/>
        <v>1.1085315082702876</v>
      </c>
      <c r="AE60" s="61">
        <f t="shared" si="18"/>
        <v>1.1003791226597364</v>
      </c>
      <c r="AF60" s="61">
        <f t="shared" si="19"/>
        <v>1.0848521285591937</v>
      </c>
      <c r="AG60" s="62">
        <f t="shared" si="20"/>
        <v>1.0703214250274176</v>
      </c>
      <c r="AI60" s="30">
        <v>48</v>
      </c>
      <c r="AJ60" s="64">
        <f t="shared" si="21"/>
        <v>3.1756071755585369E-3</v>
      </c>
      <c r="AK60" s="64">
        <f t="shared" si="22"/>
        <v>7.2102852995409306E-3</v>
      </c>
      <c r="AL60" s="64">
        <f t="shared" si="23"/>
        <v>1.0311027876179213E-2</v>
      </c>
      <c r="AM60" s="64">
        <f t="shared" si="30"/>
        <v>-9.5717638673585737E-2</v>
      </c>
      <c r="AN60" s="64">
        <f t="shared" si="25"/>
        <v>1.9631413266143372E-2</v>
      </c>
      <c r="AO60" s="64">
        <f t="shared" si="26"/>
        <v>2.469919367710216E-2</v>
      </c>
      <c r="AP60" s="64">
        <f t="shared" si="27"/>
        <v>2.9199610065271386E-2</v>
      </c>
      <c r="AQ60" s="64">
        <f t="shared" si="28"/>
        <v>3.7364237628218833E-2</v>
      </c>
      <c r="AR60" s="66">
        <f t="shared" si="29"/>
        <v>4.4309435183443324E-2</v>
      </c>
    </row>
    <row r="61" spans="2:44" x14ac:dyDescent="0.3">
      <c r="B61" s="30">
        <v>49</v>
      </c>
      <c r="C61">
        <f>fevr_19!C138</f>
        <v>5.3999000000000006</v>
      </c>
      <c r="D61">
        <f>fevr_19!D138</f>
        <v>5.9364000000000008</v>
      </c>
      <c r="E61">
        <f>fevr_19!E138</f>
        <v>6.0114200000000029</v>
      </c>
      <c r="F61">
        <f>fevr_19!F138</f>
        <v>6.1672799999999999</v>
      </c>
      <c r="G61">
        <f>fevr_19!G138</f>
        <v>6.6298800000000018</v>
      </c>
      <c r="H61">
        <f>fevr_19!H138</f>
        <v>6.8135099999999973</v>
      </c>
      <c r="I61">
        <f>fevr_19!I138</f>
        <v>6.9723199999999945</v>
      </c>
      <c r="J61">
        <f>fevr_19!J138</f>
        <v>7.2673999999999976</v>
      </c>
      <c r="K61" s="4">
        <f>fevr_19!K138</f>
        <v>7.4353999999999942</v>
      </c>
      <c r="M61" s="30">
        <v>49</v>
      </c>
      <c r="N61">
        <f t="shared" si="3"/>
        <v>2.4499414876243877E-2</v>
      </c>
      <c r="O61">
        <f t="shared" si="4"/>
        <v>2.2562917139911175E-2</v>
      </c>
      <c r="P61">
        <f t="shared" si="5"/>
        <v>1.9853998014735658E-2</v>
      </c>
      <c r="Q61">
        <f t="shared" si="6"/>
        <v>1.7049816294988241E-2</v>
      </c>
      <c r="R61">
        <f t="shared" si="7"/>
        <v>8.644992012917024E-3</v>
      </c>
      <c r="S61">
        <f t="shared" si="8"/>
        <v>-5.287794593430773E-4</v>
      </c>
      <c r="T61">
        <f t="shared" si="9"/>
        <v>-1.0362126793724533E-2</v>
      </c>
      <c r="U61">
        <f t="shared" si="10"/>
        <v>-3.0264836919709187E-2</v>
      </c>
      <c r="V61" s="4">
        <f t="shared" si="11"/>
        <v>-5.1717065402199044E-2</v>
      </c>
      <c r="X61" s="30">
        <v>49</v>
      </c>
      <c r="Y61" s="61">
        <f t="shared" si="12"/>
        <v>1.1350698946920907</v>
      </c>
      <c r="Z61" s="61">
        <f t="shared" si="13"/>
        <v>1.132729731619325</v>
      </c>
      <c r="AA61" s="61">
        <f t="shared" si="14"/>
        <v>1.1297595231274531</v>
      </c>
      <c r="AB61" s="61">
        <f t="shared" si="15"/>
        <v>0.90732896345230629</v>
      </c>
      <c r="AC61" s="61">
        <f t="shared" si="16"/>
        <v>1.1185860621549812</v>
      </c>
      <c r="AD61" s="61">
        <f t="shared" si="17"/>
        <v>1.1101977571531585</v>
      </c>
      <c r="AE61" s="61">
        <f t="shared" si="18"/>
        <v>1.1023481257031968</v>
      </c>
      <c r="AF61" s="61">
        <f t="shared" si="19"/>
        <v>1.0873696768694523</v>
      </c>
      <c r="AG61" s="62">
        <f t="shared" si="20"/>
        <v>1.0733037565325343</v>
      </c>
      <c r="AI61" s="30">
        <v>49</v>
      </c>
      <c r="AJ61" s="64">
        <f t="shared" si="21"/>
        <v>3.276028112548568E-3</v>
      </c>
      <c r="AK61" s="64">
        <f t="shared" si="22"/>
        <v>7.4383224954155391E-3</v>
      </c>
      <c r="AL61" s="64">
        <f t="shared" si="23"/>
        <v>1.0638650633096103E-2</v>
      </c>
      <c r="AM61" s="64">
        <f t="shared" si="30"/>
        <v>-9.7663496677703465E-2</v>
      </c>
      <c r="AN61" s="64">
        <f t="shared" si="25"/>
        <v>2.0270695438595387E-2</v>
      </c>
      <c r="AO61" s="64">
        <f t="shared" si="26"/>
        <v>2.5516333925482915E-2</v>
      </c>
      <c r="AP61" s="64">
        <f t="shared" si="27"/>
        <v>3.0179466368804642E-2</v>
      </c>
      <c r="AQ61" s="64">
        <f t="shared" si="28"/>
        <v>3.86415308140865E-2</v>
      </c>
      <c r="AR61" s="66">
        <f t="shared" si="29"/>
        <v>4.5888994243257097E-2</v>
      </c>
    </row>
    <row r="62" spans="2:44" x14ac:dyDescent="0.3">
      <c r="B62" s="30">
        <v>50</v>
      </c>
      <c r="C62">
        <f>fevr_19!C139</f>
        <v>5.3950000000000005</v>
      </c>
      <c r="D62">
        <f>fevr_19!D139</f>
        <v>5.9300000000000006</v>
      </c>
      <c r="E62">
        <f>fevr_19!E139</f>
        <v>6.0050000000000026</v>
      </c>
      <c r="F62">
        <f>fevr_19!F139</f>
        <v>6.16</v>
      </c>
      <c r="G62">
        <f>fevr_19!G139</f>
        <v>6.6250000000000018</v>
      </c>
      <c r="H62">
        <f>fevr_19!H139</f>
        <v>6.8099999999999969</v>
      </c>
      <c r="I62">
        <f>fevr_19!I139</f>
        <v>6.9699999999999953</v>
      </c>
      <c r="J62">
        <f>fevr_19!J139</f>
        <v>7.2649999999999979</v>
      </c>
      <c r="K62" s="4">
        <f>fevr_19!K139</f>
        <v>7.4399999999999942</v>
      </c>
      <c r="M62" s="30">
        <v>50</v>
      </c>
      <c r="N62">
        <f t="shared" si="3"/>
        <v>-5.8093727211708821E-4</v>
      </c>
      <c r="O62">
        <f t="shared" si="4"/>
        <v>-2.556410813225319E-3</v>
      </c>
      <c r="P62">
        <f t="shared" si="5"/>
        <v>-5.3200138704344591E-3</v>
      </c>
      <c r="Q62">
        <f t="shared" si="6"/>
        <v>-8.1810019383574215E-3</v>
      </c>
      <c r="R62">
        <f t="shared" si="7"/>
        <v>-1.6757313224224267E-2</v>
      </c>
      <c r="S62">
        <f t="shared" si="8"/>
        <v>-2.6120380295389319E-2</v>
      </c>
      <c r="T62">
        <f t="shared" si="9"/>
        <v>-3.6159127113892235E-2</v>
      </c>
      <c r="U62">
        <f t="shared" si="10"/>
        <v>-5.6485635377243201E-2</v>
      </c>
      <c r="V62" s="4">
        <f t="shared" si="11"/>
        <v>-7.8407102830841444E-2</v>
      </c>
      <c r="X62" s="30">
        <v>50</v>
      </c>
      <c r="Y62" s="61">
        <f t="shared" si="12"/>
        <v>1.1352828237171755</v>
      </c>
      <c r="Z62" s="61">
        <f t="shared" si="13"/>
        <v>1.1332142111031702</v>
      </c>
      <c r="AA62" s="61">
        <f t="shared" si="14"/>
        <v>1.1304531155785353</v>
      </c>
      <c r="AB62" s="61">
        <f t="shared" si="15"/>
        <v>0.90790082313074216</v>
      </c>
      <c r="AC62" s="61">
        <f t="shared" si="16"/>
        <v>1.1199100282626182</v>
      </c>
      <c r="AD62" s="61">
        <f t="shared" si="17"/>
        <v>1.1118640740510217</v>
      </c>
      <c r="AE62" s="61">
        <f t="shared" si="18"/>
        <v>1.1043189567755873</v>
      </c>
      <c r="AF62" s="61">
        <f t="shared" si="19"/>
        <v>1.0898925110553443</v>
      </c>
      <c r="AG62" s="62">
        <f t="shared" si="20"/>
        <v>1.076301297733198</v>
      </c>
      <c r="AI62" s="30">
        <v>50</v>
      </c>
      <c r="AJ62" s="64">
        <f t="shared" si="21"/>
        <v>3.3785698659608565E-3</v>
      </c>
      <c r="AK62" s="64">
        <f t="shared" si="22"/>
        <v>7.6712290532487959E-3</v>
      </c>
      <c r="AL62" s="64">
        <f t="shared" si="23"/>
        <v>1.0973575524158008E-2</v>
      </c>
      <c r="AM62" s="64">
        <f t="shared" si="30"/>
        <v>-9.9604153167400011E-2</v>
      </c>
      <c r="AN62" s="64">
        <f t="shared" si="25"/>
        <v>2.0926434816568196E-2</v>
      </c>
      <c r="AO62" s="64">
        <f t="shared" si="26"/>
        <v>2.6355951084412577E-2</v>
      </c>
      <c r="AP62" s="64">
        <f t="shared" si="27"/>
        <v>3.1187758872957549E-2</v>
      </c>
      <c r="AQ62" s="64">
        <f t="shared" si="28"/>
        <v>3.995670369540083E-2</v>
      </c>
      <c r="AR62" s="66">
        <f t="shared" si="29"/>
        <v>4.7522068322789157E-2</v>
      </c>
    </row>
    <row r="63" spans="2:44" x14ac:dyDescent="0.3">
      <c r="B63" s="30">
        <v>51</v>
      </c>
      <c r="C63">
        <f>fevr_19!C140</f>
        <v>5.390483333333334</v>
      </c>
      <c r="D63">
        <f>fevr_19!D140</f>
        <v>5.9240666666666666</v>
      </c>
      <c r="E63">
        <f>fevr_19!E140</f>
        <v>5.9991866666666693</v>
      </c>
      <c r="F63">
        <f>fevr_19!F140</f>
        <v>6.1534300000000002</v>
      </c>
      <c r="G63">
        <f>fevr_19!G140</f>
        <v>6.6212800000000023</v>
      </c>
      <c r="H63">
        <f>fevr_19!H140</f>
        <v>6.8079141666666629</v>
      </c>
      <c r="I63">
        <f>fevr_19!I140</f>
        <v>6.9693366666666616</v>
      </c>
      <c r="J63">
        <f>fevr_19!J140</f>
        <v>7.2642749999999978</v>
      </c>
      <c r="K63" s="4">
        <f>fevr_19!K140</f>
        <v>7.4468999999999941</v>
      </c>
      <c r="M63" s="30">
        <v>51</v>
      </c>
      <c r="N63">
        <f t="shared" si="3"/>
        <v>-2.5661654906799752E-2</v>
      </c>
      <c r="O63">
        <f t="shared" si="4"/>
        <v>-2.7677352170200255E-2</v>
      </c>
      <c r="P63">
        <f t="shared" si="5"/>
        <v>-3.0497398198658321E-2</v>
      </c>
      <c r="Q63">
        <f t="shared" si="6"/>
        <v>-3.3417030054675237E-2</v>
      </c>
      <c r="R63">
        <f t="shared" si="7"/>
        <v>-4.2170437923805877E-2</v>
      </c>
      <c r="S63">
        <f t="shared" si="8"/>
        <v>-5.1729102403568455E-2</v>
      </c>
      <c r="T63">
        <f t="shared" si="9"/>
        <v>-6.1980217282989462E-2</v>
      </c>
      <c r="U63">
        <f t="shared" si="10"/>
        <v>-8.2745333736475232E-2</v>
      </c>
      <c r="V63" s="4">
        <f t="shared" si="11"/>
        <v>-0.10515312135555645</v>
      </c>
      <c r="X63" s="30">
        <v>51</v>
      </c>
      <c r="Y63" s="61">
        <f t="shared" si="12"/>
        <v>1.1354954224777931</v>
      </c>
      <c r="Z63" s="61">
        <f t="shared" si="13"/>
        <v>1.1336979127436071</v>
      </c>
      <c r="AA63" s="61">
        <f t="shared" si="14"/>
        <v>1.1311457948566708</v>
      </c>
      <c r="AB63" s="61">
        <f t="shared" si="15"/>
        <v>0.90847220601961676</v>
      </c>
      <c r="AC63" s="61">
        <f t="shared" si="16"/>
        <v>1.1212343454484532</v>
      </c>
      <c r="AD63" s="61">
        <f t="shared" si="17"/>
        <v>1.1135325932458602</v>
      </c>
      <c r="AE63" s="61">
        <f t="shared" si="18"/>
        <v>1.1062943384543276</v>
      </c>
      <c r="AF63" s="61">
        <f t="shared" si="19"/>
        <v>1.092424138075897</v>
      </c>
      <c r="AG63" s="62">
        <f t="shared" si="20"/>
        <v>1.0793190912564992</v>
      </c>
      <c r="AI63" s="30">
        <v>51</v>
      </c>
      <c r="AJ63" s="64">
        <f t="shared" si="21"/>
        <v>3.4833149964352828E-3</v>
      </c>
      <c r="AK63" s="64">
        <f t="shared" si="22"/>
        <v>7.9091992091983032E-3</v>
      </c>
      <c r="AL63" s="64">
        <f t="shared" si="23"/>
        <v>1.1316109111636496E-2</v>
      </c>
      <c r="AM63" s="64">
        <f t="shared" si="30"/>
        <v>-0.10153931609644412</v>
      </c>
      <c r="AN63" s="64">
        <f t="shared" si="25"/>
        <v>2.1599418217533306E-2</v>
      </c>
      <c r="AO63" s="64">
        <f t="shared" si="26"/>
        <v>2.7219173821172338E-2</v>
      </c>
      <c r="AP63" s="64">
        <f t="shared" si="27"/>
        <v>3.2225971744378468E-2</v>
      </c>
      <c r="AQ63" s="64">
        <f t="shared" si="28"/>
        <v>4.131175820488131E-2</v>
      </c>
      <c r="AR63" s="66">
        <f t="shared" si="29"/>
        <v>4.9211712571326838E-2</v>
      </c>
    </row>
    <row r="64" spans="2:44" x14ac:dyDescent="0.3">
      <c r="B64" s="30">
        <v>52</v>
      </c>
      <c r="C64">
        <f>fevr_19!C141</f>
        <v>5.3863500000000002</v>
      </c>
      <c r="D64">
        <f>fevr_19!D141</f>
        <v>5.9186000000000005</v>
      </c>
      <c r="E64">
        <f>fevr_19!E141</f>
        <v>5.9939800000000032</v>
      </c>
      <c r="F64">
        <f>fevr_19!F141</f>
        <v>6.14757</v>
      </c>
      <c r="G64">
        <f>fevr_19!G141</f>
        <v>6.6187200000000015</v>
      </c>
      <c r="H64">
        <f>fevr_19!H141</f>
        <v>6.807252499999997</v>
      </c>
      <c r="I64">
        <f>fevr_19!I141</f>
        <v>6.9703299999999944</v>
      </c>
      <c r="J64">
        <f>fevr_19!J141</f>
        <v>7.2652249999999974</v>
      </c>
      <c r="K64" s="4">
        <f>fevr_19!K141</f>
        <v>7.456099999999994</v>
      </c>
      <c r="M64" s="30">
        <v>52</v>
      </c>
      <c r="N64">
        <f t="shared" si="3"/>
        <v>-5.0758527750735069E-2</v>
      </c>
      <c r="O64">
        <f t="shared" si="4"/>
        <v>-5.2815774558551895E-2</v>
      </c>
      <c r="P64">
        <f t="shared" si="5"/>
        <v>-5.5694132776054388E-2</v>
      </c>
      <c r="Q64">
        <f t="shared" si="6"/>
        <v>-5.8674361405371307E-2</v>
      </c>
      <c r="R64">
        <f t="shared" si="7"/>
        <v>-6.7610831059759249E-2</v>
      </c>
      <c r="S64">
        <f t="shared" si="8"/>
        <v>-7.7371799390370199E-2</v>
      </c>
      <c r="T64">
        <f t="shared" si="9"/>
        <v>-8.7842704613208852E-2</v>
      </c>
      <c r="U64">
        <f t="shared" si="10"/>
        <v>-0.10906222511694059</v>
      </c>
      <c r="V64" s="4">
        <f t="shared" si="11"/>
        <v>-0.13197458688287009</v>
      </c>
      <c r="X64" s="30">
        <v>52</v>
      </c>
      <c r="Y64" s="61">
        <f t="shared" si="12"/>
        <v>1.1357078698985663</v>
      </c>
      <c r="Z64" s="61">
        <f t="shared" si="13"/>
        <v>1.134181255040466</v>
      </c>
      <c r="AA64" s="61">
        <f t="shared" si="14"/>
        <v>1.1318382083560141</v>
      </c>
      <c r="AB64" s="61">
        <f t="shared" si="15"/>
        <v>0.9090436630711991</v>
      </c>
      <c r="AC64" s="61">
        <f t="shared" si="16"/>
        <v>1.1225605660733118</v>
      </c>
      <c r="AD64" s="61">
        <f t="shared" si="17"/>
        <v>1.1152054663424666</v>
      </c>
      <c r="AE64" s="61">
        <f t="shared" si="18"/>
        <v>1.1082770224960978</v>
      </c>
      <c r="AF64" s="61">
        <f t="shared" si="19"/>
        <v>1.0949681186500486</v>
      </c>
      <c r="AG64" s="62">
        <f t="shared" si="20"/>
        <v>1.0823622847506393</v>
      </c>
      <c r="AI64" s="30">
        <v>52</v>
      </c>
      <c r="AJ64" s="64">
        <f t="shared" si="21"/>
        <v>3.590350828038158E-3</v>
      </c>
      <c r="AK64" s="64">
        <f t="shared" si="22"/>
        <v>8.1524384471948208E-3</v>
      </c>
      <c r="AL64" s="64">
        <f t="shared" si="23"/>
        <v>1.1666575499966636E-2</v>
      </c>
      <c r="AM64" s="64">
        <f t="shared" si="30"/>
        <v>-0.10346869611061221</v>
      </c>
      <c r="AN64" s="64">
        <f t="shared" si="25"/>
        <v>2.2290476705906004E-2</v>
      </c>
      <c r="AO64" s="64">
        <f t="shared" si="26"/>
        <v>2.8107194790242263E-2</v>
      </c>
      <c r="AP64" s="64">
        <f t="shared" si="27"/>
        <v>3.3295674448494572E-2</v>
      </c>
      <c r="AQ64" s="64">
        <f t="shared" si="28"/>
        <v>4.2708817317507308E-2</v>
      </c>
      <c r="AR64" s="66">
        <f t="shared" si="29"/>
        <v>5.0961171409058537E-2</v>
      </c>
    </row>
    <row r="65" spans="2:44" x14ac:dyDescent="0.3">
      <c r="B65" s="30">
        <v>53</v>
      </c>
      <c r="C65">
        <f>fevr_19!C142</f>
        <v>5.3826000000000009</v>
      </c>
      <c r="D65">
        <f>fevr_19!D142</f>
        <v>5.9136000000000006</v>
      </c>
      <c r="E65">
        <f>fevr_19!E142</f>
        <v>5.9893800000000024</v>
      </c>
      <c r="F65">
        <f>fevr_19!F142</f>
        <v>6.1424200000000004</v>
      </c>
      <c r="G65">
        <f>fevr_19!G142</f>
        <v>6.6173200000000021</v>
      </c>
      <c r="H65">
        <f>fevr_19!H142</f>
        <v>6.8080149999999975</v>
      </c>
      <c r="I65">
        <f>fevr_19!I142</f>
        <v>6.9729799999999944</v>
      </c>
      <c r="J65">
        <f>fevr_19!J142</f>
        <v>7.2678499999999975</v>
      </c>
      <c r="K65" s="4">
        <f>fevr_19!K142</f>
        <v>7.4675999999999938</v>
      </c>
      <c r="M65" s="30">
        <v>53</v>
      </c>
      <c r="N65">
        <f t="shared" si="3"/>
        <v>-7.588741684375111E-2</v>
      </c>
      <c r="O65">
        <f t="shared" si="4"/>
        <v>-7.7987623034750903E-2</v>
      </c>
      <c r="P65">
        <f t="shared" si="5"/>
        <v>-8.0926281521517707E-2</v>
      </c>
      <c r="Q65">
        <f t="shared" si="6"/>
        <v>-8.3969184611058512E-2</v>
      </c>
      <c r="R65">
        <f t="shared" si="7"/>
        <v>-9.3095065370441904E-2</v>
      </c>
      <c r="S65">
        <f t="shared" si="8"/>
        <v>-0.10306548161213745</v>
      </c>
      <c r="T65">
        <f t="shared" si="9"/>
        <v>-0.11376409084412895</v>
      </c>
      <c r="U65">
        <f t="shared" si="10"/>
        <v>-0.13545488134545183</v>
      </c>
      <c r="V65" s="4">
        <f t="shared" si="11"/>
        <v>-0.15889134836445626</v>
      </c>
      <c r="X65" s="30">
        <v>53</v>
      </c>
      <c r="Y65" s="61">
        <f t="shared" si="12"/>
        <v>1.1359203452704056</v>
      </c>
      <c r="Z65" s="61">
        <f t="shared" si="13"/>
        <v>1.1346646576784492</v>
      </c>
      <c r="AA65" s="61">
        <f t="shared" si="14"/>
        <v>1.1325310061252547</v>
      </c>
      <c r="AB65" s="61">
        <f t="shared" si="15"/>
        <v>0.90961575865764099</v>
      </c>
      <c r="AC65" s="61">
        <f t="shared" si="16"/>
        <v>1.1238902560671455</v>
      </c>
      <c r="AD65" s="61">
        <f t="shared" si="17"/>
        <v>1.1168848697674323</v>
      </c>
      <c r="AE65" s="61">
        <f t="shared" si="18"/>
        <v>1.1102697995184099</v>
      </c>
      <c r="AF65" s="61">
        <f t="shared" si="19"/>
        <v>1.0975280806994028</v>
      </c>
      <c r="AG65" s="62">
        <f t="shared" si="20"/>
        <v>1.0854361511540331</v>
      </c>
      <c r="AI65" s="30">
        <v>53</v>
      </c>
      <c r="AJ65" s="64">
        <f t="shared" si="21"/>
        <v>3.6997697958538467E-3</v>
      </c>
      <c r="AK65" s="64">
        <f t="shared" si="22"/>
        <v>8.4011643198240726E-3</v>
      </c>
      <c r="AL65" s="64">
        <f t="shared" si="23"/>
        <v>1.2025317608487351E-2</v>
      </c>
      <c r="AM65" s="64">
        <f t="shared" si="30"/>
        <v>-0.10539198373105385</v>
      </c>
      <c r="AN65" s="64">
        <f t="shared" si="25"/>
        <v>2.3000488799005958E-2</v>
      </c>
      <c r="AO65" s="64">
        <f t="shared" si="26"/>
        <v>2.9021275336302055E-2</v>
      </c>
      <c r="AP65" s="64">
        <f t="shared" si="27"/>
        <v>3.4398528137300932E-2</v>
      </c>
      <c r="AQ65" s="64">
        <f t="shared" si="28"/>
        <v>4.4150134588227807E-2</v>
      </c>
      <c r="AR65" s="66">
        <f t="shared" si="29"/>
        <v>5.2773894116492026E-2</v>
      </c>
    </row>
    <row r="66" spans="2:44" x14ac:dyDescent="0.3">
      <c r="B66" s="30">
        <v>54</v>
      </c>
      <c r="C66">
        <f>fevr_19!C143</f>
        <v>5.3792333333333344</v>
      </c>
      <c r="D66">
        <f>fevr_19!D143</f>
        <v>5.9090666666666669</v>
      </c>
      <c r="E66">
        <f>fevr_19!E143</f>
        <v>5.9853866666666695</v>
      </c>
      <c r="F66">
        <f>fevr_19!F143</f>
        <v>6.1379800000000007</v>
      </c>
      <c r="G66">
        <f>fevr_19!G143</f>
        <v>6.6170800000000023</v>
      </c>
      <c r="H66">
        <f>fevr_19!H143</f>
        <v>6.8102016666666634</v>
      </c>
      <c r="I66">
        <f>fevr_19!I143</f>
        <v>6.9772866666666609</v>
      </c>
      <c r="J66">
        <f>fevr_19!J143</f>
        <v>7.2721499999999981</v>
      </c>
      <c r="K66" s="4">
        <f>fevr_19!K143</f>
        <v>7.4813999999999936</v>
      </c>
      <c r="M66" s="30">
        <v>54</v>
      </c>
      <c r="N66">
        <f t="shared" si="3"/>
        <v>-0.10106432506607244</v>
      </c>
      <c r="O66">
        <f t="shared" si="4"/>
        <v>-0.1032089912682022</v>
      </c>
      <c r="P66">
        <f t="shared" si="5"/>
        <v>-0.10621006659258993</v>
      </c>
      <c r="Q66">
        <f t="shared" si="6"/>
        <v>-0.10931785668489342</v>
      </c>
      <c r="R66">
        <f t="shared" si="7"/>
        <v>-0.11863991361408173</v>
      </c>
      <c r="S66">
        <f t="shared" si="8"/>
        <v>-0.12882739610758337</v>
      </c>
      <c r="T66">
        <f t="shared" si="9"/>
        <v>-0.13976215634039937</v>
      </c>
      <c r="U66">
        <f t="shared" si="10"/>
        <v>-0.16194224693232431</v>
      </c>
      <c r="V66" s="4">
        <f t="shared" si="11"/>
        <v>-0.18592374430287054</v>
      </c>
      <c r="X66" s="30">
        <v>54</v>
      </c>
      <c r="Y66" s="61">
        <f t="shared" si="12"/>
        <v>1.13613302894085</v>
      </c>
      <c r="Z66" s="61">
        <f t="shared" si="13"/>
        <v>1.1351485431317381</v>
      </c>
      <c r="AA66" s="61">
        <f t="shared" si="14"/>
        <v>1.1332248432921626</v>
      </c>
      <c r="AB66" s="61">
        <f t="shared" si="15"/>
        <v>0.91018906971293578</v>
      </c>
      <c r="AC66" s="61">
        <f t="shared" si="16"/>
        <v>1.1252250004969344</v>
      </c>
      <c r="AD66" s="61">
        <f t="shared" si="17"/>
        <v>1.1185730125268063</v>
      </c>
      <c r="AE66" s="61">
        <f t="shared" si="18"/>
        <v>1.1122755090913898</v>
      </c>
      <c r="AF66" s="61">
        <f t="shared" si="19"/>
        <v>1.1001077335334959</v>
      </c>
      <c r="AG66" s="62">
        <f t="shared" si="20"/>
        <v>1.0885461104106466</v>
      </c>
      <c r="AI66" s="30">
        <v>54</v>
      </c>
      <c r="AJ66" s="64">
        <f t="shared" si="21"/>
        <v>3.811669830449449E-3</v>
      </c>
      <c r="AK66" s="64">
        <f t="shared" si="22"/>
        <v>8.6556073565889902E-3</v>
      </c>
      <c r="AL66" s="64">
        <f t="shared" si="23"/>
        <v>1.2392698579786643E-2</v>
      </c>
      <c r="AM66" s="64">
        <f t="shared" si="30"/>
        <v>-0.10730884922267336</v>
      </c>
      <c r="AN66" s="64">
        <f t="shared" si="25"/>
        <v>2.3730384018158635E-2</v>
      </c>
      <c r="AO66" s="64">
        <f t="shared" si="26"/>
        <v>2.9962750710619934E-2</v>
      </c>
      <c r="AP66" s="64">
        <f t="shared" si="27"/>
        <v>3.5536292745969367E-2</v>
      </c>
      <c r="AQ66" s="64">
        <f t="shared" si="28"/>
        <v>4.5638104787129485E-2</v>
      </c>
      <c r="AR66" s="66">
        <f t="shared" si="29"/>
        <v>5.4653552283854934E-2</v>
      </c>
    </row>
    <row r="67" spans="2:44" x14ac:dyDescent="0.3">
      <c r="B67" s="30">
        <v>55</v>
      </c>
      <c r="C67">
        <f>fevr_19!C144</f>
        <v>5.3762500000000006</v>
      </c>
      <c r="D67">
        <f>fevr_19!D144</f>
        <v>5.9050000000000002</v>
      </c>
      <c r="E67">
        <f>fevr_19!E144</f>
        <v>5.9820000000000029</v>
      </c>
      <c r="F67">
        <f>fevr_19!F144</f>
        <v>6.1342500000000006</v>
      </c>
      <c r="G67">
        <f>fevr_19!G144</f>
        <v>6.6180000000000021</v>
      </c>
      <c r="H67">
        <f>fevr_19!H144</f>
        <v>6.8138124999999956</v>
      </c>
      <c r="I67">
        <f>fevr_19!I144</f>
        <v>6.9832499999999946</v>
      </c>
      <c r="J67">
        <f>fevr_19!J144</f>
        <v>7.2781249999999984</v>
      </c>
      <c r="K67" s="4">
        <f>fevr_19!K144</f>
        <v>7.4974999999999934</v>
      </c>
      <c r="M67" s="30">
        <v>55</v>
      </c>
      <c r="N67">
        <f t="shared" si="3"/>
        <v>-0.12630546929733896</v>
      </c>
      <c r="O67">
        <f t="shared" si="4"/>
        <v>-0.12849619444527419</v>
      </c>
      <c r="P67">
        <f t="shared" si="5"/>
        <v>-0.13156194235242649</v>
      </c>
      <c r="Q67">
        <f t="shared" si="6"/>
        <v>-0.13473697812591429</v>
      </c>
      <c r="R67">
        <f t="shared" si="7"/>
        <v>-0.14426242720353266</v>
      </c>
      <c r="S67">
        <f t="shared" si="8"/>
        <v>-0.15467510939849452</v>
      </c>
      <c r="T67">
        <f t="shared" si="9"/>
        <v>-0.16585504773530105</v>
      </c>
      <c r="U67">
        <f t="shared" si="10"/>
        <v>-0.18854373785731804</v>
      </c>
      <c r="V67" s="4">
        <f t="shared" si="11"/>
        <v>-0.21309271588590742</v>
      </c>
      <c r="X67" s="30">
        <v>55</v>
      </c>
      <c r="Y67" s="61">
        <f t="shared" si="12"/>
        <v>1.1363461030179633</v>
      </c>
      <c r="Z67" s="61">
        <f t="shared" si="13"/>
        <v>1.1356333383034436</v>
      </c>
      <c r="AA67" s="61">
        <f t="shared" si="14"/>
        <v>1.1339203825482995</v>
      </c>
      <c r="AB67" s="61">
        <f t="shared" si="15"/>
        <v>0.91076416890029765</v>
      </c>
      <c r="AC67" s="61">
        <f t="shared" si="16"/>
        <v>1.1265664093411487</v>
      </c>
      <c r="AD67" s="61">
        <f t="shared" si="17"/>
        <v>1.1202721443139423</v>
      </c>
      <c r="AE67" s="61">
        <f t="shared" si="18"/>
        <v>1.1142970503623375</v>
      </c>
      <c r="AF67" s="61">
        <f t="shared" si="19"/>
        <v>1.1027108829627927</v>
      </c>
      <c r="AG67" s="62">
        <f t="shared" si="20"/>
        <v>1.0916977529369329</v>
      </c>
      <c r="AI67" s="30">
        <v>55</v>
      </c>
      <c r="AJ67" s="64">
        <f t="shared" si="21"/>
        <v>3.9261547838036481E-3</v>
      </c>
      <c r="AK67" s="64">
        <f t="shared" si="22"/>
        <v>8.9160120704546708E-3</v>
      </c>
      <c r="AL67" s="64">
        <f t="shared" si="23"/>
        <v>1.2769103340632637E-2</v>
      </c>
      <c r="AM67" s="64">
        <f t="shared" si="30"/>
        <v>-0.10921895158583694</v>
      </c>
      <c r="AN67" s="64">
        <f t="shared" si="25"/>
        <v>2.4481146828850053E-2</v>
      </c>
      <c r="AO67" s="64">
        <f t="shared" si="26"/>
        <v>3.0933035867223291E-2</v>
      </c>
      <c r="AP67" s="64">
        <f t="shared" si="27"/>
        <v>3.6710834891646393E-2</v>
      </c>
      <c r="AQ67" s="64">
        <f t="shared" si="28"/>
        <v>4.7175275782877168E-2</v>
      </c>
      <c r="AR67" s="66">
        <f t="shared" si="29"/>
        <v>5.6604059386178851E-2</v>
      </c>
    </row>
    <row r="68" spans="2:44" x14ac:dyDescent="0.3">
      <c r="B68" s="30">
        <v>56</v>
      </c>
      <c r="C68">
        <f>fevr_19!C145</f>
        <v>5.3736500000000005</v>
      </c>
      <c r="D68">
        <f>fevr_19!D145</f>
        <v>5.9014000000000006</v>
      </c>
      <c r="E68">
        <f>fevr_19!E145</f>
        <v>5.9792200000000033</v>
      </c>
      <c r="F68">
        <f>fevr_19!F145</f>
        <v>6.1312300000000004</v>
      </c>
      <c r="G68">
        <f>fevr_19!G145</f>
        <v>6.6200800000000024</v>
      </c>
      <c r="H68">
        <f>fevr_19!H145</f>
        <v>6.8188474999999968</v>
      </c>
      <c r="I68">
        <f>fevr_19!I145</f>
        <v>6.9908699999999939</v>
      </c>
      <c r="J68">
        <f>fevr_19!J145</f>
        <v>7.2857749999999983</v>
      </c>
      <c r="K68" s="4">
        <f>fevr_19!K145</f>
        <v>7.5158999999999931</v>
      </c>
      <c r="M68" s="30">
        <v>56</v>
      </c>
      <c r="N68">
        <f t="shared" si="3"/>
        <v>-0.15162735506454747</v>
      </c>
      <c r="O68">
        <f t="shared" si="4"/>
        <v>-0.15386584476009399</v>
      </c>
      <c r="P68">
        <f t="shared" si="5"/>
        <v>-0.15699867206376694</v>
      </c>
      <c r="Q68">
        <f t="shared" si="6"/>
        <v>-0.16024347088881402</v>
      </c>
      <c r="R68">
        <f t="shared" si="7"/>
        <v>-0.16998001819256012</v>
      </c>
      <c r="S68">
        <f t="shared" si="8"/>
        <v>-0.18062659421064878</v>
      </c>
      <c r="T68">
        <f t="shared" si="9"/>
        <v>-0.19206137016811253</v>
      </c>
      <c r="U68">
        <f t="shared" si="10"/>
        <v>-0.21527934654583225</v>
      </c>
      <c r="V68" s="4">
        <f t="shared" si="11"/>
        <v>-0.24041992845220062</v>
      </c>
      <c r="X68" s="30">
        <v>56</v>
      </c>
      <c r="Y68" s="61">
        <f t="shared" si="12"/>
        <v>1.1365597520958817</v>
      </c>
      <c r="Z68" s="61">
        <f t="shared" si="13"/>
        <v>1.1361194762188347</v>
      </c>
      <c r="AA68" s="61">
        <f t="shared" si="14"/>
        <v>1.134618296722675</v>
      </c>
      <c r="AB68" s="61">
        <f t="shared" si="15"/>
        <v>0.91134164640375337</v>
      </c>
      <c r="AC68" s="61">
        <f t="shared" si="16"/>
        <v>1.1279161235392885</v>
      </c>
      <c r="AD68" s="61">
        <f t="shared" si="17"/>
        <v>1.1219845640665012</v>
      </c>
      <c r="AE68" s="61">
        <f t="shared" si="18"/>
        <v>1.1163373933471346</v>
      </c>
      <c r="AF68" s="61">
        <f t="shared" si="19"/>
        <v>1.1053414475457157</v>
      </c>
      <c r="AG68" s="62">
        <f t="shared" si="20"/>
        <v>1.0948968651872895</v>
      </c>
      <c r="AI68" s="30">
        <v>56</v>
      </c>
      <c r="AJ68" s="64">
        <f t="shared" si="21"/>
        <v>4.0433349020034814E-3</v>
      </c>
      <c r="AK68" s="64">
        <f t="shared" si="22"/>
        <v>9.1826380753032844E-3</v>
      </c>
      <c r="AL68" s="64">
        <f t="shared" si="23"/>
        <v>1.3154940335130094E-2</v>
      </c>
      <c r="AM68" s="64">
        <f t="shared" si="30"/>
        <v>-0.11112192634041473</v>
      </c>
      <c r="AN68" s="64">
        <f t="shared" si="25"/>
        <v>2.5253821020826739E-2</v>
      </c>
      <c r="AO68" s="64">
        <f t="shared" si="26"/>
        <v>3.1933631915957106E-2</v>
      </c>
      <c r="AP68" s="64">
        <f t="shared" si="27"/>
        <v>3.7924136683097798E-2</v>
      </c>
      <c r="AQ68" s="64">
        <f t="shared" si="28"/>
        <v>4.8764361850855198E-2</v>
      </c>
      <c r="AR68" s="66">
        <f t="shared" si="29"/>
        <v>5.8629592796586527E-2</v>
      </c>
    </row>
    <row r="69" spans="2:44" x14ac:dyDescent="0.3">
      <c r="B69" s="30">
        <v>57</v>
      </c>
      <c r="C69">
        <f>fevr_19!C146</f>
        <v>5.3714333333333339</v>
      </c>
      <c r="D69">
        <f>fevr_19!D146</f>
        <v>5.8982666666666672</v>
      </c>
      <c r="E69">
        <f>fevr_19!E146</f>
        <v>5.9770466666666699</v>
      </c>
      <c r="F69">
        <f>fevr_19!F146</f>
        <v>6.1289200000000008</v>
      </c>
      <c r="G69">
        <f>fevr_19!G146</f>
        <v>6.6233200000000014</v>
      </c>
      <c r="H69">
        <f>fevr_19!H146</f>
        <v>6.8253066666666626</v>
      </c>
      <c r="I69">
        <f>fevr_19!I146</f>
        <v>7.0001466666666605</v>
      </c>
      <c r="J69">
        <f>fevr_19!J146</f>
        <v>7.2950999999999979</v>
      </c>
      <c r="K69" s="4">
        <f>fevr_19!K146</f>
        <v>7.5365999999999929</v>
      </c>
      <c r="M69" s="30">
        <v>57</v>
      </c>
      <c r="N69">
        <f t="shared" si="3"/>
        <v>-0.17704685458762123</v>
      </c>
      <c r="O69">
        <f t="shared" si="4"/>
        <v>-0.1793349304165735</v>
      </c>
      <c r="P69">
        <f t="shared" si="5"/>
        <v>-0.182537408257059</v>
      </c>
      <c r="Q69">
        <f t="shared" si="6"/>
        <v>-0.18585466020157401</v>
      </c>
      <c r="R69">
        <f t="shared" si="7"/>
        <v>-0.19581054566309905</v>
      </c>
      <c r="S69">
        <f t="shared" si="8"/>
        <v>-0.20670032125926505</v>
      </c>
      <c r="T69">
        <f t="shared" si="9"/>
        <v>-0.21840028537395212</v>
      </c>
      <c r="U69">
        <f t="shared" si="10"/>
        <v>-0.24216975457277543</v>
      </c>
      <c r="V69" s="4">
        <f t="shared" si="11"/>
        <v>-0.26792790321414689</v>
      </c>
      <c r="X69" s="30">
        <v>57</v>
      </c>
      <c r="Y69" s="61">
        <f t="shared" si="12"/>
        <v>1.1367741640105831</v>
      </c>
      <c r="Z69" s="61">
        <f t="shared" si="13"/>
        <v>1.1366073977924824</v>
      </c>
      <c r="AA69" s="61">
        <f t="shared" si="14"/>
        <v>1.1353192714751104</v>
      </c>
      <c r="AB69" s="61">
        <f t="shared" si="15"/>
        <v>0.91192210272006369</v>
      </c>
      <c r="AC69" s="61">
        <f t="shared" si="16"/>
        <v>1.1292758213910241</v>
      </c>
      <c r="AD69" s="61">
        <f t="shared" si="17"/>
        <v>1.1237126290814328</v>
      </c>
      <c r="AE69" s="61">
        <f t="shared" si="18"/>
        <v>1.1183995910374307</v>
      </c>
      <c r="AF69" s="61">
        <f t="shared" si="19"/>
        <v>1.1080034762027497</v>
      </c>
      <c r="AG69" s="62">
        <f t="shared" si="20"/>
        <v>1.0981494577168369</v>
      </c>
      <c r="AI69" s="30">
        <v>57</v>
      </c>
      <c r="AJ69" s="64">
        <f t="shared" si="21"/>
        <v>4.1633273508522306E-3</v>
      </c>
      <c r="AK69" s="64">
        <f t="shared" si="22"/>
        <v>9.4557613289129039E-3</v>
      </c>
      <c r="AL69" s="64">
        <f t="shared" si="23"/>
        <v>1.3550643452886257E-2</v>
      </c>
      <c r="AM69" s="64">
        <f t="shared" si="30"/>
        <v>-0.11301738902640968</v>
      </c>
      <c r="AN69" s="64">
        <f t="shared" si="25"/>
        <v>2.6049514587280331E-2</v>
      </c>
      <c r="AO69" s="64">
        <f t="shared" si="26"/>
        <v>3.2966133322205771E-2</v>
      </c>
      <c r="AP69" s="64">
        <f t="shared" si="27"/>
        <v>3.917830556804347E-2</v>
      </c>
      <c r="AQ69" s="64">
        <f t="shared" si="28"/>
        <v>5.0408258613144352E-2</v>
      </c>
      <c r="AR69" s="66">
        <f t="shared" si="29"/>
        <v>6.0734618606790747E-2</v>
      </c>
    </row>
    <row r="70" spans="2:44" x14ac:dyDescent="0.3">
      <c r="B70" s="30">
        <v>58</v>
      </c>
      <c r="C70">
        <f>fevr_19!C147</f>
        <v>5.369600000000001</v>
      </c>
      <c r="D70">
        <f>fevr_19!D147</f>
        <v>5.8956</v>
      </c>
      <c r="E70">
        <f>fevr_19!E147</f>
        <v>5.9754800000000028</v>
      </c>
      <c r="F70">
        <f>fevr_19!F147</f>
        <v>6.127320000000001</v>
      </c>
      <c r="G70">
        <f>fevr_19!G147</f>
        <v>6.6277200000000018</v>
      </c>
      <c r="H70">
        <f>fevr_19!H147</f>
        <v>6.8331899999999965</v>
      </c>
      <c r="I70">
        <f>fevr_19!I147</f>
        <v>7.0110799999999935</v>
      </c>
      <c r="J70">
        <f>fevr_19!J147</f>
        <v>7.306099999999998</v>
      </c>
      <c r="K70" s="4">
        <f>fevr_19!K147</f>
        <v>7.5595999999999925</v>
      </c>
      <c r="M70" s="30">
        <v>58</v>
      </c>
      <c r="N70">
        <f t="shared" si="3"/>
        <v>-0.20258128920801829</v>
      </c>
      <c r="O70">
        <f t="shared" si="4"/>
        <v>-0.20492089914576336</v>
      </c>
      <c r="P70">
        <f t="shared" si="5"/>
        <v>-0.20819577780376061</v>
      </c>
      <c r="Q70">
        <f t="shared" si="6"/>
        <v>-0.21158836129084965</v>
      </c>
      <c r="R70">
        <f t="shared" si="7"/>
        <v>-0.22177240766623219</v>
      </c>
      <c r="S70">
        <f t="shared" si="8"/>
        <v>-0.23291535736501082</v>
      </c>
      <c r="T70">
        <f t="shared" si="9"/>
        <v>-0.24489161702909007</v>
      </c>
      <c r="U70">
        <f t="shared" si="10"/>
        <v>-0.26923645483265229</v>
      </c>
      <c r="V70" s="4">
        <f t="shared" si="11"/>
        <v>-0.29564016144790944</v>
      </c>
      <c r="X70" s="30">
        <v>58</v>
      </c>
      <c r="Y70" s="61">
        <f t="shared" si="12"/>
        <v>1.1369895306351541</v>
      </c>
      <c r="Z70" s="61">
        <f t="shared" si="13"/>
        <v>1.1370975536911421</v>
      </c>
      <c r="AA70" s="61">
        <f t="shared" si="14"/>
        <v>1.1360240081427773</v>
      </c>
      <c r="AB70" s="61">
        <f t="shared" si="15"/>
        <v>0.91250615183490946</v>
      </c>
      <c r="AC70" s="61">
        <f t="shared" si="16"/>
        <v>1.1306472253872901</v>
      </c>
      <c r="AD70" s="61">
        <f t="shared" si="17"/>
        <v>1.1254587648094103</v>
      </c>
      <c r="AE70" s="61">
        <f t="shared" si="18"/>
        <v>1.1204867924913819</v>
      </c>
      <c r="AF70" s="61">
        <f t="shared" si="19"/>
        <v>1.1107011674641261</v>
      </c>
      <c r="AG70" s="62">
        <f t="shared" si="20"/>
        <v>1.1014617962047257</v>
      </c>
      <c r="AI70" s="30">
        <v>58</v>
      </c>
      <c r="AJ70" s="64">
        <f t="shared" si="21"/>
        <v>4.2862568015261671E-3</v>
      </c>
      <c r="AK70" s="64">
        <f t="shared" si="22"/>
        <v>9.7356755184599963E-3</v>
      </c>
      <c r="AL70" s="64">
        <f t="shared" si="23"/>
        <v>1.3956674178671857E-2</v>
      </c>
      <c r="AM70" s="64">
        <f t="shared" si="30"/>
        <v>-0.11490493298092541</v>
      </c>
      <c r="AN70" s="64">
        <f t="shared" si="25"/>
        <v>2.6869405172064154E-2</v>
      </c>
      <c r="AO70" s="64">
        <f t="shared" si="26"/>
        <v>3.4032235958197155E-2</v>
      </c>
      <c r="AP70" s="64">
        <f t="shared" si="27"/>
        <v>4.0475585366780531E-2</v>
      </c>
      <c r="AQ70" s="64">
        <f t="shared" si="28"/>
        <v>5.2110059854422963E-2</v>
      </c>
      <c r="AR70" s="66">
        <f t="shared" si="29"/>
        <v>6.2923919692290053E-2</v>
      </c>
    </row>
    <row r="71" spans="2:44" x14ac:dyDescent="0.3">
      <c r="B71" s="30">
        <v>59</v>
      </c>
      <c r="C71">
        <f>fevr_19!C148</f>
        <v>5.3681500000000009</v>
      </c>
      <c r="D71">
        <f>fevr_19!D148</f>
        <v>5.8933999999999997</v>
      </c>
      <c r="E71">
        <f>fevr_19!E148</f>
        <v>5.9745200000000036</v>
      </c>
      <c r="F71">
        <f>fevr_19!F148</f>
        <v>6.1264300000000009</v>
      </c>
      <c r="G71">
        <f>fevr_19!G148</f>
        <v>6.6332800000000018</v>
      </c>
      <c r="H71">
        <f>fevr_19!H148</f>
        <v>6.8424974999999959</v>
      </c>
      <c r="I71">
        <f>fevr_19!I148</f>
        <v>7.0236699999999939</v>
      </c>
      <c r="J71">
        <f>fevr_19!J148</f>
        <v>7.3187749999999987</v>
      </c>
      <c r="K71" s="4">
        <f>fevr_19!K148</f>
        <v>7.5848999999999931</v>
      </c>
      <c r="M71" s="30">
        <v>59</v>
      </c>
      <c r="N71">
        <f t="shared" si="3"/>
        <v>-0.22824851728669424</v>
      </c>
      <c r="O71">
        <f t="shared" si="4"/>
        <v>-0.23064174734712767</v>
      </c>
      <c r="P71">
        <f t="shared" si="5"/>
        <v>-0.23399197283550913</v>
      </c>
      <c r="Q71">
        <f t="shared" si="6"/>
        <v>-0.23746297219022497</v>
      </c>
      <c r="R71">
        <f t="shared" si="7"/>
        <v>-0.24788464000303551</v>
      </c>
      <c r="S71">
        <f t="shared" si="8"/>
        <v>-0.25929147132253549</v>
      </c>
      <c r="T71">
        <f t="shared" si="9"/>
        <v>-0.27155596493845219</v>
      </c>
      <c r="U71">
        <f t="shared" si="10"/>
        <v>-0.29650188516841253</v>
      </c>
      <c r="V71" s="4">
        <f t="shared" si="11"/>
        <v>-0.32358138371725897</v>
      </c>
      <c r="X71" s="30">
        <v>59</v>
      </c>
      <c r="Y71" s="61">
        <f t="shared" si="12"/>
        <v>1.1372060487247411</v>
      </c>
      <c r="Z71" s="61">
        <f t="shared" si="13"/>
        <v>1.1375904063164226</v>
      </c>
      <c r="AA71" s="61">
        <f t="shared" si="14"/>
        <v>1.136733226776919</v>
      </c>
      <c r="AB71" s="61">
        <f t="shared" si="15"/>
        <v>0.91309442819860676</v>
      </c>
      <c r="AC71" s="61">
        <f t="shared" si="16"/>
        <v>1.1320321095656416</v>
      </c>
      <c r="AD71" s="61">
        <f t="shared" si="17"/>
        <v>1.1272254754660809</v>
      </c>
      <c r="AE71" s="61">
        <f t="shared" si="18"/>
        <v>1.1226022570992369</v>
      </c>
      <c r="AF71" s="61">
        <f t="shared" si="19"/>
        <v>1.113438890659167</v>
      </c>
      <c r="AG71" s="62">
        <f t="shared" si="20"/>
        <v>1.1048404359810027</v>
      </c>
      <c r="AI71" s="30">
        <v>59</v>
      </c>
      <c r="AJ71" s="64">
        <f t="shared" si="21"/>
        <v>4.4122560846052705E-3</v>
      </c>
      <c r="AK71" s="64">
        <f t="shared" si="22"/>
        <v>1.0022693608373712E-2</v>
      </c>
      <c r="AL71" s="64">
        <f t="shared" si="23"/>
        <v>1.4373523994491544E-2</v>
      </c>
      <c r="AM71" s="64">
        <f t="shared" si="30"/>
        <v>-0.11678412465644239</v>
      </c>
      <c r="AN71" s="64">
        <f t="shared" si="25"/>
        <v>2.7714746165584669E-2</v>
      </c>
      <c r="AO71" s="64">
        <f t="shared" si="26"/>
        <v>3.5133746128884646E-2</v>
      </c>
      <c r="AP71" s="64">
        <f t="shared" si="27"/>
        <v>4.181836866679145E-2</v>
      </c>
      <c r="AQ71" s="64">
        <f t="shared" si="28"/>
        <v>5.387307650256834E-2</v>
      </c>
      <c r="AR71" s="66">
        <f t="shared" si="29"/>
        <v>6.5202627543203939E-2</v>
      </c>
    </row>
    <row r="72" spans="2:44" x14ac:dyDescent="0.3">
      <c r="B72" s="30">
        <v>60</v>
      </c>
      <c r="C72">
        <f>fevr_19!C149</f>
        <v>5.3670833333333343</v>
      </c>
      <c r="D72">
        <f>fevr_19!D149</f>
        <v>5.8916666666666675</v>
      </c>
      <c r="E72">
        <f>fevr_19!E149</f>
        <v>5.9741666666666697</v>
      </c>
      <c r="F72">
        <f>fevr_19!F149</f>
        <v>6.1262500000000006</v>
      </c>
      <c r="G72">
        <f>fevr_19!G149</f>
        <v>6.6400000000000023</v>
      </c>
      <c r="H72">
        <f>fevr_19!H149</f>
        <v>6.8532291666666625</v>
      </c>
      <c r="I72">
        <f>fevr_19!I149</f>
        <v>7.0379166666666606</v>
      </c>
      <c r="J72">
        <f>fevr_19!J149</f>
        <v>7.3331249999999981</v>
      </c>
      <c r="K72" s="4">
        <f>fevr_19!K149</f>
        <v>7.6124999999999927</v>
      </c>
      <c r="M72" s="30">
        <v>60</v>
      </c>
      <c r="N72">
        <f t="shared" si="3"/>
        <v>-0.25406702878671383</v>
      </c>
      <c r="O72">
        <f t="shared" si="4"/>
        <v>-0.25651611609566838</v>
      </c>
      <c r="P72">
        <f t="shared" si="5"/>
        <v>-0.25994484878952262</v>
      </c>
      <c r="Q72">
        <f t="shared" si="6"/>
        <v>-0.26349757395297069</v>
      </c>
      <c r="R72">
        <f t="shared" si="7"/>
        <v>-0.27416702330022802</v>
      </c>
      <c r="S72">
        <f t="shared" si="8"/>
        <v>-0.28584924914006171</v>
      </c>
      <c r="T72">
        <f t="shared" si="9"/>
        <v>-0.29841482988296969</v>
      </c>
      <c r="U72">
        <f t="shared" si="10"/>
        <v>-0.32398957576990073</v>
      </c>
      <c r="V72" s="4">
        <f t="shared" si="11"/>
        <v>-0.35177758714547647</v>
      </c>
      <c r="X72" s="30">
        <v>60</v>
      </c>
      <c r="Y72" s="61">
        <f t="shared" si="12"/>
        <v>1.1374239208225356</v>
      </c>
      <c r="Z72" s="61">
        <f t="shared" si="13"/>
        <v>1.1380864319341155</v>
      </c>
      <c r="AA72" s="61">
        <f t="shared" si="14"/>
        <v>1.1374476694112601</v>
      </c>
      <c r="AB72" s="61">
        <f t="shared" si="15"/>
        <v>0.91368758526098304</v>
      </c>
      <c r="AC72" s="61">
        <f t="shared" si="16"/>
        <v>1.1334323074946799</v>
      </c>
      <c r="AD72" s="61">
        <f t="shared" si="17"/>
        <v>1.129015355617311</v>
      </c>
      <c r="AE72" s="61">
        <f t="shared" si="18"/>
        <v>1.1247493702442466</v>
      </c>
      <c r="AF72" s="61">
        <f t="shared" si="19"/>
        <v>1.1162212094069037</v>
      </c>
      <c r="AG72" s="62">
        <f t="shared" si="20"/>
        <v>1.1082922606990437</v>
      </c>
      <c r="AI72" s="30">
        <v>60</v>
      </c>
      <c r="AJ72" s="64">
        <f t="shared" si="21"/>
        <v>4.5414669221995885E-3</v>
      </c>
      <c r="AK72" s="64">
        <f t="shared" si="22"/>
        <v>1.03171495737302E-2</v>
      </c>
      <c r="AL72" s="64">
        <f t="shared" si="23"/>
        <v>1.4801717070248799E-2</v>
      </c>
      <c r="AM72" s="64">
        <f t="shared" si="30"/>
        <v>-0.11865450375821063</v>
      </c>
      <c r="AN72" s="64">
        <f t="shared" si="25"/>
        <v>2.8586873544032887E-2</v>
      </c>
      <c r="AO72" s="64">
        <f t="shared" si="26"/>
        <v>3.6272590717179032E-2</v>
      </c>
      <c r="AP72" s="64">
        <f t="shared" si="27"/>
        <v>4.3209210784542873E-2</v>
      </c>
      <c r="AQ72" s="64">
        <f t="shared" si="28"/>
        <v>5.5700858117071816E-2</v>
      </c>
      <c r="AR72" s="66">
        <f t="shared" si="29"/>
        <v>6.7576258483935336E-2</v>
      </c>
    </row>
    <row r="73" spans="2:44" x14ac:dyDescent="0.3">
      <c r="B73" s="30">
        <v>61</v>
      </c>
      <c r="C73">
        <f>fevr_19!C150</f>
        <v>5.3664000000000005</v>
      </c>
      <c r="D73">
        <f>fevr_19!D150</f>
        <v>5.8904000000000005</v>
      </c>
      <c r="E73">
        <f>fevr_19!E150</f>
        <v>5.974420000000003</v>
      </c>
      <c r="F73">
        <f>fevr_19!F150</f>
        <v>6.126780000000001</v>
      </c>
      <c r="G73">
        <f>fevr_19!G150</f>
        <v>6.6478800000000025</v>
      </c>
      <c r="H73">
        <f>fevr_19!H150</f>
        <v>6.8653849999999963</v>
      </c>
      <c r="I73">
        <f>fevr_19!I150</f>
        <v>7.0538199999999938</v>
      </c>
      <c r="J73">
        <f>fevr_19!J150</f>
        <v>7.3491499999999981</v>
      </c>
      <c r="K73" s="4">
        <f>fevr_19!K150</f>
        <v>7.6423999999999923</v>
      </c>
      <c r="M73" s="30">
        <v>61</v>
      </c>
      <c r="N73">
        <f t="shared" si="3"/>
        <v>-0.28005604791784761</v>
      </c>
      <c r="O73">
        <f t="shared" si="4"/>
        <v>-0.28256339542424641</v>
      </c>
      <c r="P73">
        <f t="shared" si="5"/>
        <v>-0.28607403103579188</v>
      </c>
      <c r="Q73">
        <f t="shared" si="6"/>
        <v>-0.28971203977453408</v>
      </c>
      <c r="R73">
        <f t="shared" si="7"/>
        <v>-0.30064020004664455</v>
      </c>
      <c r="S73">
        <f t="shared" si="8"/>
        <v>-0.31261022051400511</v>
      </c>
      <c r="T73">
        <f t="shared" si="9"/>
        <v>-0.32549075123255311</v>
      </c>
      <c r="U73">
        <f t="shared" si="10"/>
        <v>-0.35172431305013385</v>
      </c>
      <c r="V73" s="4">
        <f t="shared" si="11"/>
        <v>-0.38025632430986944</v>
      </c>
      <c r="X73" s="30">
        <v>61</v>
      </c>
      <c r="Y73" s="61">
        <f t="shared" si="12"/>
        <v>1.1376433562396397</v>
      </c>
      <c r="Z73" s="61">
        <f t="shared" si="13"/>
        <v>1.1385861229806316</v>
      </c>
      <c r="AA73" s="61">
        <f t="shared" si="14"/>
        <v>1.1381681036092499</v>
      </c>
      <c r="AB73" s="61">
        <f t="shared" si="15"/>
        <v>0.91428630082117279</v>
      </c>
      <c r="AC73" s="61">
        <f t="shared" si="16"/>
        <v>1.1348497210078319</v>
      </c>
      <c r="AD73" s="61">
        <f t="shared" si="17"/>
        <v>1.1308311029201037</v>
      </c>
      <c r="AE73" s="61">
        <f t="shared" si="18"/>
        <v>1.1269316606154798</v>
      </c>
      <c r="AF73" s="61">
        <f t="shared" si="19"/>
        <v>1.1190529078313891</v>
      </c>
      <c r="AG73" s="62">
        <f t="shared" si="20"/>
        <v>1.1118245259185466</v>
      </c>
      <c r="AI73" s="30">
        <v>61</v>
      </c>
      <c r="AJ73" s="64">
        <f t="shared" si="21"/>
        <v>4.6740407495972081E-3</v>
      </c>
      <c r="AK73" s="64">
        <f t="shared" si="22"/>
        <v>1.0619400346418839E-2</v>
      </c>
      <c r="AL73" s="64">
        <f t="shared" si="23"/>
        <v>1.5241813285520434E-2</v>
      </c>
      <c r="AM73" s="64">
        <f t="shared" si="30"/>
        <v>-0.12051557924373368</v>
      </c>
      <c r="AN73" s="64">
        <f t="shared" si="25"/>
        <v>2.9487213563503478E-2</v>
      </c>
      <c r="AO73" s="64">
        <f t="shared" si="26"/>
        <v>3.7450828619560061E-2</v>
      </c>
      <c r="AP73" s="64">
        <f t="shared" si="27"/>
        <v>4.4650845538858785E-2</v>
      </c>
      <c r="AQ73" s="64">
        <f t="shared" si="28"/>
        <v>5.7597217294732994E-2</v>
      </c>
      <c r="AR73" s="66">
        <f t="shared" si="29"/>
        <v>7.0050755030823475E-2</v>
      </c>
    </row>
    <row r="74" spans="2:44" x14ac:dyDescent="0.3">
      <c r="B74" s="30">
        <v>62</v>
      </c>
      <c r="C74">
        <f>fevr_19!C151</f>
        <v>5.3661000000000012</v>
      </c>
      <c r="D74">
        <f>fevr_19!D151</f>
        <v>5.8896000000000006</v>
      </c>
      <c r="E74">
        <f>fevr_19!E151</f>
        <v>5.9752800000000033</v>
      </c>
      <c r="F74">
        <f>fevr_19!F151</f>
        <v>6.1280200000000011</v>
      </c>
      <c r="G74">
        <f>fevr_19!G151</f>
        <v>6.6569200000000022</v>
      </c>
      <c r="H74">
        <f>fevr_19!H151</f>
        <v>6.8789649999999956</v>
      </c>
      <c r="I74">
        <f>fevr_19!I151</f>
        <v>7.0713799999999942</v>
      </c>
      <c r="J74">
        <f>fevr_19!J151</f>
        <v>7.3668499999999986</v>
      </c>
      <c r="K74" s="4">
        <f>fevr_19!K151</f>
        <v>7.6745999999999928</v>
      </c>
      <c r="M74" s="30">
        <v>62</v>
      </c>
      <c r="N74">
        <f t="shared" si="3"/>
        <v>-0.3062356454221607</v>
      </c>
      <c r="O74">
        <f t="shared" si="4"/>
        <v>-0.30880383849873505</v>
      </c>
      <c r="P74">
        <f t="shared" si="5"/>
        <v>-0.31240003175952874</v>
      </c>
      <c r="Q74">
        <f t="shared" si="6"/>
        <v>-0.31612715475828734</v>
      </c>
      <c r="R74">
        <f t="shared" si="7"/>
        <v>-0.32732580351891127</v>
      </c>
      <c r="S74">
        <f t="shared" si="8"/>
        <v>-0.33959699870771071</v>
      </c>
      <c r="T74">
        <f t="shared" si="9"/>
        <v>-0.35280745978889955</v>
      </c>
      <c r="U74">
        <f t="shared" si="10"/>
        <v>-0.37973232320342665</v>
      </c>
      <c r="V74" s="4">
        <f t="shared" si="11"/>
        <v>-0.40904690803616423</v>
      </c>
      <c r="X74" s="30">
        <v>62</v>
      </c>
      <c r="Y74" s="61">
        <f t="shared" si="12"/>
        <v>1.1378645721234899</v>
      </c>
      <c r="Z74" s="61">
        <f t="shared" si="13"/>
        <v>1.1390899905814287</v>
      </c>
      <c r="AA74" s="61">
        <f t="shared" si="14"/>
        <v>1.1388953263442896</v>
      </c>
      <c r="AB74" s="61">
        <f t="shared" si="15"/>
        <v>0.91489128039496637</v>
      </c>
      <c r="AC74" s="61">
        <f t="shared" si="16"/>
        <v>1.136286329825958</v>
      </c>
      <c r="AD74" s="61">
        <f t="shared" si="17"/>
        <v>1.1326755322311621</v>
      </c>
      <c r="AE74" s="61">
        <f t="shared" si="18"/>
        <v>1.1291528194736919</v>
      </c>
      <c r="AF74" s="61">
        <f t="shared" si="19"/>
        <v>1.1219390200042947</v>
      </c>
      <c r="AG74" s="62">
        <f t="shared" si="20"/>
        <v>1.1154449085174094</v>
      </c>
      <c r="AI74" s="30">
        <v>62</v>
      </c>
      <c r="AJ74" s="64">
        <f t="shared" si="21"/>
        <v>4.8101396398725349E-3</v>
      </c>
      <c r="AK74" s="64">
        <f t="shared" si="22"/>
        <v>1.0929828006181252E-2</v>
      </c>
      <c r="AL74" s="64">
        <f t="shared" si="23"/>
        <v>1.5694411632584671E-2</v>
      </c>
      <c r="AM74" s="64">
        <f t="shared" si="30"/>
        <v>-0.12236682630684026</v>
      </c>
      <c r="AN74" s="64">
        <f t="shared" si="25"/>
        <v>3.0417291440961614E-2</v>
      </c>
      <c r="AO74" s="64">
        <f t="shared" si="26"/>
        <v>3.8670663675007821E-2</v>
      </c>
      <c r="AP74" s="64">
        <f t="shared" si="27"/>
        <v>4.614620312675799E-2</v>
      </c>
      <c r="AQ74" s="64">
        <f t="shared" si="28"/>
        <v>5.9566257483639418E-2</v>
      </c>
      <c r="AR74" s="66">
        <f t="shared" si="29"/>
        <v>7.2632533293063295E-2</v>
      </c>
    </row>
    <row r="75" spans="2:44" x14ac:dyDescent="0.3">
      <c r="B75" s="30">
        <v>63</v>
      </c>
      <c r="C75">
        <f>fevr_19!C152</f>
        <v>5.3661833333333337</v>
      </c>
      <c r="D75">
        <f>fevr_19!D152</f>
        <v>5.8892666666666669</v>
      </c>
      <c r="E75">
        <f>fevr_19!E152</f>
        <v>5.9767466666666698</v>
      </c>
      <c r="F75">
        <f>fevr_19!F152</f>
        <v>6.1299700000000019</v>
      </c>
      <c r="G75">
        <f>fevr_19!G152</f>
        <v>6.6671200000000024</v>
      </c>
      <c r="H75">
        <f>fevr_19!H152</f>
        <v>6.8939691666666612</v>
      </c>
      <c r="I75">
        <f>fevr_19!I152</f>
        <v>7.0905966666666593</v>
      </c>
      <c r="J75">
        <f>fevr_19!J152</f>
        <v>7.3862249999999987</v>
      </c>
      <c r="K75" s="4">
        <f>fevr_19!K152</f>
        <v>7.7090999999999923</v>
      </c>
      <c r="M75" s="30">
        <v>63</v>
      </c>
      <c r="N75">
        <f t="shared" si="3"/>
        <v>-0.33262686232931798</v>
      </c>
      <c r="O75">
        <f t="shared" si="4"/>
        <v>-0.33525868756158161</v>
      </c>
      <c r="P75">
        <f t="shared" si="5"/>
        <v>-0.3389443790422022</v>
      </c>
      <c r="Q75">
        <f t="shared" si="6"/>
        <v>-0.34276474834085402</v>
      </c>
      <c r="R75">
        <f t="shared" si="7"/>
        <v>-0.35424660084993342</v>
      </c>
      <c r="S75">
        <f t="shared" si="8"/>
        <v>-0.36683343638208815</v>
      </c>
      <c r="T75">
        <f t="shared" si="9"/>
        <v>-0.38039004876802812</v>
      </c>
      <c r="U75">
        <f t="shared" si="10"/>
        <v>-0.40804147926888906</v>
      </c>
      <c r="V75" s="4">
        <f t="shared" si="11"/>
        <v>-0.43818066725395566</v>
      </c>
      <c r="X75" s="30">
        <v>63</v>
      </c>
      <c r="Y75" s="61">
        <f t="shared" si="12"/>
        <v>1.1380877946318122</v>
      </c>
      <c r="Z75" s="61">
        <f t="shared" si="13"/>
        <v>1.1395985673218201</v>
      </c>
      <c r="AA75" s="61">
        <f t="shared" si="14"/>
        <v>1.1396301682757757</v>
      </c>
      <c r="AB75" s="61">
        <f t="shared" si="15"/>
        <v>0.9155032601423061</v>
      </c>
      <c r="AC75" s="61">
        <f t="shared" si="16"/>
        <v>1.1377442022319191</v>
      </c>
      <c r="AD75" s="61">
        <f t="shared" si="17"/>
        <v>1.134551591332478</v>
      </c>
      <c r="AE75" s="61">
        <f t="shared" si="18"/>
        <v>1.1314167222266009</v>
      </c>
      <c r="AF75" s="61">
        <f t="shared" si="19"/>
        <v>1.1248848632158834</v>
      </c>
      <c r="AG75" s="62">
        <f t="shared" si="20"/>
        <v>1.1191615630429053</v>
      </c>
      <c r="AI75" s="30">
        <v>63</v>
      </c>
      <c r="AJ75" s="64">
        <f t="shared" si="21"/>
        <v>4.9499373473667063E-3</v>
      </c>
      <c r="AK75" s="64">
        <f t="shared" si="22"/>
        <v>1.124884225450018E-2</v>
      </c>
      <c r="AL75" s="64">
        <f t="shared" si="23"/>
        <v>1.6160154060081422E-2</v>
      </c>
      <c r="AM75" s="64">
        <f t="shared" si="30"/>
        <v>-0.12420768349298905</v>
      </c>
      <c r="AN75" s="64">
        <f t="shared" si="25"/>
        <v>3.1378741178843761E-2</v>
      </c>
      <c r="AO75" s="64">
        <f t="shared" si="26"/>
        <v>3.9934459329087679E-2</v>
      </c>
      <c r="AP75" s="64">
        <f t="shared" si="27"/>
        <v>4.7698430449624962E-2</v>
      </c>
      <c r="AQ75" s="64">
        <f t="shared" si="28"/>
        <v>6.1612404797168119E-2</v>
      </c>
      <c r="AR75" s="66">
        <f t="shared" si="29"/>
        <v>7.5328537516866634E-2</v>
      </c>
    </row>
    <row r="76" spans="2:44" x14ac:dyDescent="0.3">
      <c r="B76" s="30">
        <v>64</v>
      </c>
      <c r="C76">
        <f>fevr_19!C153</f>
        <v>5.3666500000000008</v>
      </c>
      <c r="D76">
        <f>fevr_19!D153</f>
        <v>5.8894000000000002</v>
      </c>
      <c r="E76">
        <f>fevr_19!E153</f>
        <v>5.9788200000000034</v>
      </c>
      <c r="F76">
        <f>fevr_19!F153</f>
        <v>6.1326300000000016</v>
      </c>
      <c r="G76">
        <f>fevr_19!G153</f>
        <v>6.6784800000000022</v>
      </c>
      <c r="H76">
        <f>fevr_19!H153</f>
        <v>6.9103974999999949</v>
      </c>
      <c r="I76">
        <f>fevr_19!I153</f>
        <v>7.1114699999999935</v>
      </c>
      <c r="J76">
        <f>fevr_19!J153</f>
        <v>7.4072749999999985</v>
      </c>
      <c r="K76" s="4">
        <f>fevr_19!K153</f>
        <v>7.7458999999999918</v>
      </c>
      <c r="M76" s="30">
        <v>64</v>
      </c>
      <c r="N76">
        <f t="shared" si="3"/>
        <v>-0.3592518473189652</v>
      </c>
      <c r="O76">
        <f t="shared" si="4"/>
        <v>-0.3619503138382219</v>
      </c>
      <c r="P76">
        <f t="shared" si="5"/>
        <v>-0.36572976041826838</v>
      </c>
      <c r="Q76">
        <f t="shared" si="6"/>
        <v>-0.36964784174323784</v>
      </c>
      <c r="R76">
        <f t="shared" si="7"/>
        <v>-0.38142665289689615</v>
      </c>
      <c r="S76">
        <f t="shared" si="8"/>
        <v>-0.39434480039630948</v>
      </c>
      <c r="T76">
        <f t="shared" si="9"/>
        <v>-0.40826516638746163</v>
      </c>
      <c r="U76">
        <f t="shared" si="10"/>
        <v>-0.43668153629917267</v>
      </c>
      <c r="V76" s="4">
        <f t="shared" si="11"/>
        <v>-0.46769124019106095</v>
      </c>
      <c r="X76" s="30">
        <v>64</v>
      </c>
      <c r="Y76" s="61">
        <f t="shared" si="12"/>
        <v>1.1383132602319013</v>
      </c>
      <c r="Z76" s="61">
        <f t="shared" si="13"/>
        <v>1.1401124103173517</v>
      </c>
      <c r="AA76" s="61">
        <f t="shared" si="14"/>
        <v>1.1403734984945035</v>
      </c>
      <c r="AB76" s="61">
        <f t="shared" si="15"/>
        <v>0.91612301219418502</v>
      </c>
      <c r="AC76" s="61">
        <f t="shared" si="16"/>
        <v>1.1392255069895048</v>
      </c>
      <c r="AD76" s="61">
        <f t="shared" si="17"/>
        <v>1.1364623785696455</v>
      </c>
      <c r="AE76" s="61">
        <f t="shared" si="18"/>
        <v>1.1337274527383503</v>
      </c>
      <c r="AF76" s="61">
        <f t="shared" si="19"/>
        <v>1.1278960757984693</v>
      </c>
      <c r="AG76" s="62">
        <f t="shared" si="20"/>
        <v>1.1229831863543964</v>
      </c>
      <c r="AI76" s="30">
        <v>64</v>
      </c>
      <c r="AJ76" s="64">
        <f t="shared" si="21"/>
        <v>5.093620488912709E-3</v>
      </c>
      <c r="AK76" s="64">
        <f t="shared" si="22"/>
        <v>1.1576883216470102E-2</v>
      </c>
      <c r="AL76" s="64">
        <f t="shared" si="23"/>
        <v>1.6639729827916727E-2</v>
      </c>
      <c r="AM76" s="64">
        <f t="shared" si="30"/>
        <v>-0.12603754811932677</v>
      </c>
      <c r="AN76" s="64">
        <f t="shared" si="25"/>
        <v>3.2373316720397671E-2</v>
      </c>
      <c r="AO76" s="64">
        <f t="shared" si="26"/>
        <v>4.1244755322752624E-2</v>
      </c>
      <c r="AP76" s="64">
        <f t="shared" si="27"/>
        <v>4.9310914307735376E-2</v>
      </c>
      <c r="AQ76" s="64">
        <f t="shared" si="28"/>
        <v>6.3740444544919561E-2</v>
      </c>
      <c r="AR76" s="66">
        <f t="shared" si="29"/>
        <v>7.8146303117215377E-2</v>
      </c>
    </row>
    <row r="77" spans="2:44" x14ac:dyDescent="0.3">
      <c r="B77" s="30">
        <v>65</v>
      </c>
      <c r="C77">
        <f>fevr_19!C154</f>
        <v>5.3675000000000006</v>
      </c>
      <c r="D77">
        <f>fevr_19!D154</f>
        <v>5.8900000000000006</v>
      </c>
      <c r="E77">
        <f>fevr_19!E154</f>
        <v>5.9815000000000031</v>
      </c>
      <c r="F77">
        <f>fevr_19!F154</f>
        <v>6.1360000000000019</v>
      </c>
      <c r="G77">
        <f>fevr_19!G154</f>
        <v>6.6910000000000025</v>
      </c>
      <c r="H77">
        <f>fevr_19!H154</f>
        <v>6.9282499999999949</v>
      </c>
      <c r="I77">
        <f>fevr_19!I154</f>
        <v>7.1339999999999932</v>
      </c>
      <c r="J77">
        <f>fevr_19!J154</f>
        <v>7.4299999999999979</v>
      </c>
      <c r="K77" s="4">
        <f>fevr_19!K154</f>
        <v>7.7849999999999913</v>
      </c>
      <c r="M77" s="30">
        <v>65</v>
      </c>
      <c r="N77">
        <f t="shared" si="3"/>
        <v>-0.38613401020910754</v>
      </c>
      <c r="O77">
        <f t="shared" si="4"/>
        <v>-0.38890237399521349</v>
      </c>
      <c r="P77">
        <f t="shared" si="5"/>
        <v>-0.39278018359780886</v>
      </c>
      <c r="Q77">
        <f t="shared" si="6"/>
        <v>-0.39680081324739946</v>
      </c>
      <c r="R77">
        <f t="shared" si="7"/>
        <v>-0.40889149406592773</v>
      </c>
      <c r="S77">
        <f t="shared" si="8"/>
        <v>-0.42215796918232745</v>
      </c>
      <c r="T77">
        <f t="shared" si="9"/>
        <v>-0.43646123421625554</v>
      </c>
      <c r="U77">
        <f t="shared" si="10"/>
        <v>-0.46568440021137436</v>
      </c>
      <c r="V77" s="4">
        <f t="shared" si="11"/>
        <v>-0.4976149126029743</v>
      </c>
      <c r="X77" s="30">
        <v>65</v>
      </c>
      <c r="Y77" s="61">
        <f t="shared" si="12"/>
        <v>1.1385412171485263</v>
      </c>
      <c r="Z77" s="61">
        <f t="shared" si="13"/>
        <v>1.1406321046393497</v>
      </c>
      <c r="AA77" s="61">
        <f t="shared" si="14"/>
        <v>1.1411262298242457</v>
      </c>
      <c r="AB77" s="61">
        <f t="shared" si="15"/>
        <v>0.9167513490319521</v>
      </c>
      <c r="AC77" s="61">
        <f t="shared" si="16"/>
        <v>1.140732526735359</v>
      </c>
      <c r="AD77" s="61">
        <f t="shared" si="17"/>
        <v>1.138411162756072</v>
      </c>
      <c r="AE77" s="61">
        <f t="shared" si="18"/>
        <v>1.1360893308832063</v>
      </c>
      <c r="AF77" s="61">
        <f t="shared" si="19"/>
        <v>1.130978660380952</v>
      </c>
      <c r="AG77" s="62">
        <f t="shared" si="20"/>
        <v>1.1269190922162422</v>
      </c>
      <c r="AI77" s="30">
        <v>65</v>
      </c>
      <c r="AJ77" s="64">
        <f t="shared" si="21"/>
        <v>5.2413898853358454E-3</v>
      </c>
      <c r="AK77" s="64">
        <f t="shared" si="22"/>
        <v>1.1914424624521192E-2</v>
      </c>
      <c r="AL77" s="64">
        <f t="shared" si="23"/>
        <v>1.7133880457769535E-2</v>
      </c>
      <c r="AM77" s="64">
        <f t="shared" si="30"/>
        <v>-0.12785577206714938</v>
      </c>
      <c r="AN77" s="64">
        <f t="shared" si="25"/>
        <v>3.3402904660132071E-2</v>
      </c>
      <c r="AO77" s="64">
        <f t="shared" si="26"/>
        <v>4.260428675425687E-2</v>
      </c>
      <c r="AP77" s="64">
        <f t="shared" si="27"/>
        <v>5.0987307968065942E-2</v>
      </c>
      <c r="AQ77" s="64">
        <f t="shared" si="28"/>
        <v>6.5955563354104352E-2</v>
      </c>
      <c r="AR77" s="66">
        <f t="shared" si="29"/>
        <v>8.1094029850479976E-2</v>
      </c>
    </row>
    <row r="78" spans="2:44" x14ac:dyDescent="0.3">
      <c r="B78" s="30">
        <v>66</v>
      </c>
      <c r="C78">
        <f>fevr_19!C155</f>
        <v>5.368733333333334</v>
      </c>
      <c r="D78">
        <f>fevr_19!D155</f>
        <v>5.8910666666666671</v>
      </c>
      <c r="E78">
        <f>fevr_19!E155</f>
        <v>5.98478666666667</v>
      </c>
      <c r="F78">
        <f>fevr_19!F155</f>
        <v>6.1400800000000011</v>
      </c>
      <c r="G78">
        <f>fevr_19!G155</f>
        <v>6.7046800000000024</v>
      </c>
      <c r="H78">
        <f>fevr_19!H155</f>
        <v>6.9475266666666613</v>
      </c>
      <c r="I78">
        <f>fevr_19!I155</f>
        <v>7.1581866666666603</v>
      </c>
      <c r="J78">
        <f>fevr_19!J155</f>
        <v>7.4543999999999988</v>
      </c>
      <c r="K78" s="4">
        <f>fevr_19!K155</f>
        <v>7.8263999999999907</v>
      </c>
      <c r="M78" s="30">
        <v>66</v>
      </c>
      <c r="N78">
        <f t="shared" ref="N78:N111" si="31">-NORMSINV((M78/100)/EXP(-$N$9*$N$7))</f>
        <v>-0.41329819456206834</v>
      </c>
      <c r="O78">
        <f t="shared" ref="O78:O111" si="32">-NORMSINV(M78/100/EXP(-$O$9*$O$7))</f>
        <v>-0.41613998622780018</v>
      </c>
      <c r="P78">
        <f t="shared" ref="P78:P111" si="33">-NORMSINV(M78/100/EXP(-$P$9*$P$7))</f>
        <v>-0.42012115755776758</v>
      </c>
      <c r="Q78">
        <f t="shared" ref="Q78:Q111" si="34">-NORMSINV(M78/100/EXP(-$Q$9*$Q$7))</f>
        <v>-0.42424958463604523</v>
      </c>
      <c r="R78">
        <f t="shared" ref="R78:R111" si="35">-NORMSINV(M78/100/EXP(-$R$9*$R$7))</f>
        <v>-0.43666833587371245</v>
      </c>
      <c r="S78">
        <f t="shared" ref="S78:S111" si="36">-NORMSINV(M78/100/EXP(-$S$9*$S$7))</f>
        <v>-0.450301657028637</v>
      </c>
      <c r="T78">
        <f t="shared" ref="T78:T111" si="37">-NORMSINV(M78/100/EXP(-$T$9*$T$7))</f>
        <v>-0.46500869631560471</v>
      </c>
      <c r="U78">
        <f t="shared" ref="U78:U111" si="38">-NORMSINV(M78/100/EXP(-$U$9*$U$7))</f>
        <v>-0.49508443713299638</v>
      </c>
      <c r="V78" s="4">
        <f t="shared" ref="V78:V111" si="39">-NORMSINV(M78/100/EXP(-$V$9*$V$7))</f>
        <v>-0.52799101054635744</v>
      </c>
      <c r="X78" s="30">
        <v>66</v>
      </c>
      <c r="Y78" s="61">
        <f t="shared" ref="Y78:Y111" si="40">($Y$10*EXP(($Y$8-$Y$9-((C78/200)^2))*$Y$7))/EXP(N78*(C78/100)*SQRT($Y$7))</f>
        <v>1.1387719269880892</v>
      </c>
      <c r="Z78" s="61">
        <f t="shared" ref="Z78:Z111" si="41">($Z$10*EXP(($Z$8-$Z$9-((D78/200)^2))*$Z$7))/EXP(O78*(D78/100)*SQRT($Z$7))</f>
        <v>1.1411582671616698</v>
      </c>
      <c r="AA78" s="61">
        <f t="shared" ref="AA78:AA111" si="42">($AA$10*EXP(($AA$8-$AA$9-((E78/200)^2))*$AA$7))/EXP(P78*(E78/100)*SQRT($AA$7))</f>
        <v>1.1418893247827582</v>
      </c>
      <c r="AB78" s="61">
        <f t="shared" ref="AB78:AB111" si="43">($AB$10*EXP(($AB$8-AB74-((F78/200)^2))*$AB$7))/EXP(Q78*(F78/100)*SQRT($AB$7))</f>
        <v>0.91738912901195169</v>
      </c>
      <c r="AC78" s="61">
        <f t="shared" ref="AC78:AC111" si="44">($AC$10*EXP(($AC$8-$AC$9-((G78/200)^2))*$AC$7))/EXP(R78*(G78/100)*SQRT($AC$7))</f>
        <v>1.1422676731175705</v>
      </c>
      <c r="AD78" s="61">
        <f t="shared" ref="AD78:AD111" si="45">($AD$10*EXP(($AD$8-$AD$9-((H78/200)^2))*$AD$7))/EXP(S78*(H78/100)*SQRT($AD$7))</f>
        <v>1.1404014057679497</v>
      </c>
      <c r="AE78" s="61">
        <f t="shared" ref="AE78:AE111" si="46">($AE$10*EXP(($AE$8-$AE$9-((I78/200)^2))*$AE$7))/EXP(T78*(I78/100)*SQRT($AE$7))</f>
        <v>1.1385069439601929</v>
      </c>
      <c r="AF78" s="61">
        <f t="shared" ref="AF78:AF111" si="47">($AF$10*EXP(($AF$8-$AF$9-((J78/200)^2))*$AF$7))/EXP(U78*(J78/100)*SQRT($AF$7))</f>
        <v>1.1341390336480146</v>
      </c>
      <c r="AG78" s="62">
        <f t="shared" ref="AG78:AG111" si="48">($AG$10*EXP(($AG$8-$AG$9-((K78/200)^2))*$AG$7))/EXP(V78*(K78/100)*SQRT($AG$7))</f>
        <v>1.1309792978903703</v>
      </c>
      <c r="AI78" s="30">
        <v>66</v>
      </c>
      <c r="AJ78" s="64">
        <f t="shared" ref="AJ78:AJ111" si="49">(Y78*EXP(-$AJ$8*$AJ$7)*NORMSDIST(-(N78-((C78/100)*SQRT($AJ$7)))))-($AJ$10*EXP(-$AJ$9*$AJ$7)*NORMSDIST(-N78))</f>
        <v>5.3934620902161834E-3</v>
      </c>
      <c r="AK78" s="64">
        <f t="shared" ref="AK78:AK111" si="50">(Z78*EXP(-$AK$8*$AK$7)*NORMSDIST(-(O78-((D78/100)*SQRT($AK$7)))))-($AK$10*EXP(-$AK$9*$AK$7)*NORMSDIST(-O78))</f>
        <v>1.2261977448594918E-2</v>
      </c>
      <c r="AL78" s="64">
        <f t="shared" ref="AL78:AL111" si="51">(AA78*EXP(-$AL$8*$AL$7)*NORMSDIST(-(P78-((E78/100)*SQRT($AL$7)))))-($AL$10*EXP(-$AL$9*$AL$7)*NORMSDIST(-P78))</f>
        <v>1.7643405380450283E-2</v>
      </c>
      <c r="AM78" s="64">
        <f t="shared" ref="AM78:AM111" si="52">(AB78*EXP(-$AM$8*$AM$7)*NORMSDIST(-(Q78-((F78/100)*SQRT($AM$7)))))-($AM$10*EXP(-$AM$9*$AM$7)*NORMSDIST(-Q78))</f>
        <v>-0.12966165660573858</v>
      </c>
      <c r="AN78" s="64">
        <f t="shared" ref="AN78:AN111" si="53">(AC78*EXP(-$AN$8*$AN$7)*NORMSDIST(-(R78-((G78/100)*SQRT($AN$7)))))-($AN$10*EXP(-$AN$9*$AN$7)*NORMSDIST(-R78))</f>
        <v>3.4469538779751674E-2</v>
      </c>
      <c r="AO78" s="64">
        <f t="shared" ref="AO78:AO111" si="54">(AD78*EXP(-$AO$8*$AO$7)*NORMSDIST(-(S78-((H78/100)*SQRT($AO$7)))))-($AO$10*EXP(-$AO$9*$AO$7)*NORMSDIST(-S78))</f>
        <v>4.4016005935604507E-2</v>
      </c>
      <c r="AP78" s="64">
        <f t="shared" ref="AP78:AP111" si="55">(AE78*EXP(-$AP$8*$AP$7)*NORMSDIST(-(T78-((I78/100)*SQRT($AP$7)))))-($AP$10*EXP(-$AP$9*$AP$7)*NORMSDIST(-T78))</f>
        <v>5.2731561718652342E-2</v>
      </c>
      <c r="AQ78" s="64">
        <f t="shared" ref="AQ78:AQ111" si="56">(AF78*EXP(-$AQ$8*$AQ$7)*NORMSDIST(-(U78-((J78/100)*SQRT($AQ$7)))))-($AQ$10*EXP(-$AQ$9*$AQ$7)*NORMSDIST(-U78))</f>
        <v>6.8263397952082805E-2</v>
      </c>
      <c r="AR78" s="66">
        <f t="shared" ref="AR78:AR111" si="57">(AG78*EXP(-$AR$8*$AR$7)*NORMSDIST(-(V78-((K78/100)*SQRT($AR$7)))))-($AR$10*EXP(-$AR$9*$AR$7)*NORMSDIST(-V78))</f>
        <v>8.4180667174541202E-2</v>
      </c>
    </row>
    <row r="79" spans="2:44" x14ac:dyDescent="0.3">
      <c r="B79" s="30">
        <v>67</v>
      </c>
      <c r="C79">
        <f>fevr_19!C156</f>
        <v>5.3703500000000011</v>
      </c>
      <c r="D79">
        <f>fevr_19!D156</f>
        <v>5.8925999999999998</v>
      </c>
      <c r="E79">
        <f>fevr_19!E156</f>
        <v>5.9886800000000031</v>
      </c>
      <c r="F79">
        <f>fevr_19!F156</f>
        <v>6.1448700000000018</v>
      </c>
      <c r="G79">
        <f>fevr_19!G156</f>
        <v>6.7195200000000028</v>
      </c>
      <c r="H79">
        <f>fevr_19!H156</f>
        <v>6.968227499999994</v>
      </c>
      <c r="I79">
        <f>fevr_19!I156</f>
        <v>7.1840299999999937</v>
      </c>
      <c r="J79">
        <f>fevr_19!J156</f>
        <v>7.4804749999999984</v>
      </c>
      <c r="K79" s="4">
        <f>fevr_19!K156</f>
        <v>7.870099999999991</v>
      </c>
      <c r="M79" s="30">
        <v>67</v>
      </c>
      <c r="N79">
        <f t="shared" si="31"/>
        <v>-0.44077087298693263</v>
      </c>
      <c r="O79">
        <f t="shared" si="32"/>
        <v>-0.44368992966253173</v>
      </c>
      <c r="P79">
        <f t="shared" si="33"/>
        <v>-0.4477798978423852</v>
      </c>
      <c r="Q79">
        <f t="shared" si="34"/>
        <v>-0.45202183280398783</v>
      </c>
      <c r="R79">
        <f t="shared" si="35"/>
        <v>-0.46478629880546035</v>
      </c>
      <c r="S79">
        <f t="shared" si="36"/>
        <v>-0.4788066705270061</v>
      </c>
      <c r="T79">
        <f t="shared" si="37"/>
        <v>-0.49394030529390504</v>
      </c>
      <c r="U79">
        <f t="shared" si="38"/>
        <v>-0.52491883162884301</v>
      </c>
      <c r="V79" s="4">
        <f t="shared" si="39"/>
        <v>-0.55886235953868324</v>
      </c>
      <c r="X79" s="30">
        <v>67</v>
      </c>
      <c r="Y79" s="61">
        <f t="shared" si="40"/>
        <v>1.1390056665720478</v>
      </c>
      <c r="Z79" s="61">
        <f t="shared" si="41"/>
        <v>1.1416915509076466</v>
      </c>
      <c r="AA79" s="61">
        <f t="shared" si="42"/>
        <v>1.1426638023259266</v>
      </c>
      <c r="AB79" s="61">
        <f t="shared" si="43"/>
        <v>0.91803726282066556</v>
      </c>
      <c r="AC79" s="61">
        <f t="shared" si="44"/>
        <v>1.1438335040108409</v>
      </c>
      <c r="AD79" s="61">
        <f t="shared" si="45"/>
        <v>1.1424367883446167</v>
      </c>
      <c r="AE79" s="61">
        <f t="shared" si="46"/>
        <v>1.1409851827195734</v>
      </c>
      <c r="AF79" s="61">
        <f t="shared" si="47"/>
        <v>1.1373840839253857</v>
      </c>
      <c r="AG79" s="62">
        <f t="shared" si="48"/>
        <v>1.13517462528016</v>
      </c>
      <c r="AI79" s="30">
        <v>67</v>
      </c>
      <c r="AJ79" s="64">
        <f t="shared" si="49"/>
        <v>5.5500711384073309E-3</v>
      </c>
      <c r="AK79" s="64">
        <f t="shared" si="50"/>
        <v>1.2620094050638575E-2</v>
      </c>
      <c r="AL79" s="64">
        <f t="shared" si="51"/>
        <v>1.8169168402266678E-2</v>
      </c>
      <c r="AM79" s="64">
        <f t="shared" si="52"/>
        <v>-0.13145444632380099</v>
      </c>
      <c r="AN79" s="64">
        <f t="shared" si="53"/>
        <v>3.5575416737184673E-2</v>
      </c>
      <c r="AO79" s="64">
        <f t="shared" si="54"/>
        <v>4.5483107556092084E-2</v>
      </c>
      <c r="AP79" s="64">
        <f t="shared" si="55"/>
        <v>5.4547958158667309E-2</v>
      </c>
      <c r="AQ79" s="64">
        <f t="shared" si="56"/>
        <v>7.0670091930839618E-2</v>
      </c>
      <c r="AR79" s="66">
        <f t="shared" si="57"/>
        <v>8.7416014347919346E-2</v>
      </c>
    </row>
    <row r="80" spans="2:44" x14ac:dyDescent="0.3">
      <c r="B80" s="30">
        <v>68</v>
      </c>
      <c r="C80">
        <f>fevr_19!C157</f>
        <v>5.3723500000000008</v>
      </c>
      <c r="D80">
        <f>fevr_19!D157</f>
        <v>5.8946000000000005</v>
      </c>
      <c r="E80">
        <f>fevr_19!E157</f>
        <v>5.9931800000000033</v>
      </c>
      <c r="F80">
        <f>fevr_19!F157</f>
        <v>6.1503700000000023</v>
      </c>
      <c r="G80">
        <f>fevr_19!G157</f>
        <v>6.7355200000000028</v>
      </c>
      <c r="H80">
        <f>fevr_19!H157</f>
        <v>6.990352499999994</v>
      </c>
      <c r="I80">
        <f>fevr_19!I157</f>
        <v>7.2115299999999927</v>
      </c>
      <c r="J80">
        <f>fevr_19!J157</f>
        <v>7.5082249999999986</v>
      </c>
      <c r="K80" s="4">
        <f>fevr_19!K157</f>
        <v>7.9160999999999904</v>
      </c>
      <c r="M80" s="30">
        <v>68</v>
      </c>
      <c r="N80">
        <f t="shared" si="31"/>
        <v>-0.46858036945024362</v>
      </c>
      <c r="O80">
        <f t="shared" si="32"/>
        <v>-0.47158087151969091</v>
      </c>
      <c r="P80">
        <f t="shared" si="33"/>
        <v>-0.47578556071097561</v>
      </c>
      <c r="Q80">
        <f t="shared" si="34"/>
        <v>-0.48014723138882337</v>
      </c>
      <c r="R80">
        <f t="shared" si="35"/>
        <v>-0.49327667800757691</v>
      </c>
      <c r="S80">
        <f t="shared" si="36"/>
        <v>-0.50770620359470486</v>
      </c>
      <c r="T80">
        <f t="shared" si="37"/>
        <v>-0.52329145279003575</v>
      </c>
      <c r="U80">
        <f t="shared" si="38"/>
        <v>-0.55522800421022633</v>
      </c>
      <c r="V80" s="4">
        <f t="shared" si="39"/>
        <v>-0.59027582497265352</v>
      </c>
      <c r="X80" s="30">
        <v>68</v>
      </c>
      <c r="Y80" s="61">
        <f t="shared" si="40"/>
        <v>1.1392427300193391</v>
      </c>
      <c r="Z80" s="61">
        <f t="shared" si="41"/>
        <v>1.1422326499924216</v>
      </c>
      <c r="AA80" s="61">
        <f t="shared" si="42"/>
        <v>1.1434507455243257</v>
      </c>
      <c r="AB80" s="61">
        <f t="shared" si="43"/>
        <v>0.91869672037746997</v>
      </c>
      <c r="AC80" s="61">
        <f t="shared" si="44"/>
        <v>1.1454327432086695</v>
      </c>
      <c r="AD80" s="61">
        <f t="shared" si="45"/>
        <v>1.1445212397220661</v>
      </c>
      <c r="AE80" s="61">
        <f t="shared" si="46"/>
        <v>1.1435292829219579</v>
      </c>
      <c r="AF80" s="61">
        <f t="shared" si="47"/>
        <v>1.1407212382296663</v>
      </c>
      <c r="AG80" s="62">
        <f t="shared" si="48"/>
        <v>1.1395168198278502</v>
      </c>
      <c r="AI80" s="30">
        <v>68</v>
      </c>
      <c r="AJ80" s="64">
        <f t="shared" si="49"/>
        <v>5.7114705536607246E-3</v>
      </c>
      <c r="AK80" s="64">
        <f t="shared" si="50"/>
        <v>1.2989372957750378E-2</v>
      </c>
      <c r="AL80" s="64">
        <f t="shared" si="51"/>
        <v>1.8712105138541046E-2</v>
      </c>
      <c r="AM80" s="64">
        <f t="shared" si="52"/>
        <v>-0.13323332245007224</v>
      </c>
      <c r="AN80" s="64">
        <f t="shared" si="53"/>
        <v>3.6722919307836777E-2</v>
      </c>
      <c r="AO80" s="64">
        <f t="shared" si="54"/>
        <v>4.70090577800516E-2</v>
      </c>
      <c r="AP80" s="64">
        <f t="shared" si="55"/>
        <v>5.6441153145064815E-2</v>
      </c>
      <c r="AQ80" s="64">
        <f t="shared" si="56"/>
        <v>7.3182362133761059E-2</v>
      </c>
      <c r="AR80" s="66">
        <f t="shared" si="57"/>
        <v>9.0810838472855315E-2</v>
      </c>
    </row>
    <row r="81" spans="2:44" x14ac:dyDescent="0.3">
      <c r="B81" s="30">
        <v>69</v>
      </c>
      <c r="C81">
        <f>fevr_19!C158</f>
        <v>5.3747333333333343</v>
      </c>
      <c r="D81">
        <f>fevr_19!D158</f>
        <v>5.8970666666666665</v>
      </c>
      <c r="E81">
        <f>fevr_19!E158</f>
        <v>5.9982866666666705</v>
      </c>
      <c r="F81">
        <f>fevr_19!F158</f>
        <v>6.1565800000000017</v>
      </c>
      <c r="G81">
        <f>fevr_19!G158</f>
        <v>6.7526800000000025</v>
      </c>
      <c r="H81">
        <f>fevr_19!H158</f>
        <v>7.0139016666666603</v>
      </c>
      <c r="I81">
        <f>fevr_19!I158</f>
        <v>7.2406866666666598</v>
      </c>
      <c r="J81">
        <f>fevr_19!J158</f>
        <v>7.5376499999999984</v>
      </c>
      <c r="K81" s="4">
        <f>fevr_19!K158</f>
        <v>7.9643999999999906</v>
      </c>
      <c r="M81" s="30">
        <v>69</v>
      </c>
      <c r="N81">
        <f t="shared" si="31"/>
        <v>-0.49675711382572052</v>
      </c>
      <c r="O81">
        <f t="shared" si="32"/>
        <v>-0.499843627433114</v>
      </c>
      <c r="P81">
        <f t="shared" si="33"/>
        <v>-0.50416951177348535</v>
      </c>
      <c r="Q81">
        <f t="shared" si="34"/>
        <v>-0.50865772832500933</v>
      </c>
      <c r="R81">
        <f t="shared" si="35"/>
        <v>-0.522173249590413</v>
      </c>
      <c r="S81">
        <f t="shared" si="36"/>
        <v>-0.53703617895602529</v>
      </c>
      <c r="T81">
        <f t="shared" si="37"/>
        <v>-0.55310055367261368</v>
      </c>
      <c r="U81">
        <f t="shared" si="38"/>
        <v>-0.58605610112973694</v>
      </c>
      <c r="V81" s="4">
        <f t="shared" si="39"/>
        <v>-0.62228295261336353</v>
      </c>
      <c r="X81" s="30">
        <v>69</v>
      </c>
      <c r="Y81" s="61">
        <f t="shared" si="40"/>
        <v>1.1394834311259541</v>
      </c>
      <c r="Z81" s="61">
        <f t="shared" si="41"/>
        <v>1.1427823052761359</v>
      </c>
      <c r="AA81" s="61">
        <f t="shared" si="42"/>
        <v>1.1442513103535696</v>
      </c>
      <c r="AB81" s="61">
        <f t="shared" si="43"/>
        <v>0.91936853913543015</v>
      </c>
      <c r="AC81" s="61">
        <f t="shared" si="44"/>
        <v>1.1470683030820417</v>
      </c>
      <c r="AD81" s="61">
        <f t="shared" si="45"/>
        <v>1.1466589718707658</v>
      </c>
      <c r="AE81" s="61">
        <f t="shared" si="46"/>
        <v>1.1461448735673287</v>
      </c>
      <c r="AF81" s="61">
        <f t="shared" si="47"/>
        <v>1.1441585408301771</v>
      </c>
      <c r="AG81" s="62">
        <f t="shared" si="48"/>
        <v>1.144018691217759</v>
      </c>
      <c r="AI81" s="30">
        <v>69</v>
      </c>
      <c r="AJ81" s="64">
        <f t="shared" si="49"/>
        <v>5.8779356632391311E-3</v>
      </c>
      <c r="AK81" s="64">
        <f t="shared" si="50"/>
        <v>1.3370464368908652E-2</v>
      </c>
      <c r="AL81" s="64">
        <f t="shared" si="51"/>
        <v>1.927323159498362E-2</v>
      </c>
      <c r="AM81" s="64">
        <f t="shared" si="52"/>
        <v>-0.1349973948735752</v>
      </c>
      <c r="AN81" s="64">
        <f t="shared" si="53"/>
        <v>3.7914632667312542E-2</v>
      </c>
      <c r="AO81" s="64">
        <f t="shared" si="54"/>
        <v>4.8597628050846331E-2</v>
      </c>
      <c r="AP81" s="64">
        <f t="shared" si="55"/>
        <v>5.8416223535144418E-2</v>
      </c>
      <c r="AQ81" s="64">
        <f t="shared" si="56"/>
        <v>7.5807576716780178E-2</v>
      </c>
      <c r="AR81" s="66">
        <f t="shared" si="57"/>
        <v>9.4377014540554471E-2</v>
      </c>
    </row>
    <row r="82" spans="2:44" x14ac:dyDescent="0.3">
      <c r="B82" s="30">
        <v>70</v>
      </c>
      <c r="C82">
        <f>fevr_19!C159</f>
        <v>5.3775000000000013</v>
      </c>
      <c r="D82">
        <f>fevr_19!D159</f>
        <v>5.9</v>
      </c>
      <c r="E82">
        <f>fevr_19!E159</f>
        <v>6.0040000000000031</v>
      </c>
      <c r="F82">
        <f>fevr_19!F159</f>
        <v>6.1635000000000026</v>
      </c>
      <c r="G82">
        <f>fevr_19!G159</f>
        <v>6.7710000000000017</v>
      </c>
      <c r="H82">
        <f>fevr_19!H159</f>
        <v>7.0388749999999938</v>
      </c>
      <c r="I82">
        <f>fevr_19!I159</f>
        <v>7.2714999999999934</v>
      </c>
      <c r="J82">
        <f>fevr_19!J159</f>
        <v>7.5687499999999988</v>
      </c>
      <c r="K82" s="4">
        <f>fevr_19!K159</f>
        <v>8.0149999999999899</v>
      </c>
      <c r="M82" s="30">
        <v>70</v>
      </c>
      <c r="N82">
        <f t="shared" si="31"/>
        <v>-0.52533393507272697</v>
      </c>
      <c r="O82">
        <f t="shared" si="32"/>
        <v>-0.52851146152778705</v>
      </c>
      <c r="P82">
        <f t="shared" si="33"/>
        <v>-0.53296563602134517</v>
      </c>
      <c r="Q82">
        <f t="shared" si="34"/>
        <v>-0.53758786656274149</v>
      </c>
      <c r="R82">
        <f t="shared" si="35"/>
        <v>-0.55151262588968697</v>
      </c>
      <c r="S82">
        <f t="shared" si="36"/>
        <v>-0.56683564584755297</v>
      </c>
      <c r="T82">
        <f t="shared" si="37"/>
        <v>-0.58340949552365062</v>
      </c>
      <c r="U82">
        <f t="shared" si="38"/>
        <v>-0.61745157285127039</v>
      </c>
      <c r="V82" s="4">
        <f t="shared" si="39"/>
        <v>-0.65494073323411173</v>
      </c>
      <c r="X82" s="30">
        <v>70</v>
      </c>
      <c r="Y82" s="61">
        <f t="shared" si="40"/>
        <v>1.1397281061004352</v>
      </c>
      <c r="Z82" s="61">
        <f t="shared" si="41"/>
        <v>1.1433413108691173</v>
      </c>
      <c r="AA82" s="61">
        <f t="shared" si="42"/>
        <v>1.1450667358204003</v>
      </c>
      <c r="AB82" s="61">
        <f t="shared" si="43"/>
        <v>0.92005383354462467</v>
      </c>
      <c r="AC82" s="61">
        <f t="shared" si="44"/>
        <v>1.1487433108072229</v>
      </c>
      <c r="AD82" s="61">
        <f t="shared" si="45"/>
        <v>1.1488545192920669</v>
      </c>
      <c r="AE82" s="61">
        <f t="shared" si="46"/>
        <v>1.1488380332092705</v>
      </c>
      <c r="AF82" s="61">
        <f t="shared" si="47"/>
        <v>1.1477047459020424</v>
      </c>
      <c r="AG82" s="62">
        <f t="shared" si="48"/>
        <v>1.1486942810590264</v>
      </c>
      <c r="AI82" s="30">
        <v>70</v>
      </c>
      <c r="AJ82" s="64">
        <f t="shared" si="49"/>
        <v>6.0497662781571204E-3</v>
      </c>
      <c r="AK82" s="64">
        <f t="shared" si="50"/>
        <v>1.3764076536168401E-2</v>
      </c>
      <c r="AL82" s="64">
        <f t="shared" si="51"/>
        <v>1.9853654118656805E-2</v>
      </c>
      <c r="AM82" s="64">
        <f t="shared" si="52"/>
        <v>-0.13674569294957351</v>
      </c>
      <c r="AN82" s="64">
        <f t="shared" si="53"/>
        <v>3.9153374319108591E-2</v>
      </c>
      <c r="AO82" s="64">
        <f t="shared" si="54"/>
        <v>5.0252934557990292E-2</v>
      </c>
      <c r="AP82" s="64">
        <f t="shared" si="55"/>
        <v>6.047872314459346E-2</v>
      </c>
      <c r="AQ82" s="64">
        <f t="shared" si="56"/>
        <v>7.8553847470887117E-2</v>
      </c>
      <c r="AR82" s="66">
        <f t="shared" si="57"/>
        <v>9.8127692661878263E-2</v>
      </c>
    </row>
    <row r="83" spans="2:44" x14ac:dyDescent="0.3">
      <c r="B83" s="30">
        <v>71</v>
      </c>
      <c r="C83">
        <f>fevr_19!C160</f>
        <v>5.380650000000001</v>
      </c>
      <c r="D83">
        <f>fevr_19!D160</f>
        <v>5.9033999999999995</v>
      </c>
      <c r="E83">
        <f>fevr_19!E160</f>
        <v>6.0103200000000037</v>
      </c>
      <c r="F83">
        <f>fevr_19!F160</f>
        <v>6.1711300000000024</v>
      </c>
      <c r="G83">
        <f>fevr_19!G160</f>
        <v>6.7904800000000023</v>
      </c>
      <c r="H83">
        <f>fevr_19!H160</f>
        <v>7.0652724999999927</v>
      </c>
      <c r="I83">
        <f>fevr_19!I160</f>
        <v>7.3039699999999925</v>
      </c>
      <c r="J83">
        <f>fevr_19!J160</f>
        <v>7.6015249999999988</v>
      </c>
      <c r="K83" s="4">
        <f>fevr_19!K160</f>
        <v>8.067899999999991</v>
      </c>
      <c r="M83" s="30">
        <v>71</v>
      </c>
      <c r="N83">
        <f t="shared" si="31"/>
        <v>-0.55434640090407927</v>
      </c>
      <c r="O83">
        <f t="shared" si="32"/>
        <v>-0.5576204343837684</v>
      </c>
      <c r="P83">
        <f t="shared" si="33"/>
        <v>-0.56221069777332777</v>
      </c>
      <c r="Q83">
        <f t="shared" si="34"/>
        <v>-0.56697515689737876</v>
      </c>
      <c r="R83">
        <f t="shared" si="35"/>
        <v>-0.58133467004998063</v>
      </c>
      <c r="S83">
        <f t="shared" si="36"/>
        <v>-0.59714724613368475</v>
      </c>
      <c r="T83">
        <f t="shared" si="37"/>
        <v>-0.61426416793039451</v>
      </c>
      <c r="U83">
        <f t="shared" si="38"/>
        <v>-0.64946786203189955</v>
      </c>
      <c r="V83" s="4">
        <f t="shared" si="39"/>
        <v>-0.68831252241938057</v>
      </c>
      <c r="X83" s="30">
        <v>71</v>
      </c>
      <c r="Y83" s="61">
        <f t="shared" si="40"/>
        <v>1.1399771167275361</v>
      </c>
      <c r="Z83" s="61">
        <f t="shared" si="41"/>
        <v>1.1439105216627166</v>
      </c>
      <c r="AA83" s="61">
        <f t="shared" si="42"/>
        <v>1.145898355698052</v>
      </c>
      <c r="AB83" s="61">
        <f t="shared" si="43"/>
        <v>0.92075380601947943</v>
      </c>
      <c r="AC83" s="61">
        <f t="shared" si="44"/>
        <v>1.1504611389099679</v>
      </c>
      <c r="AD83" s="61">
        <f t="shared" si="45"/>
        <v>1.1511127855629981</v>
      </c>
      <c r="AE83" s="61">
        <f t="shared" si="46"/>
        <v>1.1516153561294948</v>
      </c>
      <c r="AF83" s="61">
        <f t="shared" si="47"/>
        <v>1.1513694275475128</v>
      </c>
      <c r="AG83" s="62">
        <f t="shared" si="48"/>
        <v>1.1535590642160183</v>
      </c>
      <c r="AI83" s="30">
        <v>71</v>
      </c>
      <c r="AJ83" s="64">
        <f t="shared" si="49"/>
        <v>6.2272898112882835E-3</v>
      </c>
      <c r="AK83" s="64">
        <f t="shared" si="50"/>
        <v>1.4170983194053632E-2</v>
      </c>
      <c r="AL83" s="64">
        <f t="shared" si="51"/>
        <v>2.0454580992363525E-2</v>
      </c>
      <c r="AM83" s="64">
        <f t="shared" si="52"/>
        <v>-0.13847715478037748</v>
      </c>
      <c r="AN83" s="64">
        <f t="shared" si="53"/>
        <v>4.0442223416763845E-2</v>
      </c>
      <c r="AO83" s="64">
        <f t="shared" si="54"/>
        <v>5.1979484561734846E-2</v>
      </c>
      <c r="AP83" s="64">
        <f t="shared" si="55"/>
        <v>6.2634748702958487E-2</v>
      </c>
      <c r="AQ83" s="64">
        <f t="shared" si="56"/>
        <v>8.1430139694534609E-2</v>
      </c>
      <c r="AR83" s="66">
        <f t="shared" si="57"/>
        <v>0.10207749916541198</v>
      </c>
    </row>
    <row r="84" spans="2:44" x14ac:dyDescent="0.3">
      <c r="B84" s="30">
        <v>72</v>
      </c>
      <c r="C84">
        <f>fevr_19!C161</f>
        <v>5.3841833333333344</v>
      </c>
      <c r="D84">
        <f>fevr_19!D161</f>
        <v>5.9072666666666667</v>
      </c>
      <c r="E84">
        <f>fevr_19!E161</f>
        <v>6.0172466666666704</v>
      </c>
      <c r="F84">
        <f>fevr_19!F161</f>
        <v>6.179470000000002</v>
      </c>
      <c r="G84">
        <f>fevr_19!G161</f>
        <v>6.8111200000000016</v>
      </c>
      <c r="H84">
        <f>fevr_19!H161</f>
        <v>7.0930941666666598</v>
      </c>
      <c r="I84">
        <f>fevr_19!I161</f>
        <v>7.3380966666666598</v>
      </c>
      <c r="J84">
        <f>fevr_19!J161</f>
        <v>7.6359749999999993</v>
      </c>
      <c r="K84" s="4">
        <f>fevr_19!K161</f>
        <v>8.1230999999999902</v>
      </c>
      <c r="M84" s="30">
        <v>72</v>
      </c>
      <c r="N84">
        <f t="shared" si="31"/>
        <v>-0.58383321368346464</v>
      </c>
      <c r="O84">
        <f t="shared" si="32"/>
        <v>-0.58720980897014596</v>
      </c>
      <c r="P84">
        <f t="shared" si="33"/>
        <v>-0.59194476112228889</v>
      </c>
      <c r="Q84">
        <f t="shared" si="34"/>
        <v>-0.59686051404313878</v>
      </c>
      <c r="R84">
        <f t="shared" si="35"/>
        <v>-0.61168298289398204</v>
      </c>
      <c r="S84">
        <f t="shared" si="36"/>
        <v>-0.62801776416340771</v>
      </c>
      <c r="T84">
        <f t="shared" si="37"/>
        <v>-0.64571508997177229</v>
      </c>
      <c r="U84">
        <f t="shared" si="38"/>
        <v>-0.68216422774819196</v>
      </c>
      <c r="V84" s="4">
        <f t="shared" si="39"/>
        <v>-0.72246915596488337</v>
      </c>
      <c r="X84" s="30">
        <v>72</v>
      </c>
      <c r="Y84" s="61">
        <f t="shared" si="40"/>
        <v>1.1402308540494879</v>
      </c>
      <c r="Z84" s="61">
        <f t="shared" si="41"/>
        <v>1.1444908621011023</v>
      </c>
      <c r="AA84" s="61">
        <f t="shared" si="42"/>
        <v>1.1467476122105014</v>
      </c>
      <c r="AB84" s="61">
        <f t="shared" si="43"/>
        <v>0.92146975988436974</v>
      </c>
      <c r="AC84" s="61">
        <f t="shared" si="44"/>
        <v>1.1522254410600452</v>
      </c>
      <c r="AD84" s="61">
        <f t="shared" si="45"/>
        <v>1.1534390981247553</v>
      </c>
      <c r="AE84" s="61">
        <f t="shared" si="46"/>
        <v>1.1544840306175552</v>
      </c>
      <c r="AF84" s="61">
        <f t="shared" si="47"/>
        <v>1.1551631113871008</v>
      </c>
      <c r="AG84" s="62">
        <f t="shared" si="48"/>
        <v>1.1586301924681726</v>
      </c>
      <c r="AI84" s="30">
        <v>72</v>
      </c>
      <c r="AJ84" s="64">
        <f t="shared" si="49"/>
        <v>6.4108649229376313E-3</v>
      </c>
      <c r="AK84" s="64">
        <f t="shared" si="50"/>
        <v>1.4592032252891518E-2</v>
      </c>
      <c r="AL84" s="64">
        <f t="shared" si="51"/>
        <v>2.107733601293138E-2</v>
      </c>
      <c r="AM84" s="64">
        <f t="shared" si="52"/>
        <v>-0.1401906145391133</v>
      </c>
      <c r="AN84" s="64">
        <f t="shared" si="53"/>
        <v>4.1784556418033358E-2</v>
      </c>
      <c r="AO84" s="64">
        <f t="shared" si="54"/>
        <v>5.3782231077259879E-2</v>
      </c>
      <c r="AP84" s="64">
        <f t="shared" si="55"/>
        <v>6.4891018061350225E-2</v>
      </c>
      <c r="AQ84" s="64">
        <f t="shared" si="56"/>
        <v>8.4446403833538186E-2</v>
      </c>
      <c r="AR84" s="66">
        <f t="shared" si="57"/>
        <v>0.10624278026354494</v>
      </c>
    </row>
    <row r="85" spans="2:44" x14ac:dyDescent="0.3">
      <c r="B85" s="30">
        <v>73</v>
      </c>
      <c r="C85">
        <f>fevr_19!C162</f>
        <v>5.3881000000000006</v>
      </c>
      <c r="D85">
        <f>fevr_19!D162</f>
        <v>5.9116</v>
      </c>
      <c r="E85">
        <f>fevr_19!E162</f>
        <v>6.0247800000000034</v>
      </c>
      <c r="F85">
        <f>fevr_19!F162</f>
        <v>6.1885200000000022</v>
      </c>
      <c r="G85">
        <f>fevr_19!G162</f>
        <v>6.8329200000000014</v>
      </c>
      <c r="H85">
        <f>fevr_19!H162</f>
        <v>7.1223399999999941</v>
      </c>
      <c r="I85">
        <f>fevr_19!I162</f>
        <v>7.3738799999999927</v>
      </c>
      <c r="J85">
        <f>fevr_19!J162</f>
        <v>7.6720999999999986</v>
      </c>
      <c r="K85" s="4">
        <f>fevr_19!K162</f>
        <v>8.1805999999999912</v>
      </c>
      <c r="M85" s="30">
        <v>73</v>
      </c>
      <c r="N85">
        <f t="shared" si="31"/>
        <v>-0.6138366747130426</v>
      </c>
      <c r="O85">
        <f t="shared" si="32"/>
        <v>-0.61732252715343039</v>
      </c>
      <c r="P85">
        <f t="shared" si="33"/>
        <v>-0.62221168413712624</v>
      </c>
      <c r="Q85">
        <f t="shared" si="34"/>
        <v>-0.62728876991585492</v>
      </c>
      <c r="R85">
        <f t="shared" si="35"/>
        <v>-0.64260547842490379</v>
      </c>
      <c r="S85">
        <f t="shared" si="36"/>
        <v>-0.65949877981785965</v>
      </c>
      <c r="T85">
        <f t="shared" si="37"/>
        <v>-0.6778181593813678</v>
      </c>
      <c r="U85">
        <f t="shared" si="38"/>
        <v>-0.71560674059870588</v>
      </c>
      <c r="V85" s="4">
        <f t="shared" si="39"/>
        <v>-0.75749031413124346</v>
      </c>
      <c r="X85" s="30">
        <v>73</v>
      </c>
      <c r="Y85" s="61">
        <f t="shared" si="40"/>
        <v>1.1404897426764748</v>
      </c>
      <c r="Z85" s="61">
        <f t="shared" si="41"/>
        <v>1.1450833364629562</v>
      </c>
      <c r="AA85" s="61">
        <f t="shared" si="42"/>
        <v>1.1476160720905293</v>
      </c>
      <c r="AB85" s="61">
        <f t="shared" si="43"/>
        <v>0.92220311453910986</v>
      </c>
      <c r="AC85" s="61">
        <f t="shared" si="44"/>
        <v>1.1540401942925833</v>
      </c>
      <c r="AD85" s="61">
        <f t="shared" si="45"/>
        <v>1.1558392732099043</v>
      </c>
      <c r="AE85" s="61">
        <f t="shared" si="46"/>
        <v>1.1574519322197736</v>
      </c>
      <c r="AF85" s="61">
        <f t="shared" si="47"/>
        <v>1.1590974331600996</v>
      </c>
      <c r="AG85" s="62">
        <f t="shared" si="48"/>
        <v>1.1639267919268019</v>
      </c>
      <c r="AI85" s="30">
        <v>73</v>
      </c>
      <c r="AJ85" s="64">
        <f t="shared" si="49"/>
        <v>6.6008858058000941E-3</v>
      </c>
      <c r="AK85" s="64">
        <f t="shared" si="50"/>
        <v>1.5028156025874262E-2</v>
      </c>
      <c r="AL85" s="64">
        <f t="shared" si="51"/>
        <v>2.1723374479819868E-2</v>
      </c>
      <c r="AM85" s="64">
        <f t="shared" si="52"/>
        <v>-0.14188478754498568</v>
      </c>
      <c r="AN85" s="64">
        <f t="shared" si="53"/>
        <v>4.3184089252978231E-2</v>
      </c>
      <c r="AO85" s="64">
        <f t="shared" si="54"/>
        <v>5.5666637823070464E-2</v>
      </c>
      <c r="AP85" s="64">
        <f t="shared" si="55"/>
        <v>6.7254963530037015E-2</v>
      </c>
      <c r="AQ85" s="64">
        <f t="shared" si="56"/>
        <v>8.7613734349672567E-2</v>
      </c>
      <c r="AR85" s="66">
        <f t="shared" si="57"/>
        <v>0.11064189973903693</v>
      </c>
    </row>
    <row r="86" spans="2:44" x14ac:dyDescent="0.3">
      <c r="B86" s="30">
        <v>74</v>
      </c>
      <c r="C86">
        <f>fevr_19!C163</f>
        <v>5.3924000000000012</v>
      </c>
      <c r="D86">
        <f>fevr_19!D163</f>
        <v>5.9164000000000003</v>
      </c>
      <c r="E86">
        <f>fevr_19!E163</f>
        <v>6.0329200000000034</v>
      </c>
      <c r="F86">
        <f>fevr_19!F163</f>
        <v>6.1982800000000022</v>
      </c>
      <c r="G86">
        <f>fevr_19!G163</f>
        <v>6.8558800000000026</v>
      </c>
      <c r="H86">
        <f>fevr_19!H163</f>
        <v>7.153009999999993</v>
      </c>
      <c r="I86">
        <f>fevr_19!I163</f>
        <v>7.4113199999999928</v>
      </c>
      <c r="J86">
        <f>fevr_19!J163</f>
        <v>7.7098999999999993</v>
      </c>
      <c r="K86" s="4">
        <f>fevr_19!K163</f>
        <v>8.2403999999999904</v>
      </c>
      <c r="M86" s="30">
        <v>74</v>
      </c>
      <c r="N86">
        <f t="shared" si="31"/>
        <v>-0.64440323221382589</v>
      </c>
      <c r="O86">
        <f t="shared" si="32"/>
        <v>-0.64800577266152126</v>
      </c>
      <c r="P86">
        <f t="shared" si="33"/>
        <v>-0.65305970354979126</v>
      </c>
      <c r="Q86">
        <f t="shared" si="34"/>
        <v>-0.65830928178423032</v>
      </c>
      <c r="R86">
        <f t="shared" si="35"/>
        <v>-0.67415506875258724</v>
      </c>
      <c r="S86">
        <f t="shared" si="36"/>
        <v>-0.69164744964372149</v>
      </c>
      <c r="T86">
        <f t="shared" si="37"/>
        <v>-0.71063555365862885</v>
      </c>
      <c r="U86">
        <f t="shared" si="38"/>
        <v>-0.74986949401752101</v>
      </c>
      <c r="V86" s="4">
        <f t="shared" si="39"/>
        <v>-0.79346620573397564</v>
      </c>
      <c r="X86" s="30">
        <v>74</v>
      </c>
      <c r="Y86" s="61">
        <f t="shared" si="40"/>
        <v>1.1407542458666431</v>
      </c>
      <c r="Z86" s="61">
        <f t="shared" si="41"/>
        <v>1.145689040991742</v>
      </c>
      <c r="AA86" s="61">
        <f t="shared" si="42"/>
        <v>1.1485054455475512</v>
      </c>
      <c r="AB86" s="61">
        <f t="shared" si="43"/>
        <v>0.92295542347529635</v>
      </c>
      <c r="AC86" s="61">
        <f t="shared" si="44"/>
        <v>1.1559097491510204</v>
      </c>
      <c r="AD86" s="61">
        <f t="shared" si="45"/>
        <v>1.1583196933313828</v>
      </c>
      <c r="AE86" s="61">
        <f t="shared" si="46"/>
        <v>1.1605277356457107</v>
      </c>
      <c r="AF86" s="61">
        <f t="shared" si="47"/>
        <v>1.1631853314507854</v>
      </c>
      <c r="AG86" s="62">
        <f t="shared" si="48"/>
        <v>1.1694703294291873</v>
      </c>
      <c r="AI86" s="30">
        <v>74</v>
      </c>
      <c r="AJ86" s="64">
        <f t="shared" si="49"/>
        <v>6.797787250147902E-3</v>
      </c>
      <c r="AK86" s="64">
        <f t="shared" si="50"/>
        <v>1.5480383329831593E-2</v>
      </c>
      <c r="AL86" s="64">
        <f t="shared" si="51"/>
        <v>2.2394302132264232E-2</v>
      </c>
      <c r="AM86" s="64">
        <f t="shared" si="52"/>
        <v>-0.14355825249120513</v>
      </c>
      <c r="AN86" s="64">
        <f t="shared" si="53"/>
        <v>4.4644927508242005E-2</v>
      </c>
      <c r="AO86" s="64">
        <f t="shared" si="54"/>
        <v>5.7638756869641261E-2</v>
      </c>
      <c r="AP86" s="64">
        <f t="shared" si="55"/>
        <v>6.9734844052493083E-2</v>
      </c>
      <c r="AQ86" s="64">
        <f t="shared" si="56"/>
        <v>9.0944562962915199E-2</v>
      </c>
      <c r="AR86" s="66">
        <f t="shared" si="57"/>
        <v>0.11529560590493448</v>
      </c>
    </row>
    <row r="87" spans="2:44" x14ac:dyDescent="0.3">
      <c r="B87" s="30">
        <v>75</v>
      </c>
      <c r="C87">
        <f>fevr_19!C164</f>
        <v>5.3970833333333346</v>
      </c>
      <c r="D87">
        <f>fevr_19!D164</f>
        <v>5.9216666666666669</v>
      </c>
      <c r="E87">
        <f>fevr_19!E164</f>
        <v>6.0416666666666705</v>
      </c>
      <c r="F87">
        <f>fevr_19!F164</f>
        <v>6.2087500000000029</v>
      </c>
      <c r="G87">
        <f>fevr_19!G164</f>
        <v>6.8800000000000026</v>
      </c>
      <c r="H87">
        <f>fevr_19!H164</f>
        <v>7.1851041666666591</v>
      </c>
      <c r="I87">
        <f>fevr_19!I164</f>
        <v>7.4504166666666602</v>
      </c>
      <c r="J87">
        <f>fevr_19!J164</f>
        <v>7.7493749999999997</v>
      </c>
      <c r="K87" s="4">
        <f>fevr_19!K164</f>
        <v>8.3024999999999913</v>
      </c>
      <c r="M87" s="30">
        <v>75</v>
      </c>
      <c r="N87">
        <f t="shared" si="31"/>
        <v>-0.6755841324164592</v>
      </c>
      <c r="O87">
        <f t="shared" si="32"/>
        <v>-0.67931164068210703</v>
      </c>
      <c r="P87">
        <f t="shared" si="33"/>
        <v>-0.68454213122494834</v>
      </c>
      <c r="Q87">
        <f t="shared" si="34"/>
        <v>-0.68997665781527129</v>
      </c>
      <c r="R87">
        <f t="shared" si="35"/>
        <v>-0.70639048512463753</v>
      </c>
      <c r="S87">
        <f t="shared" si="36"/>
        <v>-0.72452744824171789</v>
      </c>
      <c r="T87">
        <f t="shared" si="37"/>
        <v>-0.74423682254615642</v>
      </c>
      <c r="U87">
        <f t="shared" si="38"/>
        <v>-0.78503609181475198</v>
      </c>
      <c r="V87" s="4">
        <f t="shared" si="39"/>
        <v>-0.8304996678941986</v>
      </c>
      <c r="X87" s="30">
        <v>75</v>
      </c>
      <c r="Y87" s="61">
        <f t="shared" si="40"/>
        <v>1.1410248715536004</v>
      </c>
      <c r="Z87" s="61">
        <f t="shared" si="41"/>
        <v>1.1463091783046118</v>
      </c>
      <c r="AA87" s="61">
        <f t="shared" si="42"/>
        <v>1.1494176088270529</v>
      </c>
      <c r="AB87" s="61">
        <f t="shared" si="43"/>
        <v>0.92372839580240895</v>
      </c>
      <c r="AC87" s="61">
        <f t="shared" si="44"/>
        <v>1.1578388896680996</v>
      </c>
      <c r="AD87" s="61">
        <f t="shared" si="45"/>
        <v>1.1608874004612029</v>
      </c>
      <c r="AE87" s="61">
        <f t="shared" si="46"/>
        <v>1.1637210501299617</v>
      </c>
      <c r="AF87" s="61">
        <f t="shared" si="47"/>
        <v>1.1674412839555965</v>
      </c>
      <c r="AG87" s="62">
        <f t="shared" si="48"/>
        <v>1.1752850684438099</v>
      </c>
      <c r="AI87" s="30">
        <v>75</v>
      </c>
      <c r="AJ87" s="64">
        <f t="shared" si="49"/>
        <v>7.0020506679518979E-3</v>
      </c>
      <c r="AK87" s="64">
        <f t="shared" si="50"/>
        <v>1.5949853891662258E-2</v>
      </c>
      <c r="AL87" s="64">
        <f t="shared" si="51"/>
        <v>2.3091897719965782E-2</v>
      </c>
      <c r="AM87" s="64">
        <f t="shared" si="52"/>
        <v>-0.1452094301627872</v>
      </c>
      <c r="AN87" s="64">
        <f t="shared" si="53"/>
        <v>4.6171626554032952E-2</v>
      </c>
      <c r="AO87" s="64">
        <f t="shared" si="54"/>
        <v>5.9705322133401517E-2</v>
      </c>
      <c r="AP87" s="64">
        <f t="shared" si="55"/>
        <v>7.2339881037757681E-2</v>
      </c>
      <c r="AQ87" s="64">
        <f t="shared" si="56"/>
        <v>9.445289572033233E-2</v>
      </c>
      <c r="AR87" s="66">
        <f t="shared" si="57"/>
        <v>0.12022748841366659</v>
      </c>
    </row>
    <row r="88" spans="2:44" x14ac:dyDescent="0.3">
      <c r="B88" s="30">
        <v>76</v>
      </c>
      <c r="C88">
        <f>fevr_19!C165</f>
        <v>5.4021500000000007</v>
      </c>
      <c r="D88">
        <f>fevr_19!D165</f>
        <v>5.9274000000000004</v>
      </c>
      <c r="E88">
        <f>fevr_19!E165</f>
        <v>6.0510200000000038</v>
      </c>
      <c r="F88">
        <f>fevr_19!F165</f>
        <v>6.2199300000000033</v>
      </c>
      <c r="G88">
        <f>fevr_19!G165</f>
        <v>6.9052800000000021</v>
      </c>
      <c r="H88">
        <f>fevr_19!H165</f>
        <v>7.2186224999999924</v>
      </c>
      <c r="I88">
        <f>fevr_19!I165</f>
        <v>7.4911699999999923</v>
      </c>
      <c r="J88">
        <f>fevr_19!J165</f>
        <v>7.7905249999999997</v>
      </c>
      <c r="K88" s="4">
        <f>fevr_19!K165</f>
        <v>8.3668999999999905</v>
      </c>
      <c r="M88" s="30">
        <v>76</v>
      </c>
      <c r="N88">
        <f t="shared" si="31"/>
        <v>-0.70743619862090035</v>
      </c>
      <c r="O88">
        <f t="shared" si="32"/>
        <v>-0.71129793996570234</v>
      </c>
      <c r="P88">
        <f t="shared" si="33"/>
        <v>-0.71671818977224444</v>
      </c>
      <c r="Q88">
        <f t="shared" si="34"/>
        <v>-0.72235162901310446</v>
      </c>
      <c r="R88">
        <f t="shared" si="35"/>
        <v>-0.73937726963650097</v>
      </c>
      <c r="S88">
        <f t="shared" si="36"/>
        <v>-0.75821011190474263</v>
      </c>
      <c r="T88">
        <f t="shared" si="37"/>
        <v>-0.77870022375697412</v>
      </c>
      <c r="U88">
        <f t="shared" si="38"/>
        <v>-0.82120149236752438</v>
      </c>
      <c r="V88" s="4">
        <f t="shared" si="39"/>
        <v>-0.86870881262448107</v>
      </c>
      <c r="X88" s="30">
        <v>76</v>
      </c>
      <c r="Y88" s="61">
        <f t="shared" si="40"/>
        <v>1.1413021795490932</v>
      </c>
      <c r="Z88" s="61">
        <f t="shared" si="41"/>
        <v>1.1469450746310357</v>
      </c>
      <c r="AA88" s="61">
        <f t="shared" si="42"/>
        <v>1.1503546312369783</v>
      </c>
      <c r="AB88" s="61">
        <f t="shared" si="43"/>
        <v>0.92452392212326751</v>
      </c>
      <c r="AC88" s="61">
        <f t="shared" si="44"/>
        <v>1.1598329056658885</v>
      </c>
      <c r="AD88" s="61">
        <f t="shared" si="45"/>
        <v>1.1635502089779903</v>
      </c>
      <c r="AE88" s="61">
        <f t="shared" si="46"/>
        <v>1.1670425845581427</v>
      </c>
      <c r="AF88" s="61">
        <f t="shared" si="47"/>
        <v>1.1718815999014438</v>
      </c>
      <c r="AG88" s="62">
        <f t="shared" si="48"/>
        <v>1.1813986425799459</v>
      </c>
      <c r="AI88" s="30">
        <v>76</v>
      </c>
      <c r="AJ88" s="64">
        <f t="shared" si="49"/>
        <v>7.2142113046537171E-3</v>
      </c>
      <c r="AK88" s="64">
        <f t="shared" si="50"/>
        <v>1.6437835614070639E-2</v>
      </c>
      <c r="AL88" s="64">
        <f t="shared" si="51"/>
        <v>2.3818140086951378E-2</v>
      </c>
      <c r="AM88" s="64">
        <f t="shared" si="52"/>
        <v>-0.14683655779871119</v>
      </c>
      <c r="AN88" s="64">
        <f t="shared" si="53"/>
        <v>4.7769264108108667E-2</v>
      </c>
      <c r="AO88" s="64">
        <f t="shared" si="54"/>
        <v>6.1873862817787284E-2</v>
      </c>
      <c r="AP88" s="64">
        <f t="shared" si="55"/>
        <v>7.5080424191541817E-2</v>
      </c>
      <c r="AQ88" s="64">
        <f t="shared" si="56"/>
        <v>9.8154606551269841E-2</v>
      </c>
      <c r="AR88" s="66">
        <f t="shared" si="57"/>
        <v>0.12546455306252668</v>
      </c>
    </row>
    <row r="89" spans="2:44" x14ac:dyDescent="0.3">
      <c r="B89" s="30">
        <v>77</v>
      </c>
      <c r="C89">
        <f>fevr_19!C166</f>
        <v>5.4076000000000013</v>
      </c>
      <c r="D89">
        <f>fevr_19!D166</f>
        <v>5.9336000000000002</v>
      </c>
      <c r="E89">
        <f>fevr_19!E166</f>
        <v>6.0609800000000034</v>
      </c>
      <c r="F89">
        <f>fevr_19!F166</f>
        <v>6.2318200000000026</v>
      </c>
      <c r="G89">
        <f>fevr_19!G166</f>
        <v>6.9317200000000021</v>
      </c>
      <c r="H89">
        <f>fevr_19!H166</f>
        <v>7.2535649999999929</v>
      </c>
      <c r="I89">
        <f>fevr_19!I166</f>
        <v>7.5335799999999926</v>
      </c>
      <c r="J89">
        <f>fevr_19!J166</f>
        <v>7.8333499999999994</v>
      </c>
      <c r="K89" s="4">
        <f>fevr_19!K166</f>
        <v>8.4335999999999895</v>
      </c>
      <c r="M89" s="30">
        <v>77</v>
      </c>
      <c r="N89">
        <f t="shared" si="31"/>
        <v>-0.74002277035167308</v>
      </c>
      <c r="O89">
        <f t="shared" si="32"/>
        <v>-0.74402916091912641</v>
      </c>
      <c r="P89">
        <f t="shared" si="33"/>
        <v>-0.7496540227926215</v>
      </c>
      <c r="Q89">
        <f t="shared" si="34"/>
        <v>-0.75550210525508699</v>
      </c>
      <c r="R89">
        <f t="shared" si="35"/>
        <v>-0.7731889828893227</v>
      </c>
      <c r="S89">
        <f t="shared" si="36"/>
        <v>-0.79277583993120859</v>
      </c>
      <c r="T89">
        <f t="shared" si="37"/>
        <v>-0.81411437104520679</v>
      </c>
      <c r="U89">
        <f t="shared" si="38"/>
        <v>-0.858474318667652</v>
      </c>
      <c r="V89" s="4">
        <f t="shared" si="39"/>
        <v>-0.90823040257762067</v>
      </c>
      <c r="X89" s="30">
        <v>77</v>
      </c>
      <c r="Y89" s="61">
        <f t="shared" si="40"/>
        <v>1.1415867902149242</v>
      </c>
      <c r="Z89" s="61">
        <f t="shared" si="41"/>
        <v>1.1475982005940768</v>
      </c>
      <c r="AA89" s="61">
        <f t="shared" si="42"/>
        <v>1.1513188077758589</v>
      </c>
      <c r="AB89" s="61">
        <f t="shared" si="43"/>
        <v>0.92534410593500915</v>
      </c>
      <c r="AC89" s="61">
        <f t="shared" si="44"/>
        <v>1.161897680620217</v>
      </c>
      <c r="AD89" s="61">
        <f t="shared" si="45"/>
        <v>1.1663168437619356</v>
      </c>
      <c r="AE89" s="61">
        <f t="shared" si="46"/>
        <v>1.1705043507505799</v>
      </c>
      <c r="AF89" s="61">
        <f t="shared" si="47"/>
        <v>1.1765247857303545</v>
      </c>
      <c r="AG89" s="62">
        <f t="shared" si="48"/>
        <v>1.1878427857323779</v>
      </c>
      <c r="AI89" s="30">
        <v>77</v>
      </c>
      <c r="AJ89" s="64">
        <f t="shared" si="49"/>
        <v>7.434866934025397E-3</v>
      </c>
      <c r="AK89" s="64">
        <f t="shared" si="50"/>
        <v>1.6945745416955482E-2</v>
      </c>
      <c r="AL89" s="64">
        <f t="shared" si="51"/>
        <v>2.4575240909076146E-2</v>
      </c>
      <c r="AM89" s="64">
        <f t="shared" si="52"/>
        <v>-0.14843765793457764</v>
      </c>
      <c r="AN89" s="64">
        <f t="shared" si="53"/>
        <v>4.9443528499629075E-2</v>
      </c>
      <c r="AO89" s="64">
        <f t="shared" si="54"/>
        <v>6.4152842209540428E-2</v>
      </c>
      <c r="AP89" s="64">
        <f t="shared" si="55"/>
        <v>7.7968155781004245E-2</v>
      </c>
      <c r="AQ89" s="64">
        <f t="shared" si="56"/>
        <v>0.10206780448926289</v>
      </c>
      <c r="AR89" s="66">
        <f t="shared" si="57"/>
        <v>0.13103795369567517</v>
      </c>
    </row>
    <row r="90" spans="2:44" x14ac:dyDescent="0.3">
      <c r="B90" s="30">
        <v>78</v>
      </c>
      <c r="C90">
        <f>fevr_19!C167</f>
        <v>5.4134333333333347</v>
      </c>
      <c r="D90">
        <f>fevr_19!D167</f>
        <v>5.940266666666667</v>
      </c>
      <c r="E90">
        <f>fevr_19!E167</f>
        <v>6.07154666666667</v>
      </c>
      <c r="F90">
        <f>fevr_19!F167</f>
        <v>6.2444200000000034</v>
      </c>
      <c r="G90">
        <f>fevr_19!G167</f>
        <v>6.9593200000000017</v>
      </c>
      <c r="H90">
        <f>fevr_19!H167</f>
        <v>7.2899316666666589</v>
      </c>
      <c r="I90">
        <f>fevr_19!I167</f>
        <v>7.5776466666666593</v>
      </c>
      <c r="J90">
        <f>fevr_19!J167</f>
        <v>7.8778499999999987</v>
      </c>
      <c r="K90" s="4">
        <f>fevr_19!K167</f>
        <v>8.5025999999999904</v>
      </c>
      <c r="M90" s="30">
        <v>78</v>
      </c>
      <c r="N90">
        <f t="shared" si="31"/>
        <v>-0.77341484455279597</v>
      </c>
      <c r="O90">
        <f t="shared" si="32"/>
        <v>-0.77757765348075991</v>
      </c>
      <c r="P90">
        <f t="shared" si="33"/>
        <v>-0.78342392628217628</v>
      </c>
      <c r="Q90">
        <f t="shared" si="34"/>
        <v>-0.78950446497098581</v>
      </c>
      <c r="R90">
        <f t="shared" si="35"/>
        <v>-0.80790868753582956</v>
      </c>
      <c r="S90">
        <f t="shared" si="36"/>
        <v>-0.82831582764024558</v>
      </c>
      <c r="T90">
        <f t="shared" si="37"/>
        <v>-0.8505802878039016</v>
      </c>
      <c r="U90">
        <f t="shared" si="38"/>
        <v>-0.89697978467753225</v>
      </c>
      <c r="V90" s="4">
        <f t="shared" si="39"/>
        <v>-0.94922421368759802</v>
      </c>
      <c r="X90" s="30">
        <v>78</v>
      </c>
      <c r="Y90" s="61">
        <f t="shared" si="40"/>
        <v>1.141879394987837</v>
      </c>
      <c r="Z90" s="61">
        <f t="shared" si="41"/>
        <v>1.1482701964661988</v>
      </c>
      <c r="AA90" s="61">
        <f t="shared" si="42"/>
        <v>1.15231269884931</v>
      </c>
      <c r="AB90" s="61">
        <f t="shared" si="43"/>
        <v>0.92619130202896527</v>
      </c>
      <c r="AC90" s="61">
        <f t="shared" si="44"/>
        <v>1.1640397993829001</v>
      </c>
      <c r="AD90" s="61">
        <f t="shared" si="45"/>
        <v>1.1691971106141335</v>
      </c>
      <c r="AE90" s="61">
        <f t="shared" si="46"/>
        <v>1.1741199162135902</v>
      </c>
      <c r="AF90" s="61">
        <f t="shared" si="47"/>
        <v>1.1813920076205588</v>
      </c>
      <c r="AG90" s="62">
        <f t="shared" si="48"/>
        <v>1.1946542740141561</v>
      </c>
      <c r="AI90" s="30">
        <v>78</v>
      </c>
      <c r="AJ90" s="64">
        <f t="shared" si="49"/>
        <v>7.664688421658461E-3</v>
      </c>
      <c r="AK90" s="64">
        <f t="shared" si="50"/>
        <v>1.7475174590834919E-2</v>
      </c>
      <c r="AL90" s="64">
        <f t="shared" si="51"/>
        <v>2.5365684579251369E-2</v>
      </c>
      <c r="AM90" s="64">
        <f t="shared" si="52"/>
        <v>-0.15001050024870577</v>
      </c>
      <c r="AN90" s="64">
        <f t="shared" si="53"/>
        <v>5.1200826949123868E-2</v>
      </c>
      <c r="AO90" s="64">
        <f t="shared" si="54"/>
        <v>6.6551829046088029E-2</v>
      </c>
      <c r="AP90" s="64">
        <f t="shared" si="55"/>
        <v>8.1016344697578235E-2</v>
      </c>
      <c r="AQ90" s="64">
        <f t="shared" si="56"/>
        <v>0.10621329821720482</v>
      </c>
      <c r="AR90" s="66">
        <f t="shared" si="57"/>
        <v>0.13698393644490869</v>
      </c>
    </row>
    <row r="91" spans="2:44" x14ac:dyDescent="0.3">
      <c r="B91" s="30">
        <v>79</v>
      </c>
      <c r="C91">
        <f>fevr_19!C168</f>
        <v>5.4196500000000007</v>
      </c>
      <c r="D91">
        <f>fevr_19!D168</f>
        <v>5.9474</v>
      </c>
      <c r="E91">
        <f>fevr_19!E168</f>
        <v>6.0827200000000037</v>
      </c>
      <c r="F91">
        <f>fevr_19!F168</f>
        <v>6.257730000000004</v>
      </c>
      <c r="G91">
        <f>fevr_19!G168</f>
        <v>6.9880800000000018</v>
      </c>
      <c r="H91">
        <f>fevr_19!H168</f>
        <v>7.3277224999999921</v>
      </c>
      <c r="I91">
        <f>fevr_19!I168</f>
        <v>7.6233699999999924</v>
      </c>
      <c r="J91">
        <f>fevr_19!J168</f>
        <v>7.9240250000000003</v>
      </c>
      <c r="K91" s="4">
        <f>fevr_19!K168</f>
        <v>8.5738999999999876</v>
      </c>
      <c r="M91" s="30">
        <v>79</v>
      </c>
      <c r="N91">
        <f t="shared" si="31"/>
        <v>-0.80769247418765511</v>
      </c>
      <c r="O91">
        <f t="shared" si="32"/>
        <v>-0.81202507268528268</v>
      </c>
      <c r="P91">
        <f t="shared" si="33"/>
        <v>-0.81811186287103355</v>
      </c>
      <c r="Q91">
        <f t="shared" si="34"/>
        <v>-0.82444514432524107</v>
      </c>
      <c r="R91">
        <f t="shared" si="35"/>
        <v>-0.84363078805104719</v>
      </c>
      <c r="S91">
        <f t="shared" si="36"/>
        <v>-0.86493423124465607</v>
      </c>
      <c r="T91">
        <f t="shared" si="37"/>
        <v>-0.88821399361197217</v>
      </c>
      <c r="U91">
        <f t="shared" si="38"/>
        <v>-0.9368634485913121</v>
      </c>
      <c r="V91" s="4">
        <f t="shared" si="39"/>
        <v>-0.99187875587122898</v>
      </c>
      <c r="X91" s="30">
        <v>79</v>
      </c>
      <c r="Y91" s="61">
        <f t="shared" si="40"/>
        <v>1.1421807692635813</v>
      </c>
      <c r="Z91" s="61">
        <f t="shared" si="41"/>
        <v>1.1489629031312982</v>
      </c>
      <c r="AA91" s="61">
        <f t="shared" si="42"/>
        <v>1.1533391790446006</v>
      </c>
      <c r="AB91" s="61">
        <f t="shared" si="43"/>
        <v>0.92706816388766988</v>
      </c>
      <c r="AC91" s="61">
        <f t="shared" si="44"/>
        <v>1.166266681511106</v>
      </c>
      <c r="AD91" s="61">
        <f t="shared" si="45"/>
        <v>1.1722021087020391</v>
      </c>
      <c r="AE91" s="61">
        <f t="shared" si="46"/>
        <v>1.1779047218108993</v>
      </c>
      <c r="AF91" s="61">
        <f t="shared" si="47"/>
        <v>1.186507683826636</v>
      </c>
      <c r="AG91" s="62">
        <f t="shared" si="48"/>
        <v>1.2018761588888609</v>
      </c>
      <c r="AI91" s="30">
        <v>79</v>
      </c>
      <c r="AJ91" s="64">
        <f t="shared" si="49"/>
        <v>7.904432665668204E-3</v>
      </c>
      <c r="AK91" s="64">
        <f t="shared" si="50"/>
        <v>1.8027919899898825E-2</v>
      </c>
      <c r="AL91" s="64">
        <f t="shared" si="51"/>
        <v>2.6192277219868387E-2</v>
      </c>
      <c r="AM91" s="64">
        <f t="shared" si="52"/>
        <v>-0.15155255441702631</v>
      </c>
      <c r="AN91" s="64">
        <f t="shared" si="53"/>
        <v>5.3048419643957123E-2</v>
      </c>
      <c r="AO91" s="64">
        <f t="shared" si="54"/>
        <v>6.9081711207005236E-2</v>
      </c>
      <c r="AP91" s="64">
        <f t="shared" si="55"/>
        <v>8.4240165842612402E-2</v>
      </c>
      <c r="AQ91" s="64">
        <f t="shared" si="56"/>
        <v>0.11061519103404927</v>
      </c>
      <c r="AR91" s="66">
        <f t="shared" si="57"/>
        <v>0.14334507583598832</v>
      </c>
    </row>
    <row r="92" spans="2:44" x14ac:dyDescent="0.3">
      <c r="B92" s="30">
        <v>80</v>
      </c>
      <c r="C92">
        <f>fevr_19!C169</f>
        <v>5.4262500000000014</v>
      </c>
      <c r="D92">
        <f>fevr_19!D169</f>
        <v>5.9550000000000001</v>
      </c>
      <c r="E92">
        <f>fevr_19!E169</f>
        <v>6.0945000000000036</v>
      </c>
      <c r="F92">
        <f>fevr_19!F169</f>
        <v>6.2717500000000035</v>
      </c>
      <c r="G92">
        <f>fevr_19!G169</f>
        <v>7.0180000000000025</v>
      </c>
      <c r="H92">
        <f>fevr_19!H169</f>
        <v>7.3669374999999917</v>
      </c>
      <c r="I92">
        <f>fevr_19!I169</f>
        <v>7.6707499999999929</v>
      </c>
      <c r="J92">
        <f>fevr_19!J169</f>
        <v>7.9718749999999998</v>
      </c>
      <c r="K92" s="4">
        <f>fevr_19!K169</f>
        <v>8.6474999999999884</v>
      </c>
      <c r="M92" s="30">
        <v>80</v>
      </c>
      <c r="N92">
        <f t="shared" si="31"/>
        <v>-0.84294649819766754</v>
      </c>
      <c r="O92">
        <f t="shared" si="32"/>
        <v>-0.84746416941911518</v>
      </c>
      <c r="P92">
        <f t="shared" si="33"/>
        <v>-0.85381334167268019</v>
      </c>
      <c r="Q92">
        <f t="shared" si="34"/>
        <v>-0.86042261454851454</v>
      </c>
      <c r="R92">
        <f t="shared" si="35"/>
        <v>-0.88046333583611414</v>
      </c>
      <c r="S92">
        <f t="shared" si="36"/>
        <v>-0.90275090201573749</v>
      </c>
      <c r="T92">
        <f t="shared" si="37"/>
        <v>-0.92714980062983721</v>
      </c>
      <c r="U92">
        <f t="shared" si="38"/>
        <v>-0.97829609301206155</v>
      </c>
      <c r="V92" s="4">
        <f t="shared" si="39"/>
        <v>-1.0364188975544073</v>
      </c>
      <c r="X92" s="30">
        <v>80</v>
      </c>
      <c r="Y92" s="61">
        <f t="shared" si="40"/>
        <v>1.1424917883159651</v>
      </c>
      <c r="Z92" s="61">
        <f t="shared" si="41"/>
        <v>1.1496784004006642</v>
      </c>
      <c r="AA92" s="61">
        <f t="shared" si="42"/>
        <v>1.1544014976053238</v>
      </c>
      <c r="AB92" s="61">
        <f t="shared" si="43"/>
        <v>0.92797770277796954</v>
      </c>
      <c r="AC92" s="61">
        <f t="shared" si="44"/>
        <v>1.1685867480058709</v>
      </c>
      <c r="AD92" s="61">
        <f t="shared" si="45"/>
        <v>1.1753444983327805</v>
      </c>
      <c r="AE92" s="61">
        <f t="shared" si="46"/>
        <v>1.1818764857914987</v>
      </c>
      <c r="AF92" s="61">
        <f t="shared" si="47"/>
        <v>1.1919002538151358</v>
      </c>
      <c r="AG92" s="62">
        <f t="shared" si="48"/>
        <v>1.2095594082604468</v>
      </c>
      <c r="AI92" s="30">
        <v>80</v>
      </c>
      <c r="AJ92" s="64">
        <f t="shared" si="49"/>
        <v>8.1549585935203339E-3</v>
      </c>
      <c r="AK92" s="64">
        <f t="shared" si="50"/>
        <v>1.8606022090107421E-2</v>
      </c>
      <c r="AL92" s="64">
        <f t="shared" si="51"/>
        <v>2.7058207477246521E-2</v>
      </c>
      <c r="AM92" s="64">
        <f t="shared" si="52"/>
        <v>-0.15306093128189036</v>
      </c>
      <c r="AN92" s="64">
        <f t="shared" si="53"/>
        <v>5.4994587450920118E-2</v>
      </c>
      <c r="AO92" s="64">
        <f t="shared" si="54"/>
        <v>7.1754965099529167E-2</v>
      </c>
      <c r="AP92" s="64">
        <f t="shared" si="55"/>
        <v>8.7657106368763116E-2</v>
      </c>
      <c r="AQ92" s="64">
        <f t="shared" si="56"/>
        <v>0.11530165337604847</v>
      </c>
      <c r="AR92" s="66">
        <f t="shared" si="57"/>
        <v>0.15017191966806709</v>
      </c>
    </row>
    <row r="93" spans="2:44" x14ac:dyDescent="0.3">
      <c r="B93" s="30">
        <v>81</v>
      </c>
      <c r="C93">
        <f>fevr_19!C170</f>
        <v>5.4332333333333347</v>
      </c>
      <c r="D93">
        <f>fevr_19!D170</f>
        <v>5.9630666666666663</v>
      </c>
      <c r="E93">
        <f>fevr_19!E170</f>
        <v>6.1068866666666706</v>
      </c>
      <c r="F93">
        <f>fevr_19!F170</f>
        <v>6.2864800000000036</v>
      </c>
      <c r="G93">
        <f>fevr_19!G170</f>
        <v>7.0490800000000018</v>
      </c>
      <c r="H93">
        <f>fevr_19!H170</f>
        <v>7.4075766666666585</v>
      </c>
      <c r="I93">
        <f>fevr_19!I170</f>
        <v>7.7197866666666588</v>
      </c>
      <c r="J93">
        <f>fevr_19!J170</f>
        <v>8.0213999999999999</v>
      </c>
      <c r="K93" s="4">
        <f>fevr_19!K170</f>
        <v>8.7233999999999892</v>
      </c>
      <c r="M93" s="30">
        <v>81</v>
      </c>
      <c r="N93">
        <f t="shared" si="31"/>
        <v>-0.87928070288745031</v>
      </c>
      <c r="O93">
        <f t="shared" si="32"/>
        <v>-0.88400103145825049</v>
      </c>
      <c r="P93">
        <f t="shared" si="33"/>
        <v>-0.89063777632711971</v>
      </c>
      <c r="Q93">
        <f t="shared" si="34"/>
        <v>-0.89754986837070005</v>
      </c>
      <c r="R93">
        <f t="shared" si="35"/>
        <v>-0.91853094999944729</v>
      </c>
      <c r="S93">
        <f t="shared" si="36"/>
        <v>-0.94190488127147931</v>
      </c>
      <c r="T93">
        <f t="shared" si="37"/>
        <v>-0.96754456956567203</v>
      </c>
      <c r="U93">
        <f t="shared" si="38"/>
        <v>-1.0214801678542276</v>
      </c>
      <c r="V93" s="4">
        <f t="shared" si="39"/>
        <v>-1.0831162154486313</v>
      </c>
      <c r="X93" s="30">
        <v>81</v>
      </c>
      <c r="Y93" s="61">
        <f t="shared" si="40"/>
        <v>1.1428134471648619</v>
      </c>
      <c r="Z93" s="61">
        <f t="shared" si="41"/>
        <v>1.1504190549161797</v>
      </c>
      <c r="AA93" s="61">
        <f t="shared" si="42"/>
        <v>1.1555033541976707</v>
      </c>
      <c r="AB93" s="61">
        <f t="shared" si="43"/>
        <v>0.92892336221397576</v>
      </c>
      <c r="AC93" s="61">
        <f t="shared" si="44"/>
        <v>1.1710096322021124</v>
      </c>
      <c r="AD93" s="61">
        <f t="shared" si="45"/>
        <v>1.1786388425777956</v>
      </c>
      <c r="AE93" s="61">
        <f t="shared" si="46"/>
        <v>1.1860557244138328</v>
      </c>
      <c r="AF93" s="61">
        <f t="shared" si="47"/>
        <v>1.1976031924290771</v>
      </c>
      <c r="AG93" s="62">
        <f t="shared" si="48"/>
        <v>1.2177651312691844</v>
      </c>
      <c r="AI93" s="30">
        <v>81</v>
      </c>
      <c r="AJ93" s="64">
        <f t="shared" si="49"/>
        <v>8.4172471330163923E-3</v>
      </c>
      <c r="AK93" s="64">
        <f t="shared" si="50"/>
        <v>1.9211814045797526E-2</v>
      </c>
      <c r="AL93" s="64">
        <f t="shared" si="51"/>
        <v>2.7967122706484604E-2</v>
      </c>
      <c r="AM93" s="64">
        <f t="shared" si="52"/>
        <v>-0.15453230866175027</v>
      </c>
      <c r="AN93" s="64">
        <f t="shared" si="53"/>
        <v>5.7048844061070692E-2</v>
      </c>
      <c r="AO93" s="64">
        <f t="shared" si="54"/>
        <v>7.4585999353345422E-2</v>
      </c>
      <c r="AP93" s="64">
        <f t="shared" si="55"/>
        <v>9.1287489147936163E-2</v>
      </c>
      <c r="AQ93" s="64">
        <f t="shared" si="56"/>
        <v>0.12030594134110006</v>
      </c>
      <c r="AR93" s="66">
        <f t="shared" si="57"/>
        <v>0.15752521860898461</v>
      </c>
    </row>
    <row r="94" spans="2:44" x14ac:dyDescent="0.3">
      <c r="B94" s="30">
        <v>82</v>
      </c>
      <c r="C94">
        <f>fevr_19!C171</f>
        <v>5.4406000000000008</v>
      </c>
      <c r="D94">
        <f>fevr_19!D171</f>
        <v>5.9716000000000005</v>
      </c>
      <c r="E94">
        <f>fevr_19!E171</f>
        <v>6.1198800000000038</v>
      </c>
      <c r="F94">
        <f>fevr_19!F171</f>
        <v>6.3019200000000035</v>
      </c>
      <c r="G94">
        <f>fevr_19!G171</f>
        <v>7.0813200000000016</v>
      </c>
      <c r="H94">
        <f>fevr_19!H171</f>
        <v>7.4496399999999907</v>
      </c>
      <c r="I94">
        <f>fevr_19!I171</f>
        <v>7.7704799999999929</v>
      </c>
      <c r="J94">
        <f>fevr_19!J171</f>
        <v>8.0726000000000013</v>
      </c>
      <c r="K94" s="4">
        <f>fevr_19!K171</f>
        <v>8.8015999999999863</v>
      </c>
      <c r="M94" s="30">
        <v>82</v>
      </c>
      <c r="N94">
        <f t="shared" si="31"/>
        <v>-0.91681455206388429</v>
      </c>
      <c r="O94">
        <f t="shared" si="32"/>
        <v>-0.92175791934793627</v>
      </c>
      <c r="P94">
        <f t="shared" si="33"/>
        <v>-0.92871147661692</v>
      </c>
      <c r="Q94">
        <f t="shared" si="34"/>
        <v>-0.9359575830682163</v>
      </c>
      <c r="R94">
        <f t="shared" si="35"/>
        <v>-0.95797856430249662</v>
      </c>
      <c r="S94">
        <f t="shared" si="36"/>
        <v>-0.98255892771185538</v>
      </c>
      <c r="T94">
        <f t="shared" si="37"/>
        <v>-1.0095832843122079</v>
      </c>
      <c r="U94">
        <f t="shared" si="38"/>
        <v>-1.0666584430115789</v>
      </c>
      <c r="V94" s="4">
        <f t="shared" si="39"/>
        <v>-1.1323033389425718</v>
      </c>
      <c r="X94" s="30">
        <v>82</v>
      </c>
      <c r="Y94" s="61">
        <f t="shared" si="40"/>
        <v>1.1431468856467946</v>
      </c>
      <c r="Z94" s="61">
        <f t="shared" si="41"/>
        <v>1.1511875807115517</v>
      </c>
      <c r="AA94" s="61">
        <f t="shared" si="42"/>
        <v>1.1566489949225576</v>
      </c>
      <c r="AB94" s="61">
        <f t="shared" si="43"/>
        <v>0.92990911291102218</v>
      </c>
      <c r="AC94" s="61">
        <f t="shared" si="44"/>
        <v>1.1735464498389041</v>
      </c>
      <c r="AD94" s="61">
        <f t="shared" si="45"/>
        <v>1.1821020489901781</v>
      </c>
      <c r="AE94" s="61">
        <f t="shared" si="46"/>
        <v>1.1904664326250076</v>
      </c>
      <c r="AF94" s="61">
        <f t="shared" si="47"/>
        <v>1.2036563703889709</v>
      </c>
      <c r="AG94" s="62">
        <f t="shared" si="48"/>
        <v>1.2265676584571432</v>
      </c>
      <c r="AI94" s="30">
        <v>82</v>
      </c>
      <c r="AJ94" s="64">
        <f t="shared" si="49"/>
        <v>8.6924264164200959E-3</v>
      </c>
      <c r="AK94" s="64">
        <f t="shared" si="50"/>
        <v>1.9847981679003368E-2</v>
      </c>
      <c r="AL94" s="64">
        <f t="shared" si="51"/>
        <v>2.8923225523365348E-2</v>
      </c>
      <c r="AM94" s="64">
        <f t="shared" si="52"/>
        <v>-0.15596283668431676</v>
      </c>
      <c r="AN94" s="64">
        <f t="shared" si="53"/>
        <v>5.9222207666622118E-2</v>
      </c>
      <c r="AO94" s="64">
        <f t="shared" si="54"/>
        <v>7.7591599191110472E-2</v>
      </c>
      <c r="AP94" s="64">
        <f t="shared" si="55"/>
        <v>9.5155157104422794E-2</v>
      </c>
      <c r="AQ94" s="64">
        <f t="shared" si="56"/>
        <v>0.12566776282461856</v>
      </c>
      <c r="AR94" s="66">
        <f t="shared" si="57"/>
        <v>0.1654790124223765</v>
      </c>
    </row>
    <row r="95" spans="2:44" x14ac:dyDescent="0.3">
      <c r="B95" s="30">
        <v>83</v>
      </c>
      <c r="C95">
        <f>fevr_19!C172</f>
        <v>5.4483500000000014</v>
      </c>
      <c r="D95">
        <f>fevr_19!D172</f>
        <v>5.9805999999999999</v>
      </c>
      <c r="E95">
        <f>fevr_19!E172</f>
        <v>6.133480000000004</v>
      </c>
      <c r="F95">
        <f>fevr_19!F172</f>
        <v>6.3180700000000041</v>
      </c>
      <c r="G95">
        <f>fevr_19!G172</f>
        <v>7.1147200000000019</v>
      </c>
      <c r="H95">
        <f>fevr_19!H172</f>
        <v>7.4931274999999902</v>
      </c>
      <c r="I95">
        <f>fevr_19!I172</f>
        <v>7.8228299999999917</v>
      </c>
      <c r="J95">
        <f>fevr_19!J172</f>
        <v>8.1254750000000016</v>
      </c>
      <c r="K95" s="4">
        <f>fevr_19!K172</f>
        <v>8.882099999999987</v>
      </c>
      <c r="M95" s="30">
        <v>83</v>
      </c>
      <c r="N95">
        <f t="shared" si="31"/>
        <v>-0.95568667733245871</v>
      </c>
      <c r="O95">
        <f t="shared" si="32"/>
        <v>-0.96087689912669272</v>
      </c>
      <c r="P95">
        <f t="shared" si="33"/>
        <v>-0.96818149157254285</v>
      </c>
      <c r="Q95">
        <f t="shared" si="34"/>
        <v>-0.97579819596587969</v>
      </c>
      <c r="R95">
        <f t="shared" si="35"/>
        <v>-0.99897630018567252</v>
      </c>
      <c r="S95">
        <f t="shared" si="36"/>
        <v>-1.0249054693923267</v>
      </c>
      <c r="T95">
        <f t="shared" si="37"/>
        <v>-1.0534864723875712</v>
      </c>
      <c r="U95">
        <f t="shared" si="38"/>
        <v>-1.1141258553297733</v>
      </c>
      <c r="V95" s="4">
        <f t="shared" si="39"/>
        <v>-1.1843943105854797</v>
      </c>
      <c r="X95" s="30">
        <v>83</v>
      </c>
      <c r="Y95" s="61">
        <f t="shared" si="40"/>
        <v>1.1434934204344951</v>
      </c>
      <c r="Z95" s="61">
        <f t="shared" si="41"/>
        <v>1.1519871167208946</v>
      </c>
      <c r="AA95" s="61">
        <f t="shared" si="42"/>
        <v>1.1578433355185265</v>
      </c>
      <c r="AB95" s="61">
        <f t="shared" si="43"/>
        <v>0.93093957545516215</v>
      </c>
      <c r="AC95" s="61">
        <f t="shared" si="44"/>
        <v>1.1762101497096182</v>
      </c>
      <c r="AD95" s="61">
        <f t="shared" si="45"/>
        <v>1.1857539493040279</v>
      </c>
      <c r="AE95" s="61">
        <f t="shared" si="46"/>
        <v>1.1951369885568273</v>
      </c>
      <c r="AF95" s="61">
        <f t="shared" si="47"/>
        <v>1.2101079153052863</v>
      </c>
      <c r="AG95" s="62">
        <f t="shared" si="48"/>
        <v>1.2360589101416872</v>
      </c>
      <c r="AI95" s="30">
        <v>83</v>
      </c>
      <c r="AJ95" s="64">
        <f t="shared" si="49"/>
        <v>8.9818039712621367E-3</v>
      </c>
      <c r="AK95" s="64">
        <f t="shared" si="50"/>
        <v>2.0517641858764257E-2</v>
      </c>
      <c r="AL95" s="64">
        <f t="shared" si="51"/>
        <v>2.9931397698316209E-2</v>
      </c>
      <c r="AM95" s="64">
        <f t="shared" si="52"/>
        <v>-0.1573480154207243</v>
      </c>
      <c r="AN95" s="64">
        <f t="shared" si="53"/>
        <v>6.1527553666462675E-2</v>
      </c>
      <c r="AO95" s="64">
        <f t="shared" si="54"/>
        <v>8.0791509537178285E-2</v>
      </c>
      <c r="AP95" s="64">
        <f t="shared" si="55"/>
        <v>9.9288382426758748E-2</v>
      </c>
      <c r="AQ95" s="64">
        <f t="shared" si="56"/>
        <v>0.1314351458708698</v>
      </c>
      <c r="AR95" s="66">
        <f t="shared" si="57"/>
        <v>0.17412500599153113</v>
      </c>
    </row>
    <row r="96" spans="2:44" x14ac:dyDescent="0.3">
      <c r="B96" s="30">
        <v>84</v>
      </c>
      <c r="C96">
        <f>fevr_19!C173</f>
        <v>5.4564833333333347</v>
      </c>
      <c r="D96">
        <f>fevr_19!D173</f>
        <v>5.9900666666666664</v>
      </c>
      <c r="E96">
        <f>fevr_19!E173</f>
        <v>6.1476866666666705</v>
      </c>
      <c r="F96">
        <f>fevr_19!F173</f>
        <v>6.3349300000000035</v>
      </c>
      <c r="G96">
        <f>fevr_19!G173</f>
        <v>7.1492800000000019</v>
      </c>
      <c r="H96">
        <f>fevr_19!H173</f>
        <v>7.5380391666666569</v>
      </c>
      <c r="I96">
        <f>fevr_19!I173</f>
        <v>7.8768366666666587</v>
      </c>
      <c r="J96">
        <f>fevr_19!J173</f>
        <v>8.1800250000000005</v>
      </c>
      <c r="K96" s="4">
        <f>fevr_19!K173</f>
        <v>8.9648999999999859</v>
      </c>
      <c r="M96" s="30">
        <v>84</v>
      </c>
      <c r="N96">
        <f t="shared" si="31"/>
        <v>-0.99605939992402859</v>
      </c>
      <c r="O96">
        <f t="shared" si="32"/>
        <v>-1.0015245591122774</v>
      </c>
      <c r="P96">
        <f t="shared" si="33"/>
        <v>-1.0092206151689456</v>
      </c>
      <c r="Q96">
        <f t="shared" si="34"/>
        <v>-1.0172512305256327</v>
      </c>
      <c r="R96">
        <f t="shared" si="35"/>
        <v>-1.0417259016422362</v>
      </c>
      <c r="S96">
        <f t="shared" si="36"/>
        <v>-1.0691745592277953</v>
      </c>
      <c r="T96">
        <f t="shared" si="37"/>
        <v>-1.0995202630645511</v>
      </c>
      <c r="U96">
        <f t="shared" si="38"/>
        <v>-1.1642460903053558</v>
      </c>
      <c r="V96" s="4">
        <f t="shared" si="39"/>
        <v>-1.2399142953831428</v>
      </c>
      <c r="X96" s="30">
        <v>84</v>
      </c>
      <c r="Y96" s="61">
        <f t="shared" si="40"/>
        <v>1.1438545864802891</v>
      </c>
      <c r="Z96" s="61">
        <f t="shared" si="41"/>
        <v>1.1528213273312045</v>
      </c>
      <c r="AA96" s="61">
        <f t="shared" si="42"/>
        <v>1.1590921216657093</v>
      </c>
      <c r="AB96" s="61">
        <f t="shared" si="43"/>
        <v>0.93202018108054396</v>
      </c>
      <c r="AC96" s="61">
        <f t="shared" si="44"/>
        <v>1.1790159759659369</v>
      </c>
      <c r="AD96" s="61">
        <f t="shared" si="45"/>
        <v>1.1896180729975732</v>
      </c>
      <c r="AE96" s="61">
        <f t="shared" si="46"/>
        <v>1.2001013775859199</v>
      </c>
      <c r="AF96" s="61">
        <f t="shared" si="47"/>
        <v>1.2170168145021611</v>
      </c>
      <c r="AG96" s="62">
        <f t="shared" si="48"/>
        <v>1.2463547671191899</v>
      </c>
      <c r="AI96" s="30">
        <v>84</v>
      </c>
      <c r="AJ96" s="64">
        <f t="shared" si="49"/>
        <v>9.2869083822709753E-3</v>
      </c>
      <c r="AK96" s="64">
        <f t="shared" si="50"/>
        <v>2.1224443501204004E-2</v>
      </c>
      <c r="AL96" s="64">
        <f t="shared" si="51"/>
        <v>3.0997361343614749E-2</v>
      </c>
      <c r="AM96" s="64">
        <f t="shared" si="52"/>
        <v>-0.15868253442947922</v>
      </c>
      <c r="AN96" s="64">
        <f t="shared" si="53"/>
        <v>6.3980079608800366E-2</v>
      </c>
      <c r="AO96" s="64">
        <f t="shared" si="54"/>
        <v>8.4209212990565274E-2</v>
      </c>
      <c r="AP96" s="64">
        <f t="shared" si="55"/>
        <v>0.10372109676481733</v>
      </c>
      <c r="AQ96" s="64">
        <f t="shared" si="56"/>
        <v>0.13766705116599942</v>
      </c>
      <c r="AR96" s="66">
        <f t="shared" si="57"/>
        <v>0.18357894967663568</v>
      </c>
    </row>
    <row r="97" spans="2:44" x14ac:dyDescent="0.3">
      <c r="B97" s="30">
        <v>85</v>
      </c>
      <c r="C97">
        <f>fevr_19!C174</f>
        <v>5.4650000000000016</v>
      </c>
      <c r="D97">
        <f>fevr_19!D174</f>
        <v>6</v>
      </c>
      <c r="E97">
        <f>fevr_19!E174</f>
        <v>6.1625000000000032</v>
      </c>
      <c r="F97">
        <f>fevr_19!F174</f>
        <v>6.3525000000000045</v>
      </c>
      <c r="G97">
        <f>fevr_19!G174</f>
        <v>7.1850000000000023</v>
      </c>
      <c r="H97">
        <f>fevr_19!H174</f>
        <v>7.5843749999999908</v>
      </c>
      <c r="I97">
        <f>fevr_19!I174</f>
        <v>7.9324999999999921</v>
      </c>
      <c r="J97">
        <f>fevr_19!J174</f>
        <v>8.2362500000000001</v>
      </c>
      <c r="K97" s="4">
        <f>fevr_19!K174</f>
        <v>9.0499999999999865</v>
      </c>
      <c r="M97" s="30">
        <v>85</v>
      </c>
      <c r="N97">
        <f t="shared" si="31"/>
        <v>-1.0381246761738554</v>
      </c>
      <c r="O97">
        <f t="shared" si="32"/>
        <v>-1.0438982270842057</v>
      </c>
      <c r="P97">
        <f t="shared" si="33"/>
        <v>-1.0520340076091583</v>
      </c>
      <c r="Q97">
        <f t="shared" si="34"/>
        <v>-1.0605303677300082</v>
      </c>
      <c r="R97">
        <f t="shared" si="35"/>
        <v>-1.0864693790760387</v>
      </c>
      <c r="S97">
        <f t="shared" si="36"/>
        <v>-1.1156447088328649</v>
      </c>
      <c r="T97">
        <f t="shared" si="37"/>
        <v>-1.1480103042698309</v>
      </c>
      <c r="U97">
        <f t="shared" si="38"/>
        <v>-1.217475386843391</v>
      </c>
      <c r="V97" s="4">
        <f t="shared" si="39"/>
        <v>-1.2995443597995384</v>
      </c>
      <c r="X97" s="30">
        <v>85</v>
      </c>
      <c r="Y97" s="61">
        <f t="shared" si="40"/>
        <v>1.1442321914576583</v>
      </c>
      <c r="Z97" s="61">
        <f t="shared" si="41"/>
        <v>1.1536945348128564</v>
      </c>
      <c r="AA97" s="61">
        <f t="shared" si="42"/>
        <v>1.1604021408152707</v>
      </c>
      <c r="AB97" s="61">
        <f t="shared" si="43"/>
        <v>0.93315738581764696</v>
      </c>
      <c r="AC97" s="61">
        <f t="shared" si="44"/>
        <v>1.1819820881970153</v>
      </c>
      <c r="AD97" s="61">
        <f t="shared" si="45"/>
        <v>1.1937226991289049</v>
      </c>
      <c r="AE97" s="61">
        <f t="shared" si="46"/>
        <v>1.2054008835574666</v>
      </c>
      <c r="AF97" s="61">
        <f t="shared" si="47"/>
        <v>1.2244566496286207</v>
      </c>
      <c r="AG97" s="62">
        <f t="shared" si="48"/>
        <v>1.2576046707840316</v>
      </c>
      <c r="AI97" s="30">
        <v>85</v>
      </c>
      <c r="AJ97" s="64">
        <f t="shared" si="49"/>
        <v>9.6095440118817432E-3</v>
      </c>
      <c r="AK97" s="64">
        <f t="shared" si="50"/>
        <v>2.1972700687805324E-2</v>
      </c>
      <c r="AL97" s="64">
        <f t="shared" si="51"/>
        <v>3.2127891874748293E-2</v>
      </c>
      <c r="AM97" s="64">
        <f t="shared" si="52"/>
        <v>-0.15996005894698784</v>
      </c>
      <c r="AN97" s="64">
        <f t="shared" si="53"/>
        <v>6.6597928682323948E-2</v>
      </c>
      <c r="AO97" s="64">
        <f t="shared" si="54"/>
        <v>8.7872987422878523E-2</v>
      </c>
      <c r="AP97" s="64">
        <f t="shared" si="55"/>
        <v>0.10849459053647659</v>
      </c>
      <c r="AQ97" s="64">
        <f t="shared" si="56"/>
        <v>0.14443711958898242</v>
      </c>
      <c r="AR97" s="66">
        <f t="shared" si="57"/>
        <v>0.19399025159160499</v>
      </c>
    </row>
    <row r="98" spans="2:44" x14ac:dyDescent="0.3">
      <c r="B98" s="30">
        <v>86</v>
      </c>
      <c r="C98">
        <f>fevr_19!C175</f>
        <v>5.4739000000000013</v>
      </c>
      <c r="D98">
        <f>fevr_19!D175</f>
        <v>6.0103999999999997</v>
      </c>
      <c r="E98">
        <f>fevr_19!E175</f>
        <v>6.1779200000000039</v>
      </c>
      <c r="F98">
        <f>fevr_19!F175</f>
        <v>6.3707800000000052</v>
      </c>
      <c r="G98">
        <f>fevr_19!G175</f>
        <v>7.2218800000000014</v>
      </c>
      <c r="H98">
        <f>fevr_19!H175</f>
        <v>7.6321349999999901</v>
      </c>
      <c r="I98">
        <f>fevr_19!I175</f>
        <v>7.9898199999999919</v>
      </c>
      <c r="J98">
        <f>fevr_19!J175</f>
        <v>8.2941500000000001</v>
      </c>
      <c r="K98" s="4">
        <f>fevr_19!K175</f>
        <v>9.1373999999999871</v>
      </c>
      <c r="M98" s="30">
        <v>86</v>
      </c>
      <c r="N98">
        <f t="shared" si="31"/>
        <v>-1.0821120453734887</v>
      </c>
      <c r="O98">
        <f t="shared" si="32"/>
        <v>-1.0882343045050502</v>
      </c>
      <c r="P98">
        <f t="shared" si="33"/>
        <v>-1.0968681065419177</v>
      </c>
      <c r="Q98">
        <f t="shared" si="34"/>
        <v>-1.1058930031581948</v>
      </c>
      <c r="R98">
        <f t="shared" si="35"/>
        <v>-1.133500847094808</v>
      </c>
      <c r="S98">
        <f t="shared" si="36"/>
        <v>-1.164657958749618</v>
      </c>
      <c r="T98">
        <f t="shared" si="37"/>
        <v>-1.1993614780393347</v>
      </c>
      <c r="U98">
        <f t="shared" si="38"/>
        <v>-1.2743977358772569</v>
      </c>
      <c r="V98" s="4">
        <f t="shared" si="39"/>
        <v>-1.3641916206397922</v>
      </c>
      <c r="X98" s="30">
        <v>86</v>
      </c>
      <c r="Y98" s="61">
        <f t="shared" si="40"/>
        <v>1.144628388473828</v>
      </c>
      <c r="Z98" s="61">
        <f t="shared" si="41"/>
        <v>1.1546118967083365</v>
      </c>
      <c r="AA98" s="61">
        <f t="shared" si="42"/>
        <v>1.1617815070089199</v>
      </c>
      <c r="AB98" s="61">
        <f t="shared" si="43"/>
        <v>0.93435896093636372</v>
      </c>
      <c r="AC98" s="61">
        <f t="shared" si="44"/>
        <v>1.1851304094481749</v>
      </c>
      <c r="AD98" s="61">
        <f t="shared" si="45"/>
        <v>1.1981023174348948</v>
      </c>
      <c r="AE98" s="61">
        <f t="shared" si="46"/>
        <v>1.2110864816102294</v>
      </c>
      <c r="AF98" s="61">
        <f t="shared" si="47"/>
        <v>1.2325211171650177</v>
      </c>
      <c r="AG98" s="62">
        <f t="shared" si="48"/>
        <v>1.2700066649153587</v>
      </c>
      <c r="AI98" s="30">
        <v>86</v>
      </c>
      <c r="AJ98" s="64">
        <f t="shared" si="49"/>
        <v>9.9518640703243344E-3</v>
      </c>
      <c r="AK98" s="64">
        <f t="shared" si="50"/>
        <v>2.2767570938526438E-2</v>
      </c>
      <c r="AL98" s="64">
        <f t="shared" si="51"/>
        <v>3.3331104289943125E-2</v>
      </c>
      <c r="AM98" s="64">
        <f t="shared" si="52"/>
        <v>-0.16117293979574465</v>
      </c>
      <c r="AN98" s="64">
        <f t="shared" si="53"/>
        <v>6.9403042194827957E-2</v>
      </c>
      <c r="AO98" s="64">
        <f t="shared" si="54"/>
        <v>9.1817374711377742E-2</v>
      </c>
      <c r="AP98" s="64">
        <f t="shared" si="55"/>
        <v>0.11365991656921604</v>
      </c>
      <c r="AQ98" s="64">
        <f t="shared" si="56"/>
        <v>0.1518392103843591</v>
      </c>
      <c r="AR98" s="66">
        <f t="shared" si="57"/>
        <v>0.20555703458131802</v>
      </c>
    </row>
    <row r="99" spans="2:44" x14ac:dyDescent="0.3">
      <c r="B99" s="30">
        <v>87</v>
      </c>
      <c r="C99">
        <f>fevr_19!C176</f>
        <v>5.4831833333333346</v>
      </c>
      <c r="D99">
        <f>fevr_19!D176</f>
        <v>6.0212666666666665</v>
      </c>
      <c r="E99">
        <f>fevr_19!E176</f>
        <v>6.1939466666666707</v>
      </c>
      <c r="F99">
        <f>fevr_19!F176</f>
        <v>6.3897700000000048</v>
      </c>
      <c r="G99">
        <f>fevr_19!G176</f>
        <v>7.2599200000000028</v>
      </c>
      <c r="H99">
        <f>fevr_19!H176</f>
        <v>7.6813191666666558</v>
      </c>
      <c r="I99">
        <f>fevr_19!I176</f>
        <v>8.048796666666659</v>
      </c>
      <c r="J99">
        <f>fevr_19!J176</f>
        <v>8.3537250000000007</v>
      </c>
      <c r="K99" s="4">
        <f>fevr_19!K176</f>
        <v>9.2270999999999859</v>
      </c>
      <c r="M99" s="30">
        <v>87</v>
      </c>
      <c r="N99">
        <f t="shared" si="31"/>
        <v>-1.1282994546725971</v>
      </c>
      <c r="O99">
        <f t="shared" si="32"/>
        <v>-1.134819653516534</v>
      </c>
      <c r="P99">
        <f t="shared" si="33"/>
        <v>-1.1440228573863198</v>
      </c>
      <c r="Q99">
        <f t="shared" si="34"/>
        <v>-1.1536534266079337</v>
      </c>
      <c r="R99">
        <f t="shared" si="35"/>
        <v>-1.1831830977756328</v>
      </c>
      <c r="S99">
        <f t="shared" si="36"/>
        <v>-1.2166413591340168</v>
      </c>
      <c r="T99">
        <f t="shared" si="37"/>
        <v>-1.2540866034236908</v>
      </c>
      <c r="U99">
        <f t="shared" si="38"/>
        <v>-1.335778772969793</v>
      </c>
      <c r="V99" s="4">
        <f t="shared" si="39"/>
        <v>-1.4351044024998905</v>
      </c>
      <c r="X99" s="30">
        <v>87</v>
      </c>
      <c r="Y99" s="61">
        <f t="shared" si="40"/>
        <v>1.1450457750192182</v>
      </c>
      <c r="Z99" s="61">
        <f t="shared" si="41"/>
        <v>1.1555796480221801</v>
      </c>
      <c r="AA99" s="61">
        <f t="shared" si="42"/>
        <v>1.1632400514360903</v>
      </c>
      <c r="AB99" s="61">
        <f t="shared" si="43"/>
        <v>0.93563439502297641</v>
      </c>
      <c r="AC99" s="61">
        <f t="shared" si="44"/>
        <v>1.1884878119498989</v>
      </c>
      <c r="AD99" s="61">
        <f t="shared" si="45"/>
        <v>1.2027997083432449</v>
      </c>
      <c r="AE99" s="61">
        <f t="shared" si="46"/>
        <v>1.2172223180036499</v>
      </c>
      <c r="AF99" s="61">
        <f t="shared" si="47"/>
        <v>1.2413324807615373</v>
      </c>
      <c r="AG99" s="62">
        <f t="shared" si="48"/>
        <v>1.2838321043775016</v>
      </c>
      <c r="AI99" s="30">
        <v>87</v>
      </c>
      <c r="AJ99" s="64">
        <f t="shared" si="49"/>
        <v>1.0316470026767943E-2</v>
      </c>
      <c r="AK99" s="64">
        <f t="shared" si="50"/>
        <v>2.3615298548836039E-2</v>
      </c>
      <c r="AL99" s="64">
        <f t="shared" si="51"/>
        <v>3.4616845629548476E-2</v>
      </c>
      <c r="AM99" s="64">
        <f t="shared" si="52"/>
        <v>-0.16231181165825714</v>
      </c>
      <c r="AN99" s="64">
        <f t="shared" si="53"/>
        <v>7.2422351216747449E-2</v>
      </c>
      <c r="AO99" s="64">
        <f t="shared" si="54"/>
        <v>9.608527104643505E-2</v>
      </c>
      <c r="AP99" s="64">
        <f t="shared" si="55"/>
        <v>0.11928138469736049</v>
      </c>
      <c r="AQ99" s="64">
        <f t="shared" si="56"/>
        <v>0.159995878236038</v>
      </c>
      <c r="AR99" s="66">
        <f t="shared" si="57"/>
        <v>0.21855086344886232</v>
      </c>
    </row>
    <row r="100" spans="2:44" x14ac:dyDescent="0.3">
      <c r="B100" s="30">
        <v>88</v>
      </c>
      <c r="C100">
        <f>fevr_19!C177</f>
        <v>5.4928500000000016</v>
      </c>
      <c r="D100">
        <f>fevr_19!D177</f>
        <v>6.0326000000000004</v>
      </c>
      <c r="E100">
        <f>fevr_19!E177</f>
        <v>6.2105800000000038</v>
      </c>
      <c r="F100">
        <f>fevr_19!F177</f>
        <v>6.4094700000000042</v>
      </c>
      <c r="G100">
        <f>fevr_19!G177</f>
        <v>7.2991200000000029</v>
      </c>
      <c r="H100">
        <f>fevr_19!H177</f>
        <v>7.7319274999999905</v>
      </c>
      <c r="I100">
        <f>fevr_19!I177</f>
        <v>8.1094299999999926</v>
      </c>
      <c r="J100">
        <f>fevr_19!J177</f>
        <v>8.4149750000000019</v>
      </c>
      <c r="K100" s="4">
        <f>fevr_19!K177</f>
        <v>9.3190999999999882</v>
      </c>
      <c r="M100" s="30">
        <v>88</v>
      </c>
      <c r="N100">
        <f t="shared" si="31"/>
        <v>-1.1770283191091613</v>
      </c>
      <c r="O100">
        <f t="shared" si="32"/>
        <v>-1.1840074962356784</v>
      </c>
      <c r="P100">
        <f t="shared" si="33"/>
        <v>-1.1938688785297562</v>
      </c>
      <c r="Q100">
        <f t="shared" si="34"/>
        <v>-1.2042014214913566</v>
      </c>
      <c r="R100">
        <f t="shared" si="35"/>
        <v>-1.2359714003989553</v>
      </c>
      <c r="S100">
        <f t="shared" si="36"/>
        <v>-1.2721384670104312</v>
      </c>
      <c r="T100">
        <f t="shared" si="37"/>
        <v>-1.3128495824756803</v>
      </c>
      <c r="U100">
        <f t="shared" si="38"/>
        <v>-1.402651817300858</v>
      </c>
      <c r="V100" s="4">
        <f t="shared" si="39"/>
        <v>-1.5140725742627741</v>
      </c>
      <c r="X100" s="30">
        <v>88</v>
      </c>
      <c r="Y100" s="61">
        <f t="shared" si="40"/>
        <v>1.1454875305166903</v>
      </c>
      <c r="Z100" s="61">
        <f t="shared" si="41"/>
        <v>1.1566054391541731</v>
      </c>
      <c r="AA100" s="61">
        <f t="shared" si="42"/>
        <v>1.1647898701260135</v>
      </c>
      <c r="AB100" s="61">
        <f t="shared" si="43"/>
        <v>0.936995463787755</v>
      </c>
      <c r="AC100" s="61">
        <f t="shared" si="44"/>
        <v>1.1920878178850067</v>
      </c>
      <c r="AD100" s="61">
        <f t="shared" si="45"/>
        <v>1.2078689896046038</v>
      </c>
      <c r="AE100" s="61">
        <f t="shared" si="46"/>
        <v>1.2238909364122832</v>
      </c>
      <c r="AF100" s="61">
        <f t="shared" si="47"/>
        <v>1.2510550696377063</v>
      </c>
      <c r="AG100" s="62">
        <f t="shared" si="48"/>
        <v>1.2994686924807195</v>
      </c>
      <c r="AI100" s="30">
        <v>88</v>
      </c>
      <c r="AJ100" s="64">
        <f t="shared" si="49"/>
        <v>1.0706549761457018E-2</v>
      </c>
      <c r="AK100" s="64">
        <f t="shared" si="50"/>
        <v>2.4523554028979322E-2</v>
      </c>
      <c r="AL100" s="64">
        <f t="shared" si="51"/>
        <v>3.5997245180318993E-2</v>
      </c>
      <c r="AM100" s="64">
        <f t="shared" si="52"/>
        <v>-0.1633650235908648</v>
      </c>
      <c r="AN100" s="64">
        <f t="shared" si="53"/>
        <v>7.5689485337610218E-2</v>
      </c>
      <c r="AO100" s="64">
        <f t="shared" si="54"/>
        <v>0.10073098775989264</v>
      </c>
      <c r="AP100" s="64">
        <f t="shared" si="55"/>
        <v>0.12544180874080813</v>
      </c>
      <c r="AQ100" s="64">
        <f t="shared" si="56"/>
        <v>0.16907190741318201</v>
      </c>
      <c r="AR100" s="66">
        <f t="shared" si="57"/>
        <v>0.23335980337955298</v>
      </c>
    </row>
    <row r="101" spans="2:44" x14ac:dyDescent="0.3">
      <c r="B101" s="30">
        <v>89</v>
      </c>
      <c r="C101">
        <f>fevr_19!C178</f>
        <v>5.5029000000000012</v>
      </c>
      <c r="D101">
        <f>fevr_19!D178</f>
        <v>6.0444000000000004</v>
      </c>
      <c r="E101">
        <f>fevr_19!E178</f>
        <v>6.227820000000003</v>
      </c>
      <c r="F101">
        <f>fevr_19!F178</f>
        <v>6.4298800000000043</v>
      </c>
      <c r="G101">
        <f>fevr_19!G178</f>
        <v>7.3394800000000018</v>
      </c>
      <c r="H101">
        <f>fevr_19!H178</f>
        <v>7.7839599999999907</v>
      </c>
      <c r="I101">
        <f>fevr_19!I178</f>
        <v>8.1717199999999917</v>
      </c>
      <c r="J101">
        <f>fevr_19!J178</f>
        <v>8.4779000000000018</v>
      </c>
      <c r="K101" s="4">
        <f>fevr_19!K178</f>
        <v>9.4133999999999887</v>
      </c>
      <c r="M101" s="30">
        <v>89</v>
      </c>
      <c r="N101">
        <f t="shared" si="31"/>
        <v>-1.2287249912949523</v>
      </c>
      <c r="O101">
        <f t="shared" si="32"/>
        <v>-1.2362401755896075</v>
      </c>
      <c r="P101">
        <f t="shared" si="33"/>
        <v>-1.2468721817127015</v>
      </c>
      <c r="Q101">
        <f t="shared" si="34"/>
        <v>-1.2580292219835052</v>
      </c>
      <c r="R101">
        <f t="shared" si="35"/>
        <v>-1.2924487045875395</v>
      </c>
      <c r="S101">
        <f t="shared" si="36"/>
        <v>-1.3318570944918844</v>
      </c>
      <c r="T101">
        <f t="shared" si="37"/>
        <v>-1.376532772653088</v>
      </c>
      <c r="U101">
        <f t="shared" si="38"/>
        <v>-1.4764624420030275</v>
      </c>
      <c r="V101" s="4">
        <f t="shared" si="39"/>
        <v>-1.6038028410839822</v>
      </c>
      <c r="X101" s="30">
        <v>89</v>
      </c>
      <c r="Y101" s="61">
        <f t="shared" si="40"/>
        <v>1.1459576122577093</v>
      </c>
      <c r="Z101" s="61">
        <f t="shared" si="41"/>
        <v>1.1576988193682338</v>
      </c>
      <c r="AA101" s="61">
        <f t="shared" si="42"/>
        <v>1.1664461121053495</v>
      </c>
      <c r="AB101" s="61">
        <f t="shared" si="43"/>
        <v>0.93845705969935667</v>
      </c>
      <c r="AC101" s="61">
        <f t="shared" si="44"/>
        <v>1.1959731124825759</v>
      </c>
      <c r="AD101" s="61">
        <f t="shared" si="45"/>
        <v>1.2133802307007706</v>
      </c>
      <c r="AE101" s="61">
        <f t="shared" si="46"/>
        <v>1.2312014337191608</v>
      </c>
      <c r="AF101" s="61">
        <f t="shared" si="47"/>
        <v>1.2619179761701205</v>
      </c>
      <c r="AG101" s="62">
        <f t="shared" si="48"/>
        <v>1.3175012596978339</v>
      </c>
      <c r="AI101" s="30">
        <v>89</v>
      </c>
      <c r="AJ101" s="64">
        <f t="shared" si="49"/>
        <v>1.1126074300726652E-2</v>
      </c>
      <c r="AK101" s="64">
        <f t="shared" si="50"/>
        <v>2.5501919581826016E-2</v>
      </c>
      <c r="AL101" s="64">
        <f t="shared" si="51"/>
        <v>3.7487506009268978E-2</v>
      </c>
      <c r="AM101" s="64">
        <f t="shared" si="52"/>
        <v>-0.16431780961978493</v>
      </c>
      <c r="AN101" s="64">
        <f t="shared" si="53"/>
        <v>7.9247296802377409E-2</v>
      </c>
      <c r="AO101" s="64">
        <f t="shared" si="54"/>
        <v>0.10582488585444749</v>
      </c>
      <c r="AP101" s="64">
        <f t="shared" si="55"/>
        <v>0.13225069218925367</v>
      </c>
      <c r="AQ101" s="64">
        <f t="shared" si="56"/>
        <v>0.17929706312418325</v>
      </c>
      <c r="AR101" s="66">
        <f t="shared" si="57"/>
        <v>0.25056921732864978</v>
      </c>
    </row>
    <row r="102" spans="2:44" x14ac:dyDescent="0.3">
      <c r="B102" s="30">
        <v>90</v>
      </c>
      <c r="C102">
        <f>fevr_19!C179</f>
        <v>5.5133333333333345</v>
      </c>
      <c r="D102">
        <f>fevr_19!D179</f>
        <v>6.0566666666666666</v>
      </c>
      <c r="E102">
        <f>fevr_19!E179</f>
        <v>6.2456666666666703</v>
      </c>
      <c r="F102">
        <f>fevr_19!F179</f>
        <v>6.451000000000005</v>
      </c>
      <c r="G102">
        <f>fevr_19!G179</f>
        <v>7.3810000000000029</v>
      </c>
      <c r="H102">
        <f>fevr_19!H179</f>
        <v>7.8374166666666572</v>
      </c>
      <c r="I102">
        <f>fevr_19!I179</f>
        <v>8.235666666666658</v>
      </c>
      <c r="J102">
        <f>fevr_19!J179</f>
        <v>8.5425000000000004</v>
      </c>
      <c r="K102" s="4">
        <f>fevr_19!K179</f>
        <v>9.5099999999999874</v>
      </c>
      <c r="M102" s="30">
        <v>90</v>
      </c>
      <c r="N102">
        <f t="shared" si="31"/>
        <v>-1.2839322484054554</v>
      </c>
      <c r="O102">
        <f t="shared" si="32"/>
        <v>-1.2920826989837046</v>
      </c>
      <c r="P102">
        <f t="shared" si="33"/>
        <v>-1.303630859741596</v>
      </c>
      <c r="Q102">
        <f t="shared" si="34"/>
        <v>-1.3157718213216034</v>
      </c>
      <c r="R102">
        <f t="shared" si="35"/>
        <v>-1.3533795611153323</v>
      </c>
      <c r="S102">
        <f t="shared" si="36"/>
        <v>-1.3967446282280727</v>
      </c>
      <c r="T102">
        <f t="shared" si="37"/>
        <v>-1.4463471485048329</v>
      </c>
      <c r="U102">
        <f t="shared" si="38"/>
        <v>-1.5593274861243855</v>
      </c>
      <c r="V102" s="4">
        <f t="shared" si="39"/>
        <v>-1.7086942345682725</v>
      </c>
      <c r="X102" s="30">
        <v>90</v>
      </c>
      <c r="Y102" s="61">
        <f t="shared" si="40"/>
        <v>1.1464610425402786</v>
      </c>
      <c r="Z102" s="61">
        <f t="shared" si="41"/>
        <v>1.1588719488928672</v>
      </c>
      <c r="AA102" s="61">
        <f t="shared" si="42"/>
        <v>1.1682281483074157</v>
      </c>
      <c r="AB102" s="61">
        <f t="shared" si="43"/>
        <v>0.94003843867482917</v>
      </c>
      <c r="AC102" s="61">
        <f t="shared" si="44"/>
        <v>1.200199389985473</v>
      </c>
      <c r="AD102" s="61">
        <f t="shared" si="45"/>
        <v>1.2194267268300127</v>
      </c>
      <c r="AE102" s="61">
        <f t="shared" si="46"/>
        <v>1.2393027913731975</v>
      </c>
      <c r="AF102" s="61">
        <f t="shared" si="47"/>
        <v>1.2742557704220536</v>
      </c>
      <c r="AG102" s="62">
        <f t="shared" si="48"/>
        <v>1.3388791662440782</v>
      </c>
      <c r="AI102" s="30">
        <v>90</v>
      </c>
      <c r="AJ102" s="64">
        <f t="shared" si="49"/>
        <v>1.1580086033193382E-2</v>
      </c>
      <c r="AK102" s="64">
        <f t="shared" si="50"/>
        <v>2.6562603937174911E-2</v>
      </c>
      <c r="AL102" s="64">
        <f t="shared" si="51"/>
        <v>3.9107078510425053E-2</v>
      </c>
      <c r="AM102" s="64">
        <f t="shared" si="52"/>
        <v>-0.16515104206387599</v>
      </c>
      <c r="AN102" s="64">
        <f t="shared" si="53"/>
        <v>8.315172218159339E-2</v>
      </c>
      <c r="AO102" s="64">
        <f t="shared" si="54"/>
        <v>0.11146067949786231</v>
      </c>
      <c r="AP102" s="64">
        <f t="shared" si="55"/>
        <v>0.13985760448725948</v>
      </c>
      <c r="AQ102" s="64">
        <f t="shared" si="56"/>
        <v>0.19100689117638892</v>
      </c>
      <c r="AR102" s="66">
        <f t="shared" si="57"/>
        <v>0.27112916469110493</v>
      </c>
    </row>
    <row r="103" spans="2:44" x14ac:dyDescent="0.3">
      <c r="B103" s="30">
        <v>91</v>
      </c>
      <c r="C103">
        <f>fevr_19!C180</f>
        <v>5.5241500000000014</v>
      </c>
      <c r="D103">
        <f>fevr_19!D180</f>
        <v>6.0693999999999999</v>
      </c>
      <c r="E103">
        <f>fevr_19!E180</f>
        <v>6.2641200000000037</v>
      </c>
      <c r="F103">
        <f>fevr_19!F180</f>
        <v>6.4728300000000054</v>
      </c>
      <c r="G103">
        <f>fevr_19!G180</f>
        <v>7.4236800000000018</v>
      </c>
      <c r="H103">
        <f>fevr_19!H180</f>
        <v>7.8922974999999891</v>
      </c>
      <c r="I103">
        <f>fevr_19!I180</f>
        <v>8.3012699999999917</v>
      </c>
      <c r="J103">
        <f>fevr_19!J180</f>
        <v>8.6087750000000014</v>
      </c>
      <c r="K103" s="4">
        <f>fevr_19!K180</f>
        <v>9.608899999999986</v>
      </c>
      <c r="M103" s="30">
        <v>91</v>
      </c>
      <c r="N103">
        <f t="shared" si="31"/>
        <v>-1.3433570351087136</v>
      </c>
      <c r="O103">
        <f t="shared" si="32"/>
        <v>-1.3522738945466646</v>
      </c>
      <c r="P103">
        <f t="shared" si="33"/>
        <v>-1.3649315057989584</v>
      </c>
      <c r="Q103">
        <f t="shared" si="34"/>
        <v>-1.3782695159734277</v>
      </c>
      <c r="R103">
        <f t="shared" si="35"/>
        <v>-1.4197962463306921</v>
      </c>
      <c r="S103">
        <f t="shared" si="36"/>
        <v>-1.4681127268810199</v>
      </c>
      <c r="T103">
        <f t="shared" si="37"/>
        <v>-1.5240229943015635</v>
      </c>
      <c r="U103">
        <f t="shared" si="38"/>
        <v>-1.654539284801102</v>
      </c>
      <c r="V103" s="4">
        <f t="shared" si="39"/>
        <v>-1.8366763602554481</v>
      </c>
      <c r="X103" s="30">
        <v>91</v>
      </c>
      <c r="Y103" s="61">
        <f t="shared" si="40"/>
        <v>1.1470043437334718</v>
      </c>
      <c r="Z103" s="61">
        <f t="shared" si="41"/>
        <v>1.1601406843591495</v>
      </c>
      <c r="AA103" s="61">
        <f t="shared" si="42"/>
        <v>1.1701613680672991</v>
      </c>
      <c r="AB103" s="61">
        <f t="shared" si="43"/>
        <v>0.94176516487736117</v>
      </c>
      <c r="AC103" s="61">
        <f t="shared" si="44"/>
        <v>1.2048414923359141</v>
      </c>
      <c r="AD103" s="61">
        <f t="shared" si="45"/>
        <v>1.2261370365587607</v>
      </c>
      <c r="AE103" s="61">
        <f t="shared" si="46"/>
        <v>1.2484069531343904</v>
      </c>
      <c r="AF103" s="61">
        <f t="shared" si="47"/>
        <v>1.2885879081431706</v>
      </c>
      <c r="AG103" s="62">
        <f t="shared" si="48"/>
        <v>1.3653148101383354</v>
      </c>
      <c r="AI103" s="30">
        <v>91</v>
      </c>
      <c r="AJ103" s="64">
        <f t="shared" si="49"/>
        <v>1.2075135263541537E-2</v>
      </c>
      <c r="AK103" s="64">
        <f t="shared" si="50"/>
        <v>2.7721531603581484E-2</v>
      </c>
      <c r="AL103" s="64">
        <f t="shared" si="51"/>
        <v>4.0881463444938593E-2</v>
      </c>
      <c r="AM103" s="64">
        <f t="shared" si="52"/>
        <v>-0.1658392862690472</v>
      </c>
      <c r="AN103" s="64">
        <f t="shared" si="53"/>
        <v>8.7477944189783718E-2</v>
      </c>
      <c r="AO103" s="64">
        <f t="shared" si="54"/>
        <v>0.11776751883907721</v>
      </c>
      <c r="AP103" s="64">
        <f t="shared" si="55"/>
        <v>0.14847532976535005</v>
      </c>
      <c r="AQ103" s="64">
        <f t="shared" si="56"/>
        <v>0.20472227020815681</v>
      </c>
      <c r="AR103" s="66">
        <f t="shared" si="57"/>
        <v>0.29675280045244312</v>
      </c>
    </row>
    <row r="104" spans="2:44" x14ac:dyDescent="0.3">
      <c r="B104" s="30">
        <v>92</v>
      </c>
      <c r="C104">
        <f>fevr_19!C181</f>
        <v>5.535350000000002</v>
      </c>
      <c r="D104">
        <f>fevr_19!D181</f>
        <v>6.0826000000000002</v>
      </c>
      <c r="E104">
        <f>fevr_19!E181</f>
        <v>6.2831800000000033</v>
      </c>
      <c r="F104">
        <f>fevr_19!F181</f>
        <v>6.4953700000000048</v>
      </c>
      <c r="G104">
        <f>fevr_19!G181</f>
        <v>7.4675200000000022</v>
      </c>
      <c r="H104">
        <f>fevr_19!H181</f>
        <v>7.9486024999999891</v>
      </c>
      <c r="I104">
        <f>fevr_19!I181</f>
        <v>8.3685299999999927</v>
      </c>
      <c r="J104">
        <f>fevr_19!J181</f>
        <v>8.6767250000000011</v>
      </c>
      <c r="K104" s="4">
        <f>fevr_19!K181</f>
        <v>9.7100999999999864</v>
      </c>
      <c r="M104" s="30">
        <v>92</v>
      </c>
      <c r="N104">
        <f t="shared" si="31"/>
        <v>-1.4079457937653295</v>
      </c>
      <c r="O104">
        <f t="shared" si="32"/>
        <v>-1.4178076915566582</v>
      </c>
      <c r="P104">
        <f t="shared" si="33"/>
        <v>-1.4318397648599335</v>
      </c>
      <c r="Q104">
        <f t="shared" si="34"/>
        <v>-1.4466693849364671</v>
      </c>
      <c r="R104">
        <f t="shared" si="35"/>
        <v>-1.4931435587190285</v>
      </c>
      <c r="S104">
        <f t="shared" si="36"/>
        <v>-1.5478565758780485</v>
      </c>
      <c r="T104">
        <f t="shared" si="37"/>
        <v>-1.6121648278238789</v>
      </c>
      <c r="U104">
        <f t="shared" si="38"/>
        <v>-1.7676640286617318</v>
      </c>
      <c r="V104" s="4">
        <f t="shared" si="39"/>
        <v>-2.0045818220433533</v>
      </c>
      <c r="X104" s="30">
        <v>92</v>
      </c>
      <c r="Y104" s="61">
        <f t="shared" si="40"/>
        <v>1.147596224262514</v>
      </c>
      <c r="Z104" s="61">
        <f t="shared" si="41"/>
        <v>1.1615263026383305</v>
      </c>
      <c r="AA104" s="61">
        <f t="shared" si="42"/>
        <v>1.1722800609793489</v>
      </c>
      <c r="AB104" s="61">
        <f t="shared" si="43"/>
        <v>0.94367228438975992</v>
      </c>
      <c r="AC104" s="61">
        <f t="shared" si="44"/>
        <v>1.2100037248936519</v>
      </c>
      <c r="AD104" s="61">
        <f t="shared" si="45"/>
        <v>1.2336961453642381</v>
      </c>
      <c r="AE104" s="61">
        <f t="shared" si="46"/>
        <v>1.2588317990242974</v>
      </c>
      <c r="AF104" s="61">
        <f t="shared" si="47"/>
        <v>1.3057921752712114</v>
      </c>
      <c r="AG104" s="62">
        <f t="shared" si="48"/>
        <v>1.4004557814323031</v>
      </c>
      <c r="AI104" s="30">
        <v>92</v>
      </c>
      <c r="AJ104" s="64">
        <f t="shared" si="49"/>
        <v>1.2619968313984264E-2</v>
      </c>
      <c r="AK104" s="64">
        <f t="shared" si="50"/>
        <v>2.9000072193059445E-2</v>
      </c>
      <c r="AL104" s="64">
        <f t="shared" si="51"/>
        <v>4.2845103352348257E-2</v>
      </c>
      <c r="AM104" s="64">
        <f t="shared" si="52"/>
        <v>-0.16634762542773462</v>
      </c>
      <c r="AN104" s="64">
        <f t="shared" si="53"/>
        <v>9.2330743030141216E-2</v>
      </c>
      <c r="AO104" s="64">
        <f t="shared" si="54"/>
        <v>0.1249312265363971</v>
      </c>
      <c r="AP104" s="64">
        <f t="shared" si="55"/>
        <v>0.15842296046320237</v>
      </c>
      <c r="AQ104" s="64">
        <f t="shared" si="56"/>
        <v>0.22132312437591506</v>
      </c>
      <c r="AR104" s="66">
        <f t="shared" si="57"/>
        <v>0.33108792048278146</v>
      </c>
    </row>
    <row r="105" spans="2:44" x14ac:dyDescent="0.3">
      <c r="B105" s="30">
        <v>93</v>
      </c>
      <c r="C105">
        <f>fevr_19!C182</f>
        <v>5.5469333333333353</v>
      </c>
      <c r="D105">
        <f>fevr_19!D182</f>
        <v>6.0962666666666667</v>
      </c>
      <c r="E105">
        <f>fevr_19!E182</f>
        <v>6.30284666666667</v>
      </c>
      <c r="F105">
        <f>fevr_19!F182</f>
        <v>6.5186200000000056</v>
      </c>
      <c r="G105">
        <f>fevr_19!G182</f>
        <v>7.5125200000000021</v>
      </c>
      <c r="H105">
        <f>fevr_19!H182</f>
        <v>8.0063316666666555</v>
      </c>
      <c r="I105">
        <f>fevr_19!I182</f>
        <v>8.4374466666666592</v>
      </c>
      <c r="J105">
        <f>fevr_19!J182</f>
        <v>8.7463500000000014</v>
      </c>
      <c r="K105" s="4">
        <f>fevr_19!K182</f>
        <v>9.813599999999985</v>
      </c>
      <c r="M105" s="30">
        <v>93</v>
      </c>
      <c r="N105">
        <f t="shared" si="31"/>
        <v>-1.4790092178567174</v>
      </c>
      <c r="O105">
        <f t="shared" si="32"/>
        <v>-1.4900688882797746</v>
      </c>
      <c r="P105">
        <f t="shared" si="33"/>
        <v>-1.505853486126606</v>
      </c>
      <c r="Q105">
        <f t="shared" si="34"/>
        <v>-1.5225992622656872</v>
      </c>
      <c r="R105">
        <f t="shared" si="35"/>
        <v>-1.5755384218812774</v>
      </c>
      <c r="S105">
        <f t="shared" si="36"/>
        <v>-1.6388713386796385</v>
      </c>
      <c r="T105">
        <f t="shared" si="37"/>
        <v>-1.7149784048784038</v>
      </c>
      <c r="U105">
        <f t="shared" si="38"/>
        <v>-1.9093559770057698</v>
      </c>
      <c r="V105" s="4">
        <f t="shared" si="39"/>
        <v>-2.2610226253110386</v>
      </c>
      <c r="X105" s="30">
        <v>93</v>
      </c>
      <c r="Y105" s="61">
        <f t="shared" si="40"/>
        <v>1.1482487139233628</v>
      </c>
      <c r="Z105" s="61">
        <f t="shared" si="41"/>
        <v>1.1630583791941451</v>
      </c>
      <c r="AA105" s="61">
        <f t="shared" si="42"/>
        <v>1.1746322891285772</v>
      </c>
      <c r="AB105" s="61">
        <f t="shared" si="43"/>
        <v>0.94580979954948341</v>
      </c>
      <c r="AC105" s="61">
        <f t="shared" si="44"/>
        <v>1.2158383472274725</v>
      </c>
      <c r="AD105" s="61">
        <f t="shared" si="45"/>
        <v>1.2423856752819125</v>
      </c>
      <c r="AE105" s="61">
        <f t="shared" si="46"/>
        <v>1.271089264984681</v>
      </c>
      <c r="AF105" s="61">
        <f t="shared" si="47"/>
        <v>1.3275508630768627</v>
      </c>
      <c r="AG105" s="62">
        <f t="shared" si="48"/>
        <v>1.454929794365065</v>
      </c>
      <c r="AI105" s="30">
        <v>93</v>
      </c>
      <c r="AJ105" s="64">
        <f t="shared" si="49"/>
        <v>1.3226665955190287E-2</v>
      </c>
      <c r="AK105" s="64">
        <f t="shared" si="50"/>
        <v>3.0427926978753739E-2</v>
      </c>
      <c r="AL105" s="64">
        <f t="shared" si="51"/>
        <v>4.5046269331887157E-2</v>
      </c>
      <c r="AM105" s="64">
        <f t="shared" si="52"/>
        <v>-0.16662618246122285</v>
      </c>
      <c r="AN105" s="64">
        <f t="shared" si="53"/>
        <v>9.7863045265440318E-2</v>
      </c>
      <c r="AO105" s="64">
        <f t="shared" si="54"/>
        <v>0.13323463401841806</v>
      </c>
      <c r="AP105" s="64">
        <f t="shared" si="55"/>
        <v>0.17021423711006034</v>
      </c>
      <c r="AQ105" s="64">
        <f t="shared" si="56"/>
        <v>0.24249516984569386</v>
      </c>
      <c r="AR105" s="66">
        <f t="shared" si="57"/>
        <v>0.38475801986572211</v>
      </c>
    </row>
    <row r="106" spans="2:44" x14ac:dyDescent="0.3">
      <c r="B106" s="30">
        <v>94</v>
      </c>
      <c r="C106">
        <f>fevr_19!C183</f>
        <v>5.5589000000000022</v>
      </c>
      <c r="D106">
        <f>fevr_19!D183</f>
        <v>6.1104000000000003</v>
      </c>
      <c r="E106">
        <f>fevr_19!E183</f>
        <v>6.323120000000003</v>
      </c>
      <c r="F106">
        <f>fevr_19!F183</f>
        <v>6.5425800000000063</v>
      </c>
      <c r="G106">
        <f>fevr_19!G183</f>
        <v>7.5586800000000025</v>
      </c>
      <c r="H106">
        <f>fevr_19!H183</f>
        <v>8.0654849999999882</v>
      </c>
      <c r="I106">
        <f>fevr_19!I183</f>
        <v>8.5080199999999913</v>
      </c>
      <c r="J106">
        <f>fevr_19!J183</f>
        <v>8.8176500000000022</v>
      </c>
      <c r="K106" s="4">
        <f>fevr_19!K183</f>
        <v>9.9193999999999853</v>
      </c>
      <c r="M106" s="30">
        <v>94</v>
      </c>
      <c r="N106">
        <f t="shared" si="31"/>
        <v>-1.5584416883147401</v>
      </c>
      <c r="O106">
        <f t="shared" si="32"/>
        <v>-1.5710745676864792</v>
      </c>
      <c r="P106">
        <f t="shared" si="33"/>
        <v>-1.5891794056319717</v>
      </c>
      <c r="Q106">
        <f t="shared" si="34"/>
        <v>-1.6084875258992777</v>
      </c>
      <c r="R106">
        <f t="shared" si="35"/>
        <v>-1.6702757359932114</v>
      </c>
      <c r="S106">
        <f t="shared" si="36"/>
        <v>-1.7459290319818761</v>
      </c>
      <c r="T106">
        <f t="shared" si="37"/>
        <v>-1.839972356815001</v>
      </c>
      <c r="U106">
        <f t="shared" si="38"/>
        <v>-2.104724638284714</v>
      </c>
      <c r="V106" s="4">
        <f t="shared" si="39"/>
        <v>-3.0223817433715197</v>
      </c>
      <c r="X106" s="30">
        <v>94</v>
      </c>
      <c r="Y106" s="61">
        <f t="shared" si="40"/>
        <v>1.148979159649911</v>
      </c>
      <c r="Z106" s="61">
        <f t="shared" si="41"/>
        <v>1.1647799047594967</v>
      </c>
      <c r="AA106" s="61">
        <f t="shared" si="42"/>
        <v>1.1772886868378152</v>
      </c>
      <c r="AB106" s="61">
        <f t="shared" si="43"/>
        <v>0.94825279720499567</v>
      </c>
      <c r="AC106" s="61">
        <f t="shared" si="44"/>
        <v>1.2225816073900215</v>
      </c>
      <c r="AD106" s="61">
        <f t="shared" si="45"/>
        <v>1.2526686187410514</v>
      </c>
      <c r="AE106" s="61">
        <f t="shared" si="46"/>
        <v>1.2860919873414745</v>
      </c>
      <c r="AF106" s="61">
        <f t="shared" si="47"/>
        <v>1.3578450498783614</v>
      </c>
      <c r="AG106" s="62">
        <f t="shared" si="48"/>
        <v>1.6230141474795792</v>
      </c>
      <c r="AI106" s="30">
        <v>94</v>
      </c>
      <c r="AJ106" s="64">
        <f t="shared" si="49"/>
        <v>1.3912643973093664E-2</v>
      </c>
      <c r="AK106" s="64">
        <f t="shared" si="50"/>
        <v>3.2048258460514401E-2</v>
      </c>
      <c r="AL106" s="64">
        <f t="shared" si="51"/>
        <v>4.7555884187479913E-2</v>
      </c>
      <c r="AM106" s="64">
        <f t="shared" si="52"/>
        <v>-0.1665999827998691</v>
      </c>
      <c r="AN106" s="64">
        <f t="shared" si="53"/>
        <v>0.10431206014728689</v>
      </c>
      <c r="AO106" s="64">
        <f t="shared" si="54"/>
        <v>0.14314255712026203</v>
      </c>
      <c r="AP106" s="64">
        <f t="shared" si="55"/>
        <v>0.18476465073665804</v>
      </c>
      <c r="AQ106" s="64">
        <f t="shared" si="56"/>
        <v>0.27222571570566623</v>
      </c>
      <c r="AR106" s="66">
        <f t="shared" si="57"/>
        <v>0.55194918504725443</v>
      </c>
    </row>
    <row r="107" spans="2:44" x14ac:dyDescent="0.3">
      <c r="B107" s="30">
        <v>95</v>
      </c>
      <c r="C107">
        <f>fevr_19!C184</f>
        <v>5.5712500000000018</v>
      </c>
      <c r="D107">
        <f>fevr_19!D184</f>
        <v>6.125</v>
      </c>
      <c r="E107">
        <f>fevr_19!E184</f>
        <v>6.344000000000003</v>
      </c>
      <c r="F107">
        <f>fevr_19!F184</f>
        <v>6.5672500000000049</v>
      </c>
      <c r="G107">
        <f>fevr_19!G184</f>
        <v>7.6060000000000016</v>
      </c>
      <c r="H107">
        <f>fevr_19!H184</f>
        <v>8.1260624999999891</v>
      </c>
      <c r="I107">
        <f>fevr_19!I184</f>
        <v>8.5802499999999924</v>
      </c>
      <c r="J107">
        <f>fevr_19!J184</f>
        <v>8.8906250000000018</v>
      </c>
      <c r="K107" s="4">
        <f>fevr_19!K184</f>
        <v>10.027499999999984</v>
      </c>
      <c r="M107" s="30">
        <v>95</v>
      </c>
      <c r="N107">
        <f t="shared" si="31"/>
        <v>-1.6491382726130603</v>
      </c>
      <c r="O107">
        <f t="shared" si="32"/>
        <v>-1.6639394272076422</v>
      </c>
      <c r="P107">
        <f t="shared" si="33"/>
        <v>-1.6852777322164614</v>
      </c>
      <c r="Q107">
        <f t="shared" si="34"/>
        <v>-1.708207229378129</v>
      </c>
      <c r="R107">
        <f t="shared" si="35"/>
        <v>-1.7829316758780422</v>
      </c>
      <c r="S107">
        <f t="shared" si="36"/>
        <v>-1.8778147567767087</v>
      </c>
      <c r="T107">
        <f t="shared" si="37"/>
        <v>-2.0028312412141305</v>
      </c>
      <c r="U107">
        <f t="shared" si="38"/>
        <v>-2.4467673913635575</v>
      </c>
      <c r="V107" s="4" t="e">
        <f t="shared" si="39"/>
        <v>#NUM!</v>
      </c>
      <c r="X107" s="30">
        <v>95</v>
      </c>
      <c r="Y107" s="61">
        <f t="shared" si="40"/>
        <v>1.149814016016486</v>
      </c>
      <c r="Z107" s="61">
        <f t="shared" si="41"/>
        <v>1.1667571460052768</v>
      </c>
      <c r="AA107" s="61">
        <f t="shared" si="42"/>
        <v>1.1803597792137988</v>
      </c>
      <c r="AB107" s="61">
        <f t="shared" si="43"/>
        <v>0.9511219884333636</v>
      </c>
      <c r="AC107" s="61">
        <f t="shared" si="44"/>
        <v>1.2306323781590383</v>
      </c>
      <c r="AD107" s="61">
        <f t="shared" si="45"/>
        <v>1.2653960866595844</v>
      </c>
      <c r="AE107" s="61">
        <f t="shared" si="46"/>
        <v>1.305746953996453</v>
      </c>
      <c r="AF107" s="61">
        <f t="shared" si="47"/>
        <v>1.4115769791192574</v>
      </c>
      <c r="AG107" s="62" t="e">
        <f t="shared" si="48"/>
        <v>#NUM!</v>
      </c>
      <c r="AI107" s="30">
        <v>95</v>
      </c>
      <c r="AJ107" s="64">
        <f t="shared" si="49"/>
        <v>1.47044515058814E-2</v>
      </c>
      <c r="AK107" s="64">
        <f t="shared" si="50"/>
        <v>3.3927572624659064E-2</v>
      </c>
      <c r="AL107" s="64">
        <f t="shared" si="51"/>
        <v>5.0484881404863735E-2</v>
      </c>
      <c r="AM107" s="64">
        <f t="shared" si="52"/>
        <v>-0.1661483930966402</v>
      </c>
      <c r="AN107" s="64">
        <f t="shared" si="53"/>
        <v>0.11207811464410122</v>
      </c>
      <c r="AO107" s="64">
        <f t="shared" si="54"/>
        <v>0.15550907412243076</v>
      </c>
      <c r="AP107" s="64">
        <f t="shared" si="55"/>
        <v>0.2039862445825853</v>
      </c>
      <c r="AQ107" s="64">
        <f t="shared" si="56"/>
        <v>0.3254324265801809</v>
      </c>
      <c r="AR107" s="66" t="e">
        <f t="shared" si="57"/>
        <v>#NUM!</v>
      </c>
    </row>
    <row r="108" spans="2:44" x14ac:dyDescent="0.3">
      <c r="B108" s="30">
        <v>96</v>
      </c>
      <c r="C108">
        <f>fevr_19!C185</f>
        <v>5.5839833333333351</v>
      </c>
      <c r="D108">
        <f>fevr_19!D185</f>
        <v>6.1400666666666668</v>
      </c>
      <c r="E108">
        <f>fevr_19!E185</f>
        <v>6.3654866666666701</v>
      </c>
      <c r="F108">
        <f>fevr_19!F185</f>
        <v>6.592630000000006</v>
      </c>
      <c r="G108">
        <f>fevr_19!G185</f>
        <v>7.6544800000000022</v>
      </c>
      <c r="H108">
        <f>fevr_19!H185</f>
        <v>8.1880641666666545</v>
      </c>
      <c r="I108">
        <f>fevr_19!I185</f>
        <v>8.6541366666666573</v>
      </c>
      <c r="J108">
        <f>fevr_19!J185</f>
        <v>8.9652750000000019</v>
      </c>
      <c r="K108" s="4">
        <f>fevr_19!K185</f>
        <v>10.137899999999984</v>
      </c>
      <c r="M108" s="30">
        <v>96</v>
      </c>
      <c r="N108">
        <f t="shared" si="31"/>
        <v>-1.7558733288926007</v>
      </c>
      <c r="O108">
        <f t="shared" si="32"/>
        <v>-1.7738755339550583</v>
      </c>
      <c r="P108">
        <f t="shared" si="33"/>
        <v>-1.8000667112087274</v>
      </c>
      <c r="Q108">
        <f t="shared" si="34"/>
        <v>-1.8285479971586349</v>
      </c>
      <c r="R108">
        <f t="shared" si="35"/>
        <v>-1.924195918788989</v>
      </c>
      <c r="S108">
        <f t="shared" si="36"/>
        <v>-2.053854902634797</v>
      </c>
      <c r="T108">
        <f t="shared" si="37"/>
        <v>-2.2473367348790552</v>
      </c>
      <c r="U108" t="e">
        <f t="shared" si="38"/>
        <v>#NUM!</v>
      </c>
      <c r="V108" s="4" t="e">
        <f t="shared" si="39"/>
        <v>#NUM!</v>
      </c>
      <c r="X108" s="30">
        <v>96</v>
      </c>
      <c r="Y108" s="61">
        <f t="shared" si="40"/>
        <v>1.150796827813205</v>
      </c>
      <c r="Z108" s="61">
        <f t="shared" si="41"/>
        <v>1.1691008303408097</v>
      </c>
      <c r="AA108" s="61">
        <f t="shared" si="42"/>
        <v>1.184034293499975</v>
      </c>
      <c r="AB108" s="61">
        <f t="shared" si="43"/>
        <v>0.95463097236151873</v>
      </c>
      <c r="AC108" s="61">
        <f t="shared" si="44"/>
        <v>1.2407542593996403</v>
      </c>
      <c r="AD108" s="61">
        <f t="shared" si="45"/>
        <v>1.2824408540846102</v>
      </c>
      <c r="AE108" s="61">
        <f t="shared" si="46"/>
        <v>1.3353960583646414</v>
      </c>
      <c r="AF108" s="61" t="e">
        <f t="shared" si="47"/>
        <v>#NUM!</v>
      </c>
      <c r="AG108" s="62" t="e">
        <f t="shared" si="48"/>
        <v>#NUM!</v>
      </c>
      <c r="AI108" s="30">
        <v>96</v>
      </c>
      <c r="AJ108" s="64">
        <f t="shared" si="49"/>
        <v>1.564576744404711E-2</v>
      </c>
      <c r="AK108" s="64">
        <f t="shared" si="50"/>
        <v>3.6176943220075586E-2</v>
      </c>
      <c r="AL108" s="64">
        <f t="shared" si="51"/>
        <v>5.4022593657678142E-2</v>
      </c>
      <c r="AM108" s="64">
        <f t="shared" si="52"/>
        <v>-0.16505780183925278</v>
      </c>
      <c r="AN108" s="64">
        <f t="shared" si="53"/>
        <v>0.12192720607732221</v>
      </c>
      <c r="AO108" s="64">
        <f t="shared" si="54"/>
        <v>0.17221251309206065</v>
      </c>
      <c r="AP108" s="64">
        <f t="shared" si="55"/>
        <v>0.23323221315082798</v>
      </c>
      <c r="AQ108" s="64" t="e">
        <f t="shared" si="56"/>
        <v>#NUM!</v>
      </c>
      <c r="AR108" s="66" t="e">
        <f t="shared" si="57"/>
        <v>#NUM!</v>
      </c>
    </row>
    <row r="109" spans="2:44" x14ac:dyDescent="0.3">
      <c r="B109" s="30">
        <v>97</v>
      </c>
      <c r="C109">
        <f>fevr_19!C186</f>
        <v>5.597100000000002</v>
      </c>
      <c r="D109">
        <f>fevr_19!D186</f>
        <v>6.1555999999999997</v>
      </c>
      <c r="E109">
        <f>fevr_19!E186</f>
        <v>6.3875800000000034</v>
      </c>
      <c r="F109">
        <f>fevr_19!F186</f>
        <v>6.6187200000000068</v>
      </c>
      <c r="G109">
        <f>fevr_19!G186</f>
        <v>7.7041200000000023</v>
      </c>
      <c r="H109">
        <f>fevr_19!H186</f>
        <v>8.251489999999988</v>
      </c>
      <c r="I109">
        <f>fevr_19!I186</f>
        <v>8.7296799999999912</v>
      </c>
      <c r="J109">
        <f>fevr_19!J186</f>
        <v>9.0416000000000025</v>
      </c>
      <c r="K109" s="4">
        <f>fevr_19!K186</f>
        <v>10.250599999999986</v>
      </c>
      <c r="M109" s="30">
        <v>97</v>
      </c>
      <c r="N109">
        <f t="shared" si="31"/>
        <v>-1.8874429746978889</v>
      </c>
      <c r="O109">
        <f t="shared" si="32"/>
        <v>-1.9107015453491605</v>
      </c>
      <c r="P109">
        <f t="shared" si="33"/>
        <v>-1.9450811651006834</v>
      </c>
      <c r="Q109">
        <f t="shared" si="34"/>
        <v>-1.9832742802110717</v>
      </c>
      <c r="R109">
        <f t="shared" si="35"/>
        <v>-2.119329443811222</v>
      </c>
      <c r="S109">
        <f t="shared" si="36"/>
        <v>-2.3344348513528828</v>
      </c>
      <c r="T109">
        <f t="shared" si="37"/>
        <v>-2.8748945609652568</v>
      </c>
      <c r="U109" t="e">
        <f t="shared" si="38"/>
        <v>#NUM!</v>
      </c>
      <c r="V109" s="4" t="e">
        <f t="shared" si="39"/>
        <v>#NUM!</v>
      </c>
      <c r="X109" s="30">
        <v>97</v>
      </c>
      <c r="Y109" s="61">
        <f t="shared" si="40"/>
        <v>1.1520076876275138</v>
      </c>
      <c r="Z109" s="61">
        <f t="shared" si="41"/>
        <v>1.1720193251447628</v>
      </c>
      <c r="AA109" s="61">
        <f t="shared" si="42"/>
        <v>1.1886796615059583</v>
      </c>
      <c r="AB109" s="61">
        <f t="shared" si="43"/>
        <v>0.95921747129947244</v>
      </c>
      <c r="AC109" s="61">
        <f t="shared" si="44"/>
        <v>1.2547519924283768</v>
      </c>
      <c r="AD109" s="61">
        <f t="shared" si="45"/>
        <v>1.3096746286399836</v>
      </c>
      <c r="AE109" s="61">
        <f t="shared" si="46"/>
        <v>1.4123978307703005</v>
      </c>
      <c r="AF109" s="61" t="e">
        <f t="shared" si="47"/>
        <v>#NUM!</v>
      </c>
      <c r="AG109" s="62" t="e">
        <f t="shared" si="48"/>
        <v>#NUM!</v>
      </c>
      <c r="AI109" s="30">
        <v>97</v>
      </c>
      <c r="AJ109" s="64">
        <f t="shared" si="49"/>
        <v>1.681688524667968E-2</v>
      </c>
      <c r="AK109" s="64">
        <f t="shared" si="50"/>
        <v>3.9005272886214915E-2</v>
      </c>
      <c r="AL109" s="64">
        <f t="shared" si="51"/>
        <v>5.8537425698238499E-2</v>
      </c>
      <c r="AM109" s="64">
        <f t="shared" si="52"/>
        <v>-0.16289022076726889</v>
      </c>
      <c r="AN109" s="64">
        <f t="shared" si="53"/>
        <v>0.13566872118921336</v>
      </c>
      <c r="AO109" s="64">
        <f t="shared" si="54"/>
        <v>0.19913861823660928</v>
      </c>
      <c r="AP109" s="64">
        <f t="shared" si="55"/>
        <v>0.30991647509898912</v>
      </c>
      <c r="AQ109" s="64" t="e">
        <f t="shared" si="56"/>
        <v>#NUM!</v>
      </c>
      <c r="AR109" s="66" t="e">
        <f t="shared" si="57"/>
        <v>#NUM!</v>
      </c>
    </row>
    <row r="110" spans="2:44" x14ac:dyDescent="0.3">
      <c r="B110" s="30">
        <v>98</v>
      </c>
      <c r="C110">
        <f>fevr_19!C187</f>
        <v>5.6106000000000016</v>
      </c>
      <c r="D110">
        <f>fevr_19!D187</f>
        <v>6.1715999999999998</v>
      </c>
      <c r="E110">
        <f>fevr_19!E187</f>
        <v>6.4102800000000038</v>
      </c>
      <c r="F110">
        <f>fevr_19!F187</f>
        <v>6.6455200000000065</v>
      </c>
      <c r="G110">
        <f>fevr_19!G187</f>
        <v>7.754920000000002</v>
      </c>
      <c r="H110">
        <f>fevr_19!H187</f>
        <v>8.3163399999999879</v>
      </c>
      <c r="I110">
        <f>fevr_19!I187</f>
        <v>8.8068799999999925</v>
      </c>
      <c r="J110">
        <f>fevr_19!J187</f>
        <v>9.1196000000000019</v>
      </c>
      <c r="K110" s="4">
        <f>fevr_19!K187</f>
        <v>10.365599999999985</v>
      </c>
      <c r="M110" s="30">
        <v>98</v>
      </c>
      <c r="N110">
        <f t="shared" si="31"/>
        <v>-2.0632224393139373</v>
      </c>
      <c r="O110">
        <f t="shared" si="32"/>
        <v>-2.0969031262202482</v>
      </c>
      <c r="P110">
        <f t="shared" si="33"/>
        <v>-2.1484211303701728</v>
      </c>
      <c r="Q110">
        <f t="shared" si="34"/>
        <v>-2.208545750818951</v>
      </c>
      <c r="R110">
        <f t="shared" si="35"/>
        <v>-2.4625514082198041</v>
      </c>
      <c r="S110" t="e">
        <f t="shared" si="36"/>
        <v>#NUM!</v>
      </c>
      <c r="T110" t="e">
        <f t="shared" si="37"/>
        <v>#NUM!</v>
      </c>
      <c r="U110" t="e">
        <f t="shared" si="38"/>
        <v>#NUM!</v>
      </c>
      <c r="V110" s="4" t="e">
        <f t="shared" si="39"/>
        <v>#NUM!</v>
      </c>
      <c r="X110" s="30">
        <v>98</v>
      </c>
      <c r="Y110" s="61">
        <f t="shared" si="40"/>
        <v>1.1536227720882439</v>
      </c>
      <c r="Z110" s="61">
        <f t="shared" si="41"/>
        <v>1.1759895505857703</v>
      </c>
      <c r="AA110" s="61">
        <f t="shared" si="42"/>
        <v>1.1951907429033173</v>
      </c>
      <c r="AB110" s="61">
        <f t="shared" si="43"/>
        <v>0.96604552528303966</v>
      </c>
      <c r="AC110" s="61">
        <f t="shared" si="44"/>
        <v>1.2793801777642075</v>
      </c>
      <c r="AD110" s="61" t="e">
        <f t="shared" si="45"/>
        <v>#NUM!</v>
      </c>
      <c r="AE110" s="61" t="e">
        <f t="shared" si="46"/>
        <v>#NUM!</v>
      </c>
      <c r="AF110" s="61" t="e">
        <f t="shared" si="47"/>
        <v>#NUM!</v>
      </c>
      <c r="AG110" s="62" t="e">
        <f t="shared" si="48"/>
        <v>#NUM!</v>
      </c>
      <c r="AI110" s="30">
        <v>98</v>
      </c>
      <c r="AJ110" s="64">
        <f t="shared" si="49"/>
        <v>1.8394312754012931E-2</v>
      </c>
      <c r="AK110" s="64">
        <f t="shared" si="50"/>
        <v>4.2890413843351238E-2</v>
      </c>
      <c r="AL110" s="64">
        <f t="shared" si="51"/>
        <v>6.4926057814049365E-2</v>
      </c>
      <c r="AM110" s="64">
        <f t="shared" si="52"/>
        <v>-0.15848047067889282</v>
      </c>
      <c r="AN110" s="64">
        <f t="shared" si="53"/>
        <v>0.1600704611629602</v>
      </c>
      <c r="AO110" s="64" t="e">
        <f t="shared" si="54"/>
        <v>#NUM!</v>
      </c>
      <c r="AP110" s="64" t="e">
        <f t="shared" si="55"/>
        <v>#NUM!</v>
      </c>
      <c r="AQ110" s="64" t="e">
        <f t="shared" si="56"/>
        <v>#NUM!</v>
      </c>
      <c r="AR110" s="66" t="e">
        <f t="shared" si="57"/>
        <v>#NUM!</v>
      </c>
    </row>
    <row r="111" spans="2:44" x14ac:dyDescent="0.3">
      <c r="B111" s="30">
        <v>99</v>
      </c>
      <c r="C111">
        <f>fevr_19!C188</f>
        <v>5.6244833333333357</v>
      </c>
      <c r="D111">
        <f>fevr_19!D188</f>
        <v>6.1880666666666659</v>
      </c>
      <c r="E111">
        <f>fevr_19!E188</f>
        <v>6.4335866666666703</v>
      </c>
      <c r="F111">
        <f>fevr_19!F188</f>
        <v>6.673030000000006</v>
      </c>
      <c r="G111">
        <f>fevr_19!G188</f>
        <v>7.8068800000000023</v>
      </c>
      <c r="H111">
        <f>fevr_19!H188</f>
        <v>8.3826141666666523</v>
      </c>
      <c r="I111">
        <f>fevr_19!I188</f>
        <v>8.8857366666666575</v>
      </c>
      <c r="J111">
        <f>fevr_19!J188</f>
        <v>9.1992750000000019</v>
      </c>
      <c r="K111" s="4">
        <f>fevr_19!K188</f>
        <v>10.482899999999985</v>
      </c>
      <c r="M111" s="30">
        <v>99</v>
      </c>
      <c r="N111">
        <f t="shared" si="31"/>
        <v>-2.3439206882059889</v>
      </c>
      <c r="O111">
        <f t="shared" si="32"/>
        <v>-2.4097979472503104</v>
      </c>
      <c r="P111">
        <f t="shared" si="33"/>
        <v>-2.524223417491223</v>
      </c>
      <c r="Q111">
        <f t="shared" si="34"/>
        <v>-2.6932601365868623</v>
      </c>
      <c r="R111" t="e">
        <f t="shared" si="35"/>
        <v>#NUM!</v>
      </c>
      <c r="S111" t="e">
        <f t="shared" si="36"/>
        <v>#NUM!</v>
      </c>
      <c r="T111" t="e">
        <f t="shared" si="37"/>
        <v>#NUM!</v>
      </c>
      <c r="U111" t="e">
        <f t="shared" si="38"/>
        <v>#NUM!</v>
      </c>
      <c r="V111" s="4" t="e">
        <f t="shared" si="39"/>
        <v>#NUM!</v>
      </c>
      <c r="X111" s="30">
        <v>99</v>
      </c>
      <c r="Y111" s="61">
        <f t="shared" si="40"/>
        <v>1.1561935617019694</v>
      </c>
      <c r="Z111" s="61">
        <f t="shared" si="41"/>
        <v>1.1826521371423808</v>
      </c>
      <c r="AA111" s="61">
        <f t="shared" si="42"/>
        <v>1.2072079165362091</v>
      </c>
      <c r="AB111" s="61">
        <f t="shared" si="43"/>
        <v>0.9812863795362704</v>
      </c>
      <c r="AC111" s="61" t="e">
        <f t="shared" si="44"/>
        <v>#NUM!</v>
      </c>
      <c r="AD111" s="61" t="e">
        <f t="shared" si="45"/>
        <v>#NUM!</v>
      </c>
      <c r="AE111" s="61" t="e">
        <f t="shared" si="46"/>
        <v>#NUM!</v>
      </c>
      <c r="AF111" s="61" t="e">
        <f t="shared" si="47"/>
        <v>#NUM!</v>
      </c>
      <c r="AG111" s="62" t="e">
        <f t="shared" si="48"/>
        <v>#NUM!</v>
      </c>
      <c r="AI111" s="30">
        <v>99</v>
      </c>
      <c r="AJ111" s="64">
        <f t="shared" si="49"/>
        <v>2.0930194128309321E-2</v>
      </c>
      <c r="AK111" s="64">
        <f t="shared" si="50"/>
        <v>4.9475110160355218E-2</v>
      </c>
      <c r="AL111" s="64">
        <f t="shared" si="51"/>
        <v>7.6833829559268541E-2</v>
      </c>
      <c r="AM111" s="64">
        <f t="shared" si="52"/>
        <v>-0.14565066541643945</v>
      </c>
      <c r="AN111" s="64" t="e">
        <f t="shared" si="53"/>
        <v>#NUM!</v>
      </c>
      <c r="AO111" s="64" t="e">
        <f t="shared" si="54"/>
        <v>#NUM!</v>
      </c>
      <c r="AP111" s="64" t="e">
        <f t="shared" si="55"/>
        <v>#NUM!</v>
      </c>
      <c r="AQ111" s="64" t="e">
        <f t="shared" si="56"/>
        <v>#NUM!</v>
      </c>
      <c r="AR111" s="66" t="e">
        <f t="shared" si="57"/>
        <v>#NUM!</v>
      </c>
    </row>
    <row r="112" spans="2:44" ht="15" thickBot="1" x14ac:dyDescent="0.35">
      <c r="B112" s="31">
        <v>100</v>
      </c>
      <c r="C112" s="5">
        <f>fevr_19!C189</f>
        <v>5.6387500000000017</v>
      </c>
      <c r="D112" s="5">
        <f>fevr_19!D189</f>
        <v>6.2050000000000001</v>
      </c>
      <c r="E112" s="5">
        <f>fevr_19!E189</f>
        <v>6.4575000000000031</v>
      </c>
      <c r="F112" s="5">
        <f>fevr_19!F189</f>
        <v>6.7012500000000061</v>
      </c>
      <c r="G112" s="5">
        <f>fevr_19!G189</f>
        <v>7.8600000000000021</v>
      </c>
      <c r="H112" s="5">
        <f>fevr_19!H189</f>
        <v>8.4503124999999866</v>
      </c>
      <c r="I112" s="5">
        <f>fevr_19!I189</f>
        <v>8.9662499999999916</v>
      </c>
      <c r="J112" s="5">
        <f>fevr_19!J189</f>
        <v>9.2806250000000023</v>
      </c>
      <c r="K112" s="6">
        <f>fevr_19!K189</f>
        <v>10.602499999999983</v>
      </c>
      <c r="M112" s="31">
        <v>100</v>
      </c>
      <c r="N112" s="5"/>
      <c r="O112" s="5"/>
      <c r="P112" s="5"/>
      <c r="Q112" s="5"/>
      <c r="R112" s="5"/>
      <c r="S112" s="5"/>
      <c r="T112" s="5"/>
      <c r="U112" s="5"/>
      <c r="V112" s="6"/>
      <c r="X112" s="31">
        <v>100</v>
      </c>
      <c r="Y112" s="5"/>
      <c r="Z112" s="5"/>
      <c r="AA112" s="5"/>
      <c r="AB112" s="5"/>
      <c r="AC112" s="5"/>
      <c r="AD112" s="5"/>
      <c r="AE112" s="5"/>
      <c r="AF112" s="5"/>
      <c r="AG112" s="6"/>
      <c r="AI112" s="31">
        <v>100</v>
      </c>
      <c r="AJ112" s="5"/>
      <c r="AK112" s="5"/>
      <c r="AL112" s="5"/>
      <c r="AM112" s="5"/>
      <c r="AN112" s="5"/>
      <c r="AO112" s="5"/>
      <c r="AP112" s="5"/>
      <c r="AQ112" s="5"/>
      <c r="AR112" s="6"/>
    </row>
  </sheetData>
  <mergeCells count="4">
    <mergeCell ref="C10:K10"/>
    <mergeCell ref="N11:V11"/>
    <mergeCell ref="Y11:AG11"/>
    <mergeCell ref="AJ11:AR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69F2D-3CFB-4066-85E0-D08C045D7A06}">
  <dimension ref="B1:AR112"/>
  <sheetViews>
    <sheetView topLeftCell="X1" zoomScale="84" zoomScaleNormal="84" workbookViewId="0">
      <selection activeCell="Y11" sqref="Y11:AG11"/>
    </sheetView>
  </sheetViews>
  <sheetFormatPr baseColWidth="10" defaultRowHeight="14.4" x14ac:dyDescent="0.3"/>
  <cols>
    <col min="11" max="11" width="13.109375" bestFit="1" customWidth="1"/>
    <col min="32" max="32" width="12" bestFit="1" customWidth="1"/>
    <col min="33" max="33" width="11.6640625" customWidth="1"/>
  </cols>
  <sheetData>
    <row r="1" spans="2:44" x14ac:dyDescent="0.3">
      <c r="B1" s="94" t="s">
        <v>163</v>
      </c>
      <c r="C1" s="127"/>
      <c r="D1" s="127"/>
      <c r="E1" s="127"/>
      <c r="F1" s="127"/>
      <c r="G1" s="127"/>
      <c r="H1" s="127"/>
      <c r="I1" s="127"/>
      <c r="J1" s="127"/>
    </row>
    <row r="2" spans="2:44" ht="14.4" customHeight="1" x14ac:dyDescent="0.3">
      <c r="B2" s="127"/>
      <c r="C2" s="127"/>
      <c r="D2" s="127"/>
      <c r="E2" s="127"/>
      <c r="F2" s="127"/>
      <c r="G2" s="127"/>
      <c r="H2" s="127"/>
      <c r="I2" s="127"/>
      <c r="J2" s="127"/>
    </row>
    <row r="3" spans="2:44" ht="14.4" customHeight="1" x14ac:dyDescent="0.3">
      <c r="B3" s="127"/>
      <c r="C3" s="127"/>
      <c r="D3" s="127"/>
      <c r="E3" s="127"/>
      <c r="F3" s="127"/>
      <c r="G3" s="127"/>
      <c r="H3" s="127"/>
      <c r="I3" s="127"/>
      <c r="J3" s="127"/>
    </row>
    <row r="4" spans="2:44" ht="15" customHeight="1" thickBot="1" x14ac:dyDescent="0.35">
      <c r="B4" s="127"/>
      <c r="C4" s="127"/>
      <c r="D4" s="127"/>
      <c r="E4" s="127"/>
      <c r="F4" s="127"/>
      <c r="G4" s="127"/>
      <c r="H4" s="127"/>
      <c r="I4" s="127"/>
      <c r="J4" s="127"/>
    </row>
    <row r="5" spans="2:44" ht="14.4" customHeight="1" x14ac:dyDescent="0.3">
      <c r="M5" s="52">
        <v>43521</v>
      </c>
      <c r="N5" s="47" t="s">
        <v>0</v>
      </c>
      <c r="O5" s="47" t="s">
        <v>1</v>
      </c>
      <c r="P5" s="47" t="s">
        <v>49</v>
      </c>
      <c r="Q5" s="47" t="s">
        <v>51</v>
      </c>
      <c r="R5" s="47" t="s">
        <v>50</v>
      </c>
      <c r="S5" s="47" t="s">
        <v>52</v>
      </c>
      <c r="T5" s="47" t="s">
        <v>54</v>
      </c>
      <c r="U5" s="47" t="s">
        <v>53</v>
      </c>
      <c r="V5" s="48" t="s">
        <v>55</v>
      </c>
      <c r="X5" s="52">
        <v>43521</v>
      </c>
      <c r="Y5" s="47" t="s">
        <v>0</v>
      </c>
      <c r="Z5" s="47" t="s">
        <v>1</v>
      </c>
      <c r="AA5" s="47" t="s">
        <v>49</v>
      </c>
      <c r="AB5" s="47" t="s">
        <v>51</v>
      </c>
      <c r="AC5" s="47" t="s">
        <v>50</v>
      </c>
      <c r="AD5" s="47" t="s">
        <v>52</v>
      </c>
      <c r="AE5" s="47" t="s">
        <v>54</v>
      </c>
      <c r="AF5" s="47" t="s">
        <v>53</v>
      </c>
      <c r="AG5" s="48" t="s">
        <v>55</v>
      </c>
      <c r="AI5" s="52">
        <v>43521</v>
      </c>
      <c r="AJ5" s="47" t="s">
        <v>0</v>
      </c>
      <c r="AK5" s="47" t="s">
        <v>1</v>
      </c>
      <c r="AL5" s="47" t="s">
        <v>49</v>
      </c>
      <c r="AM5" s="47" t="s">
        <v>51</v>
      </c>
      <c r="AN5" s="47" t="s">
        <v>50</v>
      </c>
      <c r="AO5" s="47" t="s">
        <v>52</v>
      </c>
      <c r="AP5" s="47" t="s">
        <v>54</v>
      </c>
      <c r="AQ5" s="47" t="s">
        <v>53</v>
      </c>
      <c r="AR5" s="48" t="s">
        <v>55</v>
      </c>
    </row>
    <row r="6" spans="2:44" ht="15" customHeight="1" thickBot="1" x14ac:dyDescent="0.35">
      <c r="K6" s="60"/>
      <c r="M6" s="51"/>
      <c r="N6" s="54">
        <v>7</v>
      </c>
      <c r="O6" s="54">
        <v>30</v>
      </c>
      <c r="P6" s="54">
        <v>60</v>
      </c>
      <c r="Q6" s="54">
        <v>90</v>
      </c>
      <c r="R6" s="54">
        <v>180</v>
      </c>
      <c r="S6" s="54">
        <v>270</v>
      </c>
      <c r="T6" s="54">
        <v>360</v>
      </c>
      <c r="U6" s="54">
        <v>540</v>
      </c>
      <c r="V6" s="55">
        <v>720</v>
      </c>
      <c r="X6" s="51"/>
      <c r="Y6" s="54">
        <v>7</v>
      </c>
      <c r="Z6" s="54">
        <v>30</v>
      </c>
      <c r="AA6" s="54">
        <v>60</v>
      </c>
      <c r="AB6" s="54">
        <v>90</v>
      </c>
      <c r="AC6" s="54">
        <v>180</v>
      </c>
      <c r="AD6" s="54">
        <v>270</v>
      </c>
      <c r="AE6" s="54">
        <v>360</v>
      </c>
      <c r="AF6" s="54">
        <v>540</v>
      </c>
      <c r="AG6" s="55">
        <v>720</v>
      </c>
      <c r="AI6" s="51"/>
      <c r="AJ6" s="54">
        <v>7</v>
      </c>
      <c r="AK6" s="54">
        <v>30</v>
      </c>
      <c r="AL6" s="54">
        <v>60</v>
      </c>
      <c r="AM6" s="54">
        <v>90</v>
      </c>
      <c r="AN6" s="54">
        <v>180</v>
      </c>
      <c r="AO6" s="54">
        <v>270</v>
      </c>
      <c r="AP6" s="54">
        <v>360</v>
      </c>
      <c r="AQ6" s="54">
        <v>540</v>
      </c>
      <c r="AR6" s="55">
        <v>720</v>
      </c>
    </row>
    <row r="7" spans="2:44" x14ac:dyDescent="0.3">
      <c r="M7" s="49" t="s">
        <v>88</v>
      </c>
      <c r="N7" s="46">
        <f>1/52</f>
        <v>1.9230769230769232E-2</v>
      </c>
      <c r="O7" s="47">
        <f t="shared" ref="O7:V7" si="0">O6/365</f>
        <v>8.2191780821917804E-2</v>
      </c>
      <c r="P7" s="47">
        <f t="shared" si="0"/>
        <v>0.16438356164383561</v>
      </c>
      <c r="Q7" s="47">
        <f t="shared" si="0"/>
        <v>0.24657534246575341</v>
      </c>
      <c r="R7" s="47">
        <f t="shared" si="0"/>
        <v>0.49315068493150682</v>
      </c>
      <c r="S7" s="47">
        <f t="shared" si="0"/>
        <v>0.73972602739726023</v>
      </c>
      <c r="T7" s="47">
        <f t="shared" si="0"/>
        <v>0.98630136986301364</v>
      </c>
      <c r="U7" s="47">
        <f t="shared" si="0"/>
        <v>1.4794520547945205</v>
      </c>
      <c r="V7" s="48">
        <f t="shared" si="0"/>
        <v>1.9726027397260273</v>
      </c>
      <c r="X7" s="49" t="s">
        <v>88</v>
      </c>
      <c r="Y7" s="46">
        <f>Y6/365</f>
        <v>1.9178082191780823E-2</v>
      </c>
      <c r="Z7" s="47">
        <f t="shared" ref="Z7:AG7" si="1">Z6/365</f>
        <v>8.2191780821917804E-2</v>
      </c>
      <c r="AA7" s="47">
        <f t="shared" si="1"/>
        <v>0.16438356164383561</v>
      </c>
      <c r="AB7" s="47">
        <f t="shared" si="1"/>
        <v>0.24657534246575341</v>
      </c>
      <c r="AC7" s="47">
        <f t="shared" si="1"/>
        <v>0.49315068493150682</v>
      </c>
      <c r="AD7" s="47">
        <f t="shared" si="1"/>
        <v>0.73972602739726023</v>
      </c>
      <c r="AE7" s="47">
        <f t="shared" si="1"/>
        <v>0.98630136986301364</v>
      </c>
      <c r="AF7" s="47">
        <f t="shared" si="1"/>
        <v>1.4794520547945205</v>
      </c>
      <c r="AG7" s="48">
        <f t="shared" si="1"/>
        <v>1.9726027397260273</v>
      </c>
      <c r="AI7" s="49" t="s">
        <v>88</v>
      </c>
      <c r="AJ7" s="46">
        <f>AJ6/365</f>
        <v>1.9178082191780823E-2</v>
      </c>
      <c r="AK7" s="47">
        <f t="shared" ref="AK7:AR7" si="2">AK6/365</f>
        <v>8.2191780821917804E-2</v>
      </c>
      <c r="AL7" s="47">
        <f t="shared" si="2"/>
        <v>0.16438356164383561</v>
      </c>
      <c r="AM7" s="47">
        <f t="shared" si="2"/>
        <v>0.24657534246575341</v>
      </c>
      <c r="AN7" s="47">
        <f t="shared" si="2"/>
        <v>0.49315068493150682</v>
      </c>
      <c r="AO7" s="47">
        <f t="shared" si="2"/>
        <v>0.73972602739726023</v>
      </c>
      <c r="AP7" s="47">
        <f t="shared" si="2"/>
        <v>0.98630136986301364</v>
      </c>
      <c r="AQ7" s="47">
        <f t="shared" si="2"/>
        <v>1.4794520547945205</v>
      </c>
      <c r="AR7" s="48">
        <f t="shared" si="2"/>
        <v>1.9726027397260273</v>
      </c>
    </row>
    <row r="8" spans="2:44" x14ac:dyDescent="0.3">
      <c r="M8" s="49" t="s">
        <v>89</v>
      </c>
      <c r="N8" s="58">
        <v>-3.7399999999999998E-3</v>
      </c>
      <c r="O8" s="53">
        <v>-3.6600000000000001E-3</v>
      </c>
      <c r="P8" s="63">
        <v>-3.3600000000000001E-3</v>
      </c>
      <c r="Q8" s="53">
        <v>-3.0899999999999999E-3</v>
      </c>
      <c r="R8" s="53">
        <v>-2.3E-3</v>
      </c>
      <c r="S8" s="63">
        <v>-1.9400000000000001E-3</v>
      </c>
      <c r="T8" s="53">
        <v>-1.08E-3</v>
      </c>
      <c r="U8" s="63">
        <f>T8+(T8-S8)</f>
        <v>-2.1999999999999993E-4</v>
      </c>
      <c r="V8" s="84">
        <f>U8+(U8-T8)</f>
        <v>6.4000000000000016E-4</v>
      </c>
      <c r="X8" s="49" t="s">
        <v>89</v>
      </c>
      <c r="Y8" s="58">
        <v>-3.7399999999999998E-3</v>
      </c>
      <c r="Z8" s="53">
        <v>-3.6600000000000001E-3</v>
      </c>
      <c r="AA8" s="63">
        <v>-3.3600000000000001E-3</v>
      </c>
      <c r="AB8" s="53">
        <v>-3.0899999999999999E-3</v>
      </c>
      <c r="AC8" s="53">
        <v>-2.3E-3</v>
      </c>
      <c r="AD8" s="63">
        <v>-1.9400000000000001E-3</v>
      </c>
      <c r="AE8" s="53">
        <v>-1.08E-3</v>
      </c>
      <c r="AF8" s="63">
        <f>AE8+(AE8-AD8)</f>
        <v>-2.1999999999999993E-4</v>
      </c>
      <c r="AG8" s="84">
        <f>AF8+(AF8-AE8)</f>
        <v>6.4000000000000016E-4</v>
      </c>
      <c r="AI8" s="49" t="s">
        <v>89</v>
      </c>
      <c r="AJ8" s="58">
        <v>-3.7399999999999998E-3</v>
      </c>
      <c r="AK8" s="53">
        <v>-3.6600000000000001E-3</v>
      </c>
      <c r="AL8" s="63">
        <v>-3.3600000000000001E-3</v>
      </c>
      <c r="AM8" s="53">
        <v>-3.0899999999999999E-3</v>
      </c>
      <c r="AN8" s="53">
        <v>-2.3E-3</v>
      </c>
      <c r="AO8" s="63">
        <v>-1.9400000000000001E-3</v>
      </c>
      <c r="AP8" s="53">
        <v>-1.08E-3</v>
      </c>
      <c r="AQ8" s="63">
        <f>AP8+(AP8-AO8)</f>
        <v>-2.1999999999999993E-4</v>
      </c>
      <c r="AR8" s="84">
        <f>AQ8+(AQ8-AP8)</f>
        <v>6.4000000000000016E-4</v>
      </c>
    </row>
    <row r="9" spans="2:44" ht="15" thickBot="1" x14ac:dyDescent="0.35">
      <c r="M9" s="50" t="s">
        <v>90</v>
      </c>
      <c r="N9" s="58">
        <v>2.4097500000000001E-2</v>
      </c>
      <c r="O9" s="53">
        <v>2.4791299999999999E-2</v>
      </c>
      <c r="P9" s="53">
        <v>2.5767499999999999E-2</v>
      </c>
      <c r="Q9" s="53">
        <v>2.6386300000000001E-2</v>
      </c>
      <c r="R9" s="53">
        <v>2.6931299999999998E-2</v>
      </c>
      <c r="S9" s="63">
        <f>(R9+T9)/2</f>
        <v>2.7881299999999998E-2</v>
      </c>
      <c r="T9" s="53">
        <v>2.8831300000000001E-2</v>
      </c>
      <c r="U9" s="63">
        <f>T9+(T9-S9)</f>
        <v>2.9781300000000004E-2</v>
      </c>
      <c r="V9" s="84">
        <f>U9+(T9-S9)</f>
        <v>3.0731300000000007E-2</v>
      </c>
      <c r="X9" s="50" t="s">
        <v>90</v>
      </c>
      <c r="Y9" s="58">
        <v>2.4097500000000001E-2</v>
      </c>
      <c r="Z9" s="53">
        <v>2.4791299999999999E-2</v>
      </c>
      <c r="AA9" s="53">
        <v>2.5767499999999999E-2</v>
      </c>
      <c r="AB9" s="53">
        <v>2.6386300000000001E-2</v>
      </c>
      <c r="AC9" s="53">
        <v>2.6931299999999998E-2</v>
      </c>
      <c r="AD9" s="63">
        <f>(AC9+AE9)/2</f>
        <v>2.7881299999999998E-2</v>
      </c>
      <c r="AE9" s="53">
        <v>2.8831300000000001E-2</v>
      </c>
      <c r="AF9" s="63">
        <f>AE9+(AE9-AD9)</f>
        <v>2.9781300000000004E-2</v>
      </c>
      <c r="AG9" s="84">
        <f>AF9+(AE9-AD9)</f>
        <v>3.0731300000000007E-2</v>
      </c>
      <c r="AI9" s="50" t="s">
        <v>90</v>
      </c>
      <c r="AJ9" s="58">
        <v>2.4097500000000001E-2</v>
      </c>
      <c r="AK9" s="53">
        <v>2.4791299999999999E-2</v>
      </c>
      <c r="AL9" s="53">
        <v>2.5767499999999999E-2</v>
      </c>
      <c r="AM9" s="53">
        <v>2.6386300000000001E-2</v>
      </c>
      <c r="AN9" s="53">
        <v>2.6931299999999998E-2</v>
      </c>
      <c r="AO9" s="63">
        <f>(AN9+AP9)/2</f>
        <v>2.7881299999999998E-2</v>
      </c>
      <c r="AP9" s="53">
        <v>2.8831300000000001E-2</v>
      </c>
      <c r="AQ9" s="63">
        <f>AP9+(AP9-AO9)</f>
        <v>2.9781300000000004E-2</v>
      </c>
      <c r="AR9" s="84">
        <f>AQ9+(AP9-AO9)</f>
        <v>3.0731300000000007E-2</v>
      </c>
    </row>
    <row r="10" spans="2:44" x14ac:dyDescent="0.3">
      <c r="B10" s="2"/>
      <c r="C10" s="98" t="s">
        <v>152</v>
      </c>
      <c r="D10" s="98"/>
      <c r="E10" s="98"/>
      <c r="F10" s="98"/>
      <c r="G10" s="98"/>
      <c r="H10" s="98"/>
      <c r="I10" s="98"/>
      <c r="J10" s="98"/>
      <c r="K10" s="99"/>
      <c r="M10" s="46" t="s">
        <v>91</v>
      </c>
      <c r="N10" s="46">
        <v>1.1358999999999999</v>
      </c>
      <c r="O10" s="47">
        <v>1.1358999999999999</v>
      </c>
      <c r="P10" s="47">
        <v>1.1358999999999999</v>
      </c>
      <c r="Q10" s="47">
        <v>1.1358999999999999</v>
      </c>
      <c r="R10" s="47">
        <v>1.1358999999999999</v>
      </c>
      <c r="S10" s="47">
        <v>1.1358999999999999</v>
      </c>
      <c r="T10" s="47">
        <v>1.1358999999999999</v>
      </c>
      <c r="U10" s="47">
        <v>1.1358999999999999</v>
      </c>
      <c r="V10" s="48">
        <v>1.1358999999999999</v>
      </c>
      <c r="X10" s="46" t="s">
        <v>91</v>
      </c>
      <c r="Y10" s="46">
        <v>1.1358999999999999</v>
      </c>
      <c r="Z10" s="47">
        <v>1.1358999999999999</v>
      </c>
      <c r="AA10" s="47">
        <v>1.1358999999999999</v>
      </c>
      <c r="AB10" s="47">
        <v>1.1358999999999999</v>
      </c>
      <c r="AC10" s="47">
        <v>1.1358999999999999</v>
      </c>
      <c r="AD10" s="47">
        <v>1.1358999999999999</v>
      </c>
      <c r="AE10" s="47">
        <v>1.1358999999999999</v>
      </c>
      <c r="AF10" s="47">
        <v>1.1358999999999999</v>
      </c>
      <c r="AG10" s="48">
        <v>1.1358999999999999</v>
      </c>
      <c r="AI10" s="46" t="s">
        <v>91</v>
      </c>
      <c r="AJ10" s="46">
        <v>1.1358999999999999</v>
      </c>
      <c r="AK10" s="47">
        <v>1.1358999999999999</v>
      </c>
      <c r="AL10" s="47">
        <v>1.1358999999999999</v>
      </c>
      <c r="AM10" s="47">
        <v>1.1358999999999999</v>
      </c>
      <c r="AN10" s="47">
        <v>1.1358999999999999</v>
      </c>
      <c r="AO10" s="47">
        <v>1.1358999999999999</v>
      </c>
      <c r="AP10" s="47">
        <v>1.1358999999999999</v>
      </c>
      <c r="AQ10" s="47">
        <v>1.1358999999999999</v>
      </c>
      <c r="AR10" s="48">
        <v>1.1358999999999999</v>
      </c>
    </row>
    <row r="11" spans="2:44" ht="15" thickBot="1" x14ac:dyDescent="0.35">
      <c r="B11" s="30" t="s">
        <v>155</v>
      </c>
      <c r="C11" s="28" t="s">
        <v>47</v>
      </c>
      <c r="D11" s="28" t="s">
        <v>48</v>
      </c>
      <c r="E11" s="28" t="s">
        <v>49</v>
      </c>
      <c r="F11" s="28" t="s">
        <v>51</v>
      </c>
      <c r="G11" s="28" t="s">
        <v>50</v>
      </c>
      <c r="H11" s="28" t="s">
        <v>52</v>
      </c>
      <c r="I11" s="28" t="s">
        <v>54</v>
      </c>
      <c r="J11" s="28" t="s">
        <v>53</v>
      </c>
      <c r="K11" s="29" t="s">
        <v>55</v>
      </c>
      <c r="M11" s="56" t="s">
        <v>156</v>
      </c>
      <c r="N11" s="100" t="s">
        <v>97</v>
      </c>
      <c r="O11" s="101"/>
      <c r="P11" s="101"/>
      <c r="Q11" s="101"/>
      <c r="R11" s="101"/>
      <c r="S11" s="101"/>
      <c r="T11" s="101"/>
      <c r="U11" s="101"/>
      <c r="V11" s="102"/>
      <c r="X11" s="50" t="s">
        <v>156</v>
      </c>
      <c r="Y11" s="100" t="s">
        <v>129</v>
      </c>
      <c r="Z11" s="101"/>
      <c r="AA11" s="101"/>
      <c r="AB11" s="101"/>
      <c r="AC11" s="101"/>
      <c r="AD11" s="101"/>
      <c r="AE11" s="101"/>
      <c r="AF11" s="101"/>
      <c r="AG11" s="102"/>
      <c r="AI11" s="50" t="s">
        <v>156</v>
      </c>
      <c r="AJ11" s="100" t="s">
        <v>128</v>
      </c>
      <c r="AK11" s="101"/>
      <c r="AL11" s="101"/>
      <c r="AM11" s="101"/>
      <c r="AN11" s="101"/>
      <c r="AO11" s="101"/>
      <c r="AP11" s="101"/>
      <c r="AQ11" s="101"/>
      <c r="AR11" s="102"/>
    </row>
    <row r="12" spans="2:44" x14ac:dyDescent="0.3">
      <c r="B12" s="30">
        <v>0</v>
      </c>
      <c r="C12" s="2">
        <f>int_lag_19!C90</f>
        <v>6.1095833333333358</v>
      </c>
      <c r="D12" s="76">
        <f>int_lag_19!D90</f>
        <v>6.821666666666669</v>
      </c>
      <c r="E12" s="76">
        <f>int_lag_19!E90</f>
        <v>7.069166666666665</v>
      </c>
      <c r="F12" s="76">
        <f>int_lag_19!F90</f>
        <v>7.3937499999999998</v>
      </c>
      <c r="G12" s="76">
        <f>int_lag_19!G90</f>
        <v>8.2900000000000009</v>
      </c>
      <c r="H12" s="76">
        <f>int_lag_19!H90</f>
        <v>8.730104166666667</v>
      </c>
      <c r="I12" s="76">
        <f>int_lag_19!I90</f>
        <v>9.1154166666666665</v>
      </c>
      <c r="J12" s="76">
        <f>int_lag_19!J90</f>
        <v>9.4368750000000006</v>
      </c>
      <c r="K12" s="77">
        <f>int_lag_19!K90</f>
        <v>10.0275</v>
      </c>
      <c r="M12" s="30">
        <v>0</v>
      </c>
      <c r="V12" s="4"/>
      <c r="X12" s="30">
        <v>0</v>
      </c>
      <c r="AG12" s="4"/>
      <c r="AI12" s="30">
        <v>0</v>
      </c>
      <c r="AR12" s="4"/>
    </row>
    <row r="13" spans="2:44" x14ac:dyDescent="0.3">
      <c r="B13" s="30">
        <v>1</v>
      </c>
      <c r="C13" s="3">
        <f>int_lag_19!C91</f>
        <v>6.0859000000000023</v>
      </c>
      <c r="D13">
        <f>int_lag_19!D91</f>
        <v>6.7924000000000024</v>
      </c>
      <c r="E13">
        <f>int_lag_19!E91</f>
        <v>7.0330199999999987</v>
      </c>
      <c r="F13">
        <f>int_lag_19!F91</f>
        <v>7.35168</v>
      </c>
      <c r="G13">
        <f>int_lag_19!G91</f>
        <v>8.2282800000000016</v>
      </c>
      <c r="H13">
        <f>int_lag_19!H91</f>
        <v>8.6568100000000001</v>
      </c>
      <c r="I13">
        <f>int_lag_19!I91</f>
        <v>9.0319199999999995</v>
      </c>
      <c r="J13">
        <f>int_lag_19!J91</f>
        <v>9.3524000000000012</v>
      </c>
      <c r="K13" s="4">
        <f>int_lag_19!K91</f>
        <v>9.9193999999999996</v>
      </c>
      <c r="M13" s="30">
        <v>1</v>
      </c>
      <c r="N13">
        <f>-NORMSINV((M13/100)/EXP(-$N$9*$N$7))</f>
        <v>2.3261739941661972</v>
      </c>
      <c r="O13">
        <f>-NORMSINV(M13/100/EXP(-$O$9*$O$7))</f>
        <v>2.3255832431548171</v>
      </c>
      <c r="P13">
        <f>-NORMSINV(M13/100/EXP(-$P$9*$P$7))</f>
        <v>2.324758172710307</v>
      </c>
      <c r="Q13">
        <f>-NORMSINV(M13/100/EXP(-$Q$9*$Q$7))</f>
        <v>2.3239057048236971</v>
      </c>
      <c r="R13">
        <f>-NORMSINV(M13/100/EXP(-$R$9*$R$7))</f>
        <v>2.3213604998938813</v>
      </c>
      <c r="S13">
        <f>-NORMSINV(M13/100/EXP(-$S$9*$S$7))</f>
        <v>2.3185992914861786</v>
      </c>
      <c r="T13">
        <f>-NORMSINV(M13/100/EXP(-$T$9*$T$7))</f>
        <v>2.3156590770984296</v>
      </c>
      <c r="U13">
        <f>-NORMSINV(M13/100/EXP(-$U$9*$U$7))</f>
        <v>2.3097698158452684</v>
      </c>
      <c r="V13" s="4">
        <f>-NORMSINV(M13/100/EXP(-$V$9*$V$7))</f>
        <v>2.3035144422246154</v>
      </c>
      <c r="X13" s="30">
        <v>1</v>
      </c>
      <c r="Y13" s="61">
        <f>($Y$10*EXP(($Y$8-$Y$9-((C13/200)^2))*$Y$7))/EXP(N13*(C13/100)*SQRT($Y$7))</f>
        <v>1.1132331578035628</v>
      </c>
      <c r="Z13" s="61">
        <f>($Z$10*EXP(($Z$8-$Z$9-((D13/200)^2))*$Z$7))/EXP(O13*(D13/100)*SQRT($Z$7))</f>
        <v>1.0829680468100846</v>
      </c>
      <c r="AA13" s="61">
        <f>($AA$10*EXP(($AA$8-$AA$9-((E13/200)^2))*$AA$7))/EXP(P13*(E13/100)*SQRT($AA$7))</f>
        <v>1.0577497860757865</v>
      </c>
      <c r="AB13" s="61">
        <f>($AB$10*EXP(($AB$8-$AB$9-((F13/200)^2))*$AB$7))/EXP(Q13*(F13/100)*SQRT($AB$7))</f>
        <v>1.0356073263401944</v>
      </c>
      <c r="AC13" s="61">
        <f>($AC$10*EXP(($AC$8-$AC$9-((G13/200)^2))*$AC$7))/EXP(R13*(G13/100)*SQRT($AC$7))</f>
        <v>0.9782796946535961</v>
      </c>
      <c r="AD13" s="61">
        <f>($AD$10*EXP(($AD$8-$AD$9-((H13/200)^2))*$AD$7))/EXP(S13*(H13/100)*SQRT($AD$7))</f>
        <v>0.93365220137644844</v>
      </c>
      <c r="AE13" s="61">
        <f>($AE$10*EXP(($AE$8-$AE$9-((I13/200)^2))*$AE$7))/EXP(T13*(I13/100)*SQRT($AE$7))</f>
        <v>0.89422421788063744</v>
      </c>
      <c r="AF13" s="61">
        <f>($AF$10*EXP(($AF$8-$AF$9-((J13/200)^2))*$AF$7))/EXP(U13*(J13/100)*SQRT($AF$7))</f>
        <v>0.83281396925398665</v>
      </c>
      <c r="AG13" s="62">
        <f>($AG$10*EXP(($AG$8-$AG$9-((K13/200)^2))*$AG$7))/EXP(V13*(K13/100)*SQRT($AG$7))</f>
        <v>0.77282336494011372</v>
      </c>
      <c r="AI13" s="30">
        <v>1</v>
      </c>
      <c r="AJ13" s="64">
        <f>(Y13*EXP(-$AJ$8*$AJ$7)*NORMSDIST(-(N13-((C13/100)*SQRT($AJ$7)))))-($AJ$10*EXP(-$AJ$9*$AJ$7)*NORMSDIST(-N13))</f>
        <v>3.1921538559298579E-5</v>
      </c>
      <c r="AK13" s="64">
        <f>(Z13*EXP(-$AK$8*$AK$7)*NORMSDIST(-(O13-((D13/100)*SQRT($AK$7)))))-($AK$10*EXP(-$AK$9*$AK$7)*NORMSDIST(-O13))</f>
        <v>7.2179458680370068E-5</v>
      </c>
      <c r="AL13" s="64">
        <f>(AA13*EXP(-$AL$8*$AL$7)*NORMSDIST(-(P13-((E13/100)*SQRT($AL$7)))))-($AL$10*EXP(-$AL$9*$AL$7)*NORMSDIST(-P13))</f>
        <v>1.0380291256168947E-4</v>
      </c>
      <c r="AM13" s="64">
        <f>(AB13*EXP(-$AM$8*$AM$7)*NORMSDIST(-(Q13-((F13/100)*SQRT($AM$7)))))-($AM$10*EXP(-$AM$9*$AM$7)*NORMSDIST(-Q13))</f>
        <v>1.3074726144627485E-4</v>
      </c>
      <c r="AN13" s="64">
        <f>(AC13*EXP(-$AN$8*$AN$7)*NORMSDIST(-(R13-((G13/100)*SQRT($AN$7)))))-($AN$10*EXP(-$AN$9*$AN$7)*NORMSDIST(-R13))</f>
        <v>1.9785174099968064E-4</v>
      </c>
      <c r="AO13" s="64">
        <f>(AD13*EXP(-$AO$8*$AO$7)*NORMSDIST(-(S13-((H13/100)*SQRT($AO$7)))))-($AO$10*EXP(-$AO$9*$AO$7)*NORMSDIST(-S13))</f>
        <v>2.4571873082633935E-4</v>
      </c>
      <c r="AP13" s="64">
        <f>(AE13*EXP(-$AP$8*$AP$7)*NORMSDIST(-(T13-((I13/100)*SQRT($AP$7)))))-($AP$10*EXP(-$AP$9*$AP$7)*NORMSDIST(-T13))</f>
        <v>2.858320270132976E-4</v>
      </c>
      <c r="AQ13" s="64">
        <f>(AF13*EXP(-$AQ$8*$AQ$7)*NORMSDIST(-(U13-((J13/100)*SQRT($AQ$7)))))-($AQ$10*EXP(-$AQ$9*$AQ$7)*NORMSDIST(-U13))</f>
        <v>3.4207132561621216E-4</v>
      </c>
      <c r="AR13" s="66">
        <f>(AG13*EXP(-$AR$8*$AR$7)*NORMSDIST(-(V13-((K13/100)*SQRT($AR$7)))))-($AR$10*EXP(-$AR$9*$AR$7)*NORMSDIST(-V13))</f>
        <v>3.9209220872783029E-4</v>
      </c>
    </row>
    <row r="14" spans="2:44" x14ac:dyDescent="0.3">
      <c r="B14" s="30">
        <v>2</v>
      </c>
      <c r="C14" s="3">
        <f>int_lag_19!C92</f>
        <v>6.0626000000000024</v>
      </c>
      <c r="D14">
        <f>int_lag_19!D92</f>
        <v>6.7636000000000021</v>
      </c>
      <c r="E14">
        <f>int_lag_19!E92</f>
        <v>6.9974799999999986</v>
      </c>
      <c r="F14">
        <f>int_lag_19!F92</f>
        <v>7.3103199999999999</v>
      </c>
      <c r="G14">
        <f>int_lag_19!G92</f>
        <v>8.167720000000001</v>
      </c>
      <c r="H14">
        <f>int_lag_19!H92</f>
        <v>8.5849399999999996</v>
      </c>
      <c r="I14">
        <f>int_lag_19!I92</f>
        <v>8.9500799999999998</v>
      </c>
      <c r="J14">
        <f>int_lag_19!J92</f>
        <v>9.2696000000000005</v>
      </c>
      <c r="K14" s="4">
        <f>int_lag_19!K92</f>
        <v>9.8135999999999992</v>
      </c>
      <c r="M14" s="30">
        <v>2</v>
      </c>
      <c r="N14">
        <f t="shared" ref="N14:N77" si="3">-NORMSINV((M14/100)/EXP(-$N$9*$N$7))</f>
        <v>2.0535574824659206</v>
      </c>
      <c r="O14">
        <f t="shared" ref="O14:O77" si="4">-NORMSINV(M14/100/EXP(-$O$9*$O$7))</f>
        <v>2.0529070954739677</v>
      </c>
      <c r="P14">
        <f t="shared" ref="P14:P77" si="5">-NORMSINV(M14/100/EXP(-$P$9*$P$7))</f>
        <v>2.051998692580332</v>
      </c>
      <c r="Q14">
        <f t="shared" ref="Q14:Q77" si="6">-NORMSINV(M14/100/EXP(-$Q$9*$Q$7))</f>
        <v>2.051060073568308</v>
      </c>
      <c r="R14">
        <f t="shared" ref="R14:R77" si="7">-NORMSINV(M14/100/EXP(-$R$9*$R$7))</f>
        <v>2.0482573360426142</v>
      </c>
      <c r="S14">
        <f t="shared" ref="S14:S77" si="8">-NORMSINV(M14/100/EXP(-$S$9*$S$7))</f>
        <v>2.0452162092366235</v>
      </c>
      <c r="T14">
        <f t="shared" ref="T14:T77" si="9">-NORMSINV(M14/100/EXP(-$T$9*$T$7))</f>
        <v>2.0419773217346302</v>
      </c>
      <c r="U14">
        <f t="shared" ref="U14:U77" si="10">-NORMSINV(M14/100/EXP(-$U$9*$U$7))</f>
        <v>2.0354879235924601</v>
      </c>
      <c r="V14" s="4">
        <f t="shared" ref="V14:V77" si="11">-NORMSINV(M14/100/EXP(-$V$9*$V$7))</f>
        <v>2.0285923239477746</v>
      </c>
      <c r="X14" s="30">
        <v>2</v>
      </c>
      <c r="Y14" s="61">
        <f t="shared" ref="Y14:Y77" si="12">($Y$10*EXP(($Y$8-$Y$9-((C14/200)^2))*$Y$7))/EXP(N14*(C14/100)*SQRT($Y$7))</f>
        <v>1.1158679819875503</v>
      </c>
      <c r="Z14" s="61">
        <f t="shared" ref="Z14:Z77" si="13">($Z$10*EXP(($Z$8-$Z$9-((D14/200)^2))*$Z$7))/EXP(O14*(D14/100)*SQRT($Z$7))</f>
        <v>1.0889192020796814</v>
      </c>
      <c r="AA14" s="61">
        <f t="shared" ref="AA14:AA77" si="14">($AA$10*EXP(($AA$8-$AA$9-((E14/200)^2))*$AA$7))/EXP(P14*(E14/100)*SQRT($AA$7))</f>
        <v>1.0663261476826547</v>
      </c>
      <c r="AB14" s="61">
        <f t="shared" ref="AB14:AB77" si="15">($AB$10*EXP(($AB$8-$AB$9-((F14/200)^2))*$AB$7))/EXP(Q14*(F14/100)*SQRT($AB$7))</f>
        <v>1.0464185858146473</v>
      </c>
      <c r="AC14" s="61">
        <f t="shared" ref="AC14:AC77" si="16">($AC$10*EXP(($AC$8-$AC$9-((G14/200)^2))*$AC$7))/EXP(R14*(G14/100)*SQRT($AC$7))</f>
        <v>0.99471833627658557</v>
      </c>
      <c r="AD14" s="61">
        <f t="shared" ref="AD14:AD77" si="17">($AD$10*EXP(($AD$8-$AD$9-((H14/200)^2))*$AD$7))/EXP(S14*(H14/100)*SQRT($AD$7))</f>
        <v>0.95407839296868213</v>
      </c>
      <c r="AE14" s="61">
        <f t="shared" ref="AE14:AE77" si="18">($AE$10*EXP(($AE$8-$AE$9-((I14/200)^2))*$AE$7))/EXP(T14*(I14/100)*SQRT($AE$7))</f>
        <v>0.91800361591001345</v>
      </c>
      <c r="AF14" s="61">
        <f t="shared" ref="AF14:AF77" si="19">($AF$10*EXP(($AF$8-$AF$9-((J14/200)^2))*$AF$7))/EXP(U14*(J14/100)*SQRT($AF$7))</f>
        <v>0.86102061982684164</v>
      </c>
      <c r="AG14" s="62">
        <f t="shared" ref="AG14:AG77" si="20">($AG$10*EXP(($AG$8-$AG$9-((K14/200)^2))*$AG$7))/EXP(V14*(K14/100)*SQRT($AG$7))</f>
        <v>0.80550490512197725</v>
      </c>
      <c r="AI14" s="30">
        <v>2</v>
      </c>
      <c r="AJ14" s="64">
        <f t="shared" ref="AJ14:AJ77" si="21">(Y14*EXP(-$AJ$8*$AJ$7)*NORMSDIST(-(N14-((C14/100)*SQRT($AJ$7)))))-($AJ$10*EXP(-$AJ$9*$AJ$7)*NORMSDIST(-N14))</f>
        <v>6.9026951847895451E-5</v>
      </c>
      <c r="AK14" s="64">
        <f t="shared" ref="AK14:AK77" si="22">(Z14*EXP(-$AK$8*$AK$7)*NORMSDIST(-(O14-((D14/100)*SQRT($AK$7)))))-($AK$10*EXP(-$AK$9*$AK$7)*NORMSDIST(-O14))</f>
        <v>1.5638621403080491E-4</v>
      </c>
      <c r="AL14" s="64">
        <f t="shared" ref="AL14:AL77" si="23">(AA14*EXP(-$AL$8*$AL$7)*NORMSDIST(-(P14-((E14/100)*SQRT($AL$7)))))-($AL$10*EXP(-$AL$9*$AL$7)*NORMSDIST(-P14))</f>
        <v>2.2518503285402433E-4</v>
      </c>
      <c r="AM14" s="64">
        <f t="shared" ref="AM14:AM77" si="24">(AB14*EXP(-$AM$8*$AM$7)*NORMSDIST(-(Q14-((F14/100)*SQRT($AM$7)))))-($AM$10*EXP(-$AM$9*$AM$7)*NORMSDIST(-Q14))</f>
        <v>2.8401663549731254E-4</v>
      </c>
      <c r="AN14" s="64">
        <f t="shared" ref="AN14:AN77" si="25">(AC14*EXP(-$AN$8*$AN$7)*NORMSDIST(-(R14-((G14/100)*SQRT($AN$7)))))-($AN$10*EXP(-$AN$9*$AN$7)*NORMSDIST(-R14))</f>
        <v>4.3141832873954539E-4</v>
      </c>
      <c r="AO14" s="64">
        <f t="shared" ref="AO14:AO77" si="26">(AD14*EXP(-$AO$8*$AO$7)*NORMSDIST(-(S14-((H14/100)*SQRT($AO$7)))))-($AO$10*EXP(-$AO$9*$AO$7)*NORMSDIST(-S14))</f>
        <v>5.3785235589932923E-4</v>
      </c>
      <c r="AP14" s="64">
        <f t="shared" ref="AP14:AP77" si="27">(AE14*EXP(-$AP$8*$AP$7)*NORMSDIST(-(T14-((I14/100)*SQRT($AP$7)))))-($AP$10*EXP(-$AP$9*$AP$7)*NORMSDIST(-T14))</f>
        <v>6.2815673768234701E-4</v>
      </c>
      <c r="AQ14" s="64">
        <f t="shared" ref="AQ14:AQ77" si="28">(AF14*EXP(-$AQ$8*$AQ$7)*NORMSDIST(-(U14-((J14/100)*SQRT($AQ$7)))))-($AQ$10*EXP(-$AQ$9*$AQ$7)*NORMSDIST(-U14))</f>
        <v>7.57964236198512E-4</v>
      </c>
      <c r="AR14" s="66">
        <f t="shared" ref="AR14:AR77" si="29">(AG14*EXP(-$AR$8*$AR$7)*NORMSDIST(-(V14-((K14/100)*SQRT($AR$7)))))-($AR$10*EXP(-$AR$9*$AR$7)*NORMSDIST(-V14))</f>
        <v>8.7614922863077024E-4</v>
      </c>
    </row>
    <row r="15" spans="2:44" x14ac:dyDescent="0.3">
      <c r="B15" s="30">
        <v>3</v>
      </c>
      <c r="C15" s="3">
        <f>int_lag_19!C93</f>
        <v>6.0396833333333353</v>
      </c>
      <c r="D15">
        <f>int_lag_19!D93</f>
        <v>6.7352666666666687</v>
      </c>
      <c r="E15">
        <f>int_lag_19!E93</f>
        <v>6.9625466666666656</v>
      </c>
      <c r="F15">
        <f>int_lag_19!F93</f>
        <v>7.2696699999999996</v>
      </c>
      <c r="G15">
        <f>int_lag_19!G93</f>
        <v>8.1083200000000009</v>
      </c>
      <c r="H15">
        <f>int_lag_19!H93</f>
        <v>8.5144941666666671</v>
      </c>
      <c r="I15">
        <f>int_lag_19!I93</f>
        <v>8.8698966666666657</v>
      </c>
      <c r="J15">
        <f>int_lag_19!J93</f>
        <v>9.1884750000000004</v>
      </c>
      <c r="K15" s="4">
        <f>int_lag_19!K93</f>
        <v>9.7100999999999988</v>
      </c>
      <c r="M15" s="30">
        <v>3</v>
      </c>
      <c r="N15">
        <f t="shared" si="3"/>
        <v>1.8805892790038612</v>
      </c>
      <c r="O15">
        <f t="shared" si="4"/>
        <v>1.879895046759112</v>
      </c>
      <c r="P15">
        <f t="shared" si="5"/>
        <v>1.8789253697465096</v>
      </c>
      <c r="Q15">
        <f t="shared" si="6"/>
        <v>1.87792339562454</v>
      </c>
      <c r="R15">
        <f t="shared" si="7"/>
        <v>1.8749312187947373</v>
      </c>
      <c r="S15">
        <f t="shared" si="8"/>
        <v>1.8716840988735755</v>
      </c>
      <c r="T15">
        <f t="shared" si="9"/>
        <v>1.868225316563249</v>
      </c>
      <c r="U15">
        <f t="shared" si="10"/>
        <v>1.8612937614354088</v>
      </c>
      <c r="V15" s="4">
        <f t="shared" si="11"/>
        <v>1.8539260071541344</v>
      </c>
      <c r="X15" s="30">
        <v>3</v>
      </c>
      <c r="Y15" s="61">
        <f t="shared" si="12"/>
        <v>1.1175564730069596</v>
      </c>
      <c r="Z15" s="61">
        <f t="shared" si="13"/>
        <v>1.0927461689226512</v>
      </c>
      <c r="AA15" s="61">
        <f t="shared" si="14"/>
        <v>1.0718622743272579</v>
      </c>
      <c r="AB15" s="61">
        <f t="shared" si="15"/>
        <v>1.0534190467374578</v>
      </c>
      <c r="AC15" s="61">
        <f t="shared" si="16"/>
        <v>1.0054547434213486</v>
      </c>
      <c r="AD15" s="61">
        <f t="shared" si="17"/>
        <v>0.96749977810568721</v>
      </c>
      <c r="AE15" s="61">
        <f t="shared" si="18"/>
        <v>0.93371227526334322</v>
      </c>
      <c r="AF15" s="61">
        <f t="shared" si="19"/>
        <v>0.87976129987937457</v>
      </c>
      <c r="AG15" s="62">
        <f t="shared" si="20"/>
        <v>0.82744149822611102</v>
      </c>
      <c r="AI15" s="30">
        <v>3</v>
      </c>
      <c r="AJ15" s="64">
        <f t="shared" si="21"/>
        <v>1.0891900146152433E-4</v>
      </c>
      <c r="AK15" s="64">
        <f t="shared" si="22"/>
        <v>2.4703678072914709E-4</v>
      </c>
      <c r="AL15" s="64">
        <f t="shared" si="23"/>
        <v>3.5590043308825203E-4</v>
      </c>
      <c r="AM15" s="64">
        <f t="shared" si="24"/>
        <v>4.4917630652524521E-4</v>
      </c>
      <c r="AN15" s="64">
        <f t="shared" si="25"/>
        <v>6.8354197464043365E-4</v>
      </c>
      <c r="AO15" s="64">
        <f t="shared" si="26"/>
        <v>8.5398312024328321E-4</v>
      </c>
      <c r="AP15" s="64">
        <f t="shared" si="27"/>
        <v>9.9962947099108135E-4</v>
      </c>
      <c r="AQ15" s="64">
        <f t="shared" si="28"/>
        <v>1.2125300886511453E-3</v>
      </c>
      <c r="AR15" s="66">
        <f t="shared" si="29"/>
        <v>1.4081157939582201E-3</v>
      </c>
    </row>
    <row r="16" spans="2:44" x14ac:dyDescent="0.3">
      <c r="B16" s="30">
        <v>4</v>
      </c>
      <c r="C16" s="3">
        <f>int_lag_19!C94</f>
        <v>6.0171500000000027</v>
      </c>
      <c r="D16">
        <f>int_lag_19!D94</f>
        <v>6.7074000000000025</v>
      </c>
      <c r="E16">
        <f>int_lag_19!E94</f>
        <v>6.9282199999999987</v>
      </c>
      <c r="F16">
        <f>int_lag_19!F94</f>
        <v>7.22973</v>
      </c>
      <c r="G16">
        <f>int_lag_19!G94</f>
        <v>8.0500800000000012</v>
      </c>
      <c r="H16">
        <f>int_lag_19!H94</f>
        <v>8.445472500000001</v>
      </c>
      <c r="I16">
        <f>int_lag_19!I94</f>
        <v>8.7913699999999988</v>
      </c>
      <c r="J16">
        <f>int_lag_19!J94</f>
        <v>9.1090250000000008</v>
      </c>
      <c r="K16" s="4">
        <f>int_lag_19!K94</f>
        <v>9.6089000000000002</v>
      </c>
      <c r="M16" s="30">
        <v>4</v>
      </c>
      <c r="N16">
        <f t="shared" si="3"/>
        <v>1.7504709554179656</v>
      </c>
      <c r="O16">
        <f t="shared" si="4"/>
        <v>1.7497400617569203</v>
      </c>
      <c r="P16">
        <f t="shared" si="5"/>
        <v>1.7487191454336364</v>
      </c>
      <c r="Q16">
        <f t="shared" si="6"/>
        <v>1.7476641860912001</v>
      </c>
      <c r="R16">
        <f t="shared" si="7"/>
        <v>1.7445135424388076</v>
      </c>
      <c r="S16">
        <f t="shared" si="8"/>
        <v>1.7410940492466933</v>
      </c>
      <c r="T16">
        <f t="shared" si="9"/>
        <v>1.73745119280142</v>
      </c>
      <c r="U16">
        <f t="shared" si="10"/>
        <v>1.7301492946005275</v>
      </c>
      <c r="V16" s="4">
        <f t="shared" si="11"/>
        <v>1.7223857567722176</v>
      </c>
      <c r="X16" s="30">
        <v>4</v>
      </c>
      <c r="Y16" s="61">
        <f t="shared" si="12"/>
        <v>1.1188346494426642</v>
      </c>
      <c r="Z16" s="61">
        <f t="shared" si="13"/>
        <v>1.0956499221351526</v>
      </c>
      <c r="AA16" s="61">
        <f t="shared" si="14"/>
        <v>1.0760732365796317</v>
      </c>
      <c r="AB16" s="61">
        <f t="shared" si="15"/>
        <v>1.0587547514555158</v>
      </c>
      <c r="AC16" s="61">
        <f t="shared" si="16"/>
        <v>1.0136838244495112</v>
      </c>
      <c r="AD16" s="61">
        <f t="shared" si="17"/>
        <v>0.97782786437872704</v>
      </c>
      <c r="AE16" s="61">
        <f t="shared" si="18"/>
        <v>0.94584369065853013</v>
      </c>
      <c r="AF16" s="61">
        <f t="shared" si="19"/>
        <v>0.89429286876908909</v>
      </c>
      <c r="AG16" s="62">
        <f t="shared" si="20"/>
        <v>0.84456533206330053</v>
      </c>
      <c r="AI16" s="30">
        <v>4</v>
      </c>
      <c r="AJ16" s="64">
        <f t="shared" si="21"/>
        <v>1.5093032472074386E-4</v>
      </c>
      <c r="AK16" s="64">
        <f t="shared" si="22"/>
        <v>3.4257283949551409E-4</v>
      </c>
      <c r="AL16" s="64">
        <f t="shared" si="23"/>
        <v>4.9363988380714957E-4</v>
      </c>
      <c r="AM16" s="64">
        <f t="shared" si="24"/>
        <v>6.2324005737598304E-4</v>
      </c>
      <c r="AN16" s="64">
        <f t="shared" si="25"/>
        <v>9.4936564037929189E-4</v>
      </c>
      <c r="AO16" s="64">
        <f t="shared" si="26"/>
        <v>1.1877291759461936E-3</v>
      </c>
      <c r="AP16" s="64">
        <f t="shared" si="27"/>
        <v>1.3924249581984474E-3</v>
      </c>
      <c r="AQ16" s="64">
        <f t="shared" si="28"/>
        <v>1.6956828275521973E-3</v>
      </c>
      <c r="AR16" s="66">
        <f t="shared" si="29"/>
        <v>1.9751968501082184E-3</v>
      </c>
    </row>
    <row r="17" spans="2:44" x14ac:dyDescent="0.3">
      <c r="B17" s="30">
        <v>5</v>
      </c>
      <c r="C17" s="3">
        <f>int_lag_19!C95</f>
        <v>5.9950000000000019</v>
      </c>
      <c r="D17">
        <f>int_lag_19!D95</f>
        <v>6.6800000000000024</v>
      </c>
      <c r="E17">
        <f>int_lag_19!E95</f>
        <v>6.894499999999999</v>
      </c>
      <c r="F17">
        <f>int_lag_19!F95</f>
        <v>7.1904999999999992</v>
      </c>
      <c r="G17">
        <f>int_lag_19!G95</f>
        <v>7.9930000000000012</v>
      </c>
      <c r="H17">
        <f>int_lag_19!H95</f>
        <v>8.3778749999999995</v>
      </c>
      <c r="I17">
        <f>int_lag_19!I95</f>
        <v>8.7144999999999992</v>
      </c>
      <c r="J17">
        <f>int_lag_19!J95</f>
        <v>9.03125</v>
      </c>
      <c r="K17" s="4">
        <f>int_lag_19!K95</f>
        <v>9.51</v>
      </c>
      <c r="M17" s="30">
        <v>5</v>
      </c>
      <c r="N17">
        <f t="shared" si="3"/>
        <v>1.6446289542710506</v>
      </c>
      <c r="O17">
        <f t="shared" si="4"/>
        <v>1.6438655777189266</v>
      </c>
      <c r="P17">
        <f t="shared" si="5"/>
        <v>1.6427992584789943</v>
      </c>
      <c r="Q17">
        <f t="shared" si="6"/>
        <v>1.6416973446848693</v>
      </c>
      <c r="R17">
        <f t="shared" si="7"/>
        <v>1.6384062436002702</v>
      </c>
      <c r="S17">
        <f t="shared" si="8"/>
        <v>1.6348339204977951</v>
      </c>
      <c r="T17">
        <f t="shared" si="9"/>
        <v>1.6310278063725754</v>
      </c>
      <c r="U17">
        <f t="shared" si="10"/>
        <v>1.6233972784090296</v>
      </c>
      <c r="V17" s="4">
        <f t="shared" si="11"/>
        <v>1.6152822874271915</v>
      </c>
      <c r="X17" s="30">
        <v>5</v>
      </c>
      <c r="Y17" s="61">
        <f t="shared" si="12"/>
        <v>1.1198784950854277</v>
      </c>
      <c r="Z17" s="61">
        <f t="shared" si="13"/>
        <v>1.0980254524917872</v>
      </c>
      <c r="AA17" s="61">
        <f t="shared" si="14"/>
        <v>1.0795241237504938</v>
      </c>
      <c r="AB17" s="61">
        <f t="shared" si="15"/>
        <v>1.0631338182736334</v>
      </c>
      <c r="AC17" s="61">
        <f t="shared" si="16"/>
        <v>1.020464052351933</v>
      </c>
      <c r="AD17" s="61">
        <f t="shared" si="17"/>
        <v>0.98636216455663206</v>
      </c>
      <c r="AE17" s="61">
        <f t="shared" si="18"/>
        <v>0.95589438267829341</v>
      </c>
      <c r="AF17" s="61">
        <f t="shared" si="19"/>
        <v>0.90637114835472865</v>
      </c>
      <c r="AG17" s="62">
        <f t="shared" si="20"/>
        <v>0.85886636586450571</v>
      </c>
      <c r="AI17" s="30">
        <v>5</v>
      </c>
      <c r="AJ17" s="64">
        <f t="shared" si="21"/>
        <v>1.947123538435791E-4</v>
      </c>
      <c r="AK17" s="64">
        <f t="shared" si="22"/>
        <v>4.4217881887451821E-4</v>
      </c>
      <c r="AL17" s="64">
        <f t="shared" si="23"/>
        <v>6.37192149460869E-4</v>
      </c>
      <c r="AM17" s="64">
        <f t="shared" si="24"/>
        <v>8.0463805651313086E-4</v>
      </c>
      <c r="AN17" s="64">
        <f t="shared" si="25"/>
        <v>1.2263233005972152E-3</v>
      </c>
      <c r="AO17" s="64">
        <f t="shared" si="26"/>
        <v>1.5357051064202459E-3</v>
      </c>
      <c r="AP17" s="64">
        <f t="shared" si="27"/>
        <v>1.802375481970965E-3</v>
      </c>
      <c r="AQ17" s="64">
        <f t="shared" si="28"/>
        <v>2.2020368027596687E-3</v>
      </c>
      <c r="AR17" s="66">
        <f t="shared" si="29"/>
        <v>2.5704990878679043E-3</v>
      </c>
    </row>
    <row r="18" spans="2:44" x14ac:dyDescent="0.3">
      <c r="B18" s="30">
        <v>6</v>
      </c>
      <c r="C18" s="3">
        <f>int_lag_19!C96</f>
        <v>5.9732333333333356</v>
      </c>
      <c r="D18">
        <f>int_lag_19!D96</f>
        <v>6.6530666666666685</v>
      </c>
      <c r="E18">
        <f>int_lag_19!E96</f>
        <v>6.8613866666666654</v>
      </c>
      <c r="F18">
        <f>int_lag_19!F96</f>
        <v>7.15198</v>
      </c>
      <c r="G18">
        <f>int_lag_19!G96</f>
        <v>7.9370800000000008</v>
      </c>
      <c r="H18">
        <f>int_lag_19!H96</f>
        <v>8.3117016666666679</v>
      </c>
      <c r="I18">
        <f>int_lag_19!I96</f>
        <v>8.6392866666666652</v>
      </c>
      <c r="J18">
        <f>int_lag_19!J96</f>
        <v>8.9551499999999997</v>
      </c>
      <c r="K18" s="4">
        <f>int_lag_19!K96</f>
        <v>9.4133999999999993</v>
      </c>
      <c r="M18" s="30">
        <v>6</v>
      </c>
      <c r="N18">
        <f t="shared" si="3"/>
        <v>1.554540170209683</v>
      </c>
      <c r="O18">
        <f t="shared" si="4"/>
        <v>1.5537470461701997</v>
      </c>
      <c r="P18">
        <f t="shared" si="5"/>
        <v>1.5526391443239136</v>
      </c>
      <c r="Q18">
        <f t="shared" si="6"/>
        <v>1.5514942231396076</v>
      </c>
      <c r="R18">
        <f t="shared" si="7"/>
        <v>1.548074448611702</v>
      </c>
      <c r="S18">
        <f t="shared" si="8"/>
        <v>1.5443620782784946</v>
      </c>
      <c r="T18">
        <f t="shared" si="9"/>
        <v>1.540406315998142</v>
      </c>
      <c r="U18">
        <f t="shared" si="10"/>
        <v>1.5324744113238769</v>
      </c>
      <c r="V18" s="4">
        <f t="shared" si="11"/>
        <v>1.5240369021292501</v>
      </c>
      <c r="X18" s="30">
        <v>6</v>
      </c>
      <c r="Y18" s="61">
        <f t="shared" si="12"/>
        <v>1.1207690593845636</v>
      </c>
      <c r="Z18" s="61">
        <f t="shared" si="13"/>
        <v>1.1000549043525487</v>
      </c>
      <c r="AA18" s="61">
        <f t="shared" si="14"/>
        <v>1.0824758881215641</v>
      </c>
      <c r="AB18" s="61">
        <f t="shared" si="15"/>
        <v>1.0668836124218402</v>
      </c>
      <c r="AC18" s="61">
        <f t="shared" si="16"/>
        <v>1.0262863078610465</v>
      </c>
      <c r="AD18" s="61">
        <f t="shared" si="17"/>
        <v>0.99370660944476064</v>
      </c>
      <c r="AE18" s="61">
        <f t="shared" si="18"/>
        <v>0.96456109426706005</v>
      </c>
      <c r="AF18" s="61">
        <f t="shared" si="19"/>
        <v>0.91681511927199177</v>
      </c>
      <c r="AG18" s="62">
        <f t="shared" si="20"/>
        <v>0.87127583698524436</v>
      </c>
      <c r="AI18" s="30">
        <v>6</v>
      </c>
      <c r="AJ18" s="64">
        <f t="shared" si="21"/>
        <v>2.4004767598220789E-4</v>
      </c>
      <c r="AK18" s="64">
        <f t="shared" si="22"/>
        <v>5.4534499981923057E-4</v>
      </c>
      <c r="AL18" s="64">
        <f t="shared" si="23"/>
        <v>7.8579897373358409E-4</v>
      </c>
      <c r="AM18" s="64">
        <f t="shared" si="24"/>
        <v>9.9238555193530142E-4</v>
      </c>
      <c r="AN18" s="64">
        <f t="shared" si="25"/>
        <v>1.5127995449465137E-3</v>
      </c>
      <c r="AO18" s="64">
        <f t="shared" si="26"/>
        <v>1.8957721270876915E-3</v>
      </c>
      <c r="AP18" s="64">
        <f t="shared" si="27"/>
        <v>2.2268384829098736E-3</v>
      </c>
      <c r="AQ18" s="64">
        <f t="shared" si="28"/>
        <v>2.7281671521821038E-3</v>
      </c>
      <c r="AR18" s="66">
        <f t="shared" si="29"/>
        <v>3.1896054597460588E-3</v>
      </c>
    </row>
    <row r="19" spans="2:44" x14ac:dyDescent="0.3">
      <c r="B19" s="30">
        <v>7</v>
      </c>
      <c r="C19" s="3">
        <f>int_lag_19!C97</f>
        <v>5.9518500000000021</v>
      </c>
      <c r="D19">
        <f>int_lag_19!D97</f>
        <v>6.6266000000000016</v>
      </c>
      <c r="E19">
        <f>int_lag_19!E97</f>
        <v>6.828879999999999</v>
      </c>
      <c r="F19">
        <f>int_lag_19!F97</f>
        <v>7.1141699999999997</v>
      </c>
      <c r="G19">
        <f>int_lag_19!G97</f>
        <v>7.8823200000000009</v>
      </c>
      <c r="H19">
        <f>int_lag_19!H97</f>
        <v>8.2469525000000008</v>
      </c>
      <c r="I19">
        <f>int_lag_19!I97</f>
        <v>8.5657299999999985</v>
      </c>
      <c r="J19">
        <f>int_lag_19!J97</f>
        <v>8.880725</v>
      </c>
      <c r="K19" s="4">
        <f>int_lag_19!K97</f>
        <v>9.3190999999999988</v>
      </c>
      <c r="M19" s="30">
        <v>7</v>
      </c>
      <c r="N19">
        <f t="shared" si="3"/>
        <v>1.475549416652941</v>
      </c>
      <c r="O19">
        <f t="shared" si="4"/>
        <v>1.4747284630624604</v>
      </c>
      <c r="P19">
        <f t="shared" si="5"/>
        <v>1.4735816568632873</v>
      </c>
      <c r="Q19">
        <f t="shared" si="6"/>
        <v>1.4723964949489947</v>
      </c>
      <c r="R19">
        <f t="shared" si="7"/>
        <v>1.4688563041038656</v>
      </c>
      <c r="S19">
        <f t="shared" si="8"/>
        <v>1.4650128387129346</v>
      </c>
      <c r="T19">
        <f t="shared" si="9"/>
        <v>1.4609169540000044</v>
      </c>
      <c r="U19">
        <f t="shared" si="10"/>
        <v>1.4527027303194766</v>
      </c>
      <c r="V19" s="4">
        <f t="shared" si="11"/>
        <v>1.4439629102978246</v>
      </c>
      <c r="X19" s="30">
        <v>7</v>
      </c>
      <c r="Y19" s="61">
        <f t="shared" si="12"/>
        <v>1.1215507669053151</v>
      </c>
      <c r="Z19" s="61">
        <f t="shared" si="13"/>
        <v>1.1018382190314544</v>
      </c>
      <c r="AA19" s="61">
        <f t="shared" si="14"/>
        <v>1.0850718925841989</v>
      </c>
      <c r="AB19" s="61">
        <f t="shared" si="15"/>
        <v>1.0701841561269205</v>
      </c>
      <c r="AC19" s="61">
        <f t="shared" si="16"/>
        <v>1.0314212880776086</v>
      </c>
      <c r="AD19" s="61">
        <f t="shared" si="17"/>
        <v>1.0001948377646512</v>
      </c>
      <c r="AE19" s="61">
        <f t="shared" si="18"/>
        <v>0.97222932711137577</v>
      </c>
      <c r="AF19" s="61">
        <f t="shared" si="19"/>
        <v>0.92607853376049354</v>
      </c>
      <c r="AG19" s="62">
        <f t="shared" si="20"/>
        <v>0.88231117608640885</v>
      </c>
      <c r="AI19" s="30">
        <v>7</v>
      </c>
      <c r="AJ19" s="64">
        <f t="shared" si="21"/>
        <v>2.8678766828742208E-4</v>
      </c>
      <c r="AK19" s="64">
        <f t="shared" si="22"/>
        <v>6.5172222443003747E-4</v>
      </c>
      <c r="AL19" s="64">
        <f t="shared" si="23"/>
        <v>9.3894036031999528E-4</v>
      </c>
      <c r="AM19" s="64">
        <f t="shared" si="24"/>
        <v>1.1858059358709067E-3</v>
      </c>
      <c r="AN19" s="64">
        <f t="shared" si="25"/>
        <v>1.8076820337935701E-3</v>
      </c>
      <c r="AO19" s="64">
        <f t="shared" si="26"/>
        <v>2.2664530657765108E-3</v>
      </c>
      <c r="AP19" s="64">
        <f t="shared" si="27"/>
        <v>2.663982825854172E-3</v>
      </c>
      <c r="AQ19" s="64">
        <f t="shared" si="28"/>
        <v>3.2716926457025258E-3</v>
      </c>
      <c r="AR19" s="66">
        <f t="shared" si="29"/>
        <v>3.8294254411698619E-3</v>
      </c>
    </row>
    <row r="20" spans="2:44" x14ac:dyDescent="0.3">
      <c r="B20" s="30">
        <v>8</v>
      </c>
      <c r="C20" s="3">
        <f>int_lag_19!C98</f>
        <v>5.9308500000000022</v>
      </c>
      <c r="D20">
        <f>int_lag_19!D98</f>
        <v>6.6006000000000018</v>
      </c>
      <c r="E20">
        <f>int_lag_19!E98</f>
        <v>6.7969799999999996</v>
      </c>
      <c r="F20">
        <f>int_lag_19!F98</f>
        <v>7.0770699999999991</v>
      </c>
      <c r="G20">
        <f>int_lag_19!G98</f>
        <v>7.8287200000000015</v>
      </c>
      <c r="H20">
        <f>int_lag_19!H98</f>
        <v>8.1836275000000001</v>
      </c>
      <c r="I20">
        <f>int_lag_19!I98</f>
        <v>8.4938299999999991</v>
      </c>
      <c r="J20">
        <f>int_lag_19!J98</f>
        <v>8.807974999999999</v>
      </c>
      <c r="K20" s="4">
        <f>int_lag_19!K98</f>
        <v>9.2271000000000001</v>
      </c>
      <c r="M20" s="30">
        <v>8</v>
      </c>
      <c r="N20">
        <f t="shared" si="3"/>
        <v>1.4048221750037606</v>
      </c>
      <c r="O20">
        <f t="shared" si="4"/>
        <v>1.4039747959806623</v>
      </c>
      <c r="P20">
        <f t="shared" si="5"/>
        <v>1.4027910458192496</v>
      </c>
      <c r="Q20">
        <f t="shared" si="6"/>
        <v>1.4015676678399018</v>
      </c>
      <c r="R20">
        <f t="shared" si="7"/>
        <v>1.3979131006478556</v>
      </c>
      <c r="S20">
        <f t="shared" si="8"/>
        <v>1.3939450840136767</v>
      </c>
      <c r="T20">
        <f t="shared" si="9"/>
        <v>1.3897160346067914</v>
      </c>
      <c r="U20">
        <f t="shared" si="10"/>
        <v>1.3812333950291966</v>
      </c>
      <c r="V20" s="4">
        <f t="shared" si="11"/>
        <v>1.3722059804398459</v>
      </c>
      <c r="X20" s="30">
        <v>8</v>
      </c>
      <c r="Y20" s="61">
        <f t="shared" si="12"/>
        <v>1.1222507632344256</v>
      </c>
      <c r="Z20" s="61">
        <f t="shared" si="13"/>
        <v>1.103436522039283</v>
      </c>
      <c r="AA20" s="61">
        <f t="shared" si="14"/>
        <v>1.0873999233858231</v>
      </c>
      <c r="AB20" s="61">
        <f t="shared" si="15"/>
        <v>1.0731457808106648</v>
      </c>
      <c r="AC20" s="61">
        <f t="shared" si="16"/>
        <v>1.0360353334173797</v>
      </c>
      <c r="AD20" s="61">
        <f t="shared" si="17"/>
        <v>1.0060322054415221</v>
      </c>
      <c r="AE20" s="61">
        <f t="shared" si="18"/>
        <v>0.97913668921913066</v>
      </c>
      <c r="AF20" s="61">
        <f t="shared" si="19"/>
        <v>0.93444136781873788</v>
      </c>
      <c r="AG20" s="62">
        <f t="shared" si="20"/>
        <v>0.89229251433944279</v>
      </c>
      <c r="AI20" s="30">
        <v>8</v>
      </c>
      <c r="AJ20" s="64">
        <f t="shared" si="21"/>
        <v>3.3482502652414092E-4</v>
      </c>
      <c r="AK20" s="64">
        <f t="shared" si="22"/>
        <v>7.6105786308089396E-4</v>
      </c>
      <c r="AL20" s="64">
        <f t="shared" si="23"/>
        <v>1.0962398522045141E-3</v>
      </c>
      <c r="AM20" s="64">
        <f t="shared" si="24"/>
        <v>1.384408495776937E-3</v>
      </c>
      <c r="AN20" s="64">
        <f t="shared" si="25"/>
        <v>2.1101635172899175E-3</v>
      </c>
      <c r="AO20" s="64">
        <f t="shared" si="26"/>
        <v>2.6466732470959292E-3</v>
      </c>
      <c r="AP20" s="64">
        <f t="shared" si="27"/>
        <v>3.1124723480195765E-3</v>
      </c>
      <c r="AQ20" s="64">
        <f t="shared" si="28"/>
        <v>3.8308690056616385E-3</v>
      </c>
      <c r="AR20" s="66">
        <f t="shared" si="29"/>
        <v>4.4876839768113047E-3</v>
      </c>
    </row>
    <row r="21" spans="2:44" x14ac:dyDescent="0.3">
      <c r="B21" s="30">
        <v>9</v>
      </c>
      <c r="C21" s="3">
        <f>int_lag_19!C99</f>
        <v>5.910233333333335</v>
      </c>
      <c r="D21">
        <f>int_lag_19!D99</f>
        <v>6.5750666666666682</v>
      </c>
      <c r="E21">
        <f>int_lag_19!E99</f>
        <v>6.7656866666666664</v>
      </c>
      <c r="F21">
        <f>int_lag_19!F99</f>
        <v>7.0406799999999992</v>
      </c>
      <c r="G21">
        <f>int_lag_19!G99</f>
        <v>7.7762800000000016</v>
      </c>
      <c r="H21">
        <f>int_lag_19!H99</f>
        <v>8.1217266666666674</v>
      </c>
      <c r="I21">
        <f>int_lag_19!I99</f>
        <v>8.4235866666666652</v>
      </c>
      <c r="J21">
        <f>int_lag_19!J99</f>
        <v>8.7369000000000003</v>
      </c>
      <c r="K21" s="4">
        <f>int_lag_19!K99</f>
        <v>9.1373999999999995</v>
      </c>
      <c r="M21" s="30">
        <v>9</v>
      </c>
      <c r="N21">
        <f t="shared" si="3"/>
        <v>1.3404981857718343</v>
      </c>
      <c r="O21">
        <f t="shared" si="4"/>
        <v>1.3396254381684964</v>
      </c>
      <c r="P21">
        <f t="shared" si="5"/>
        <v>1.3384062192433199</v>
      </c>
      <c r="Q21">
        <f t="shared" si="6"/>
        <v>1.3371461483343117</v>
      </c>
      <c r="R21">
        <f t="shared" si="7"/>
        <v>1.333381745982557</v>
      </c>
      <c r="S21">
        <f t="shared" si="8"/>
        <v>1.3292940936042197</v>
      </c>
      <c r="T21">
        <f t="shared" si="9"/>
        <v>1.3249371006744481</v>
      </c>
      <c r="U21">
        <f t="shared" si="10"/>
        <v>1.3161964615285742</v>
      </c>
      <c r="V21" s="4">
        <f t="shared" si="11"/>
        <v>1.3068924526122485</v>
      </c>
      <c r="X21" s="30">
        <v>9</v>
      </c>
      <c r="Y21" s="61">
        <f t="shared" si="12"/>
        <v>1.1228869275231739</v>
      </c>
      <c r="Z21" s="61">
        <f t="shared" si="13"/>
        <v>1.1048901070309354</v>
      </c>
      <c r="AA21" s="61">
        <f t="shared" si="14"/>
        <v>1.0895179148935596</v>
      </c>
      <c r="AB21" s="61">
        <f t="shared" si="15"/>
        <v>1.0758413605015433</v>
      </c>
      <c r="AC21" s="61">
        <f t="shared" si="16"/>
        <v>1.0402385930423197</v>
      </c>
      <c r="AD21" s="61">
        <f t="shared" si="17"/>
        <v>1.0113549116983769</v>
      </c>
      <c r="AE21" s="61">
        <f t="shared" si="18"/>
        <v>0.9854409787444729</v>
      </c>
      <c r="AF21" s="61">
        <f t="shared" si="19"/>
        <v>0.94208972270911917</v>
      </c>
      <c r="AG21" s="62">
        <f t="shared" si="20"/>
        <v>0.90143321148960553</v>
      </c>
      <c r="AI21" s="30">
        <v>9</v>
      </c>
      <c r="AJ21" s="64">
        <f t="shared" si="21"/>
        <v>3.8407957332202425E-4</v>
      </c>
      <c r="AK21" s="64">
        <f t="shared" si="22"/>
        <v>8.7316271869813944E-4</v>
      </c>
      <c r="AL21" s="64">
        <f t="shared" si="23"/>
        <v>1.2574155298323286E-3</v>
      </c>
      <c r="AM21" s="64">
        <f t="shared" si="24"/>
        <v>1.587825129986592E-3</v>
      </c>
      <c r="AN21" s="64">
        <f t="shared" si="25"/>
        <v>2.4196391360104541E-3</v>
      </c>
      <c r="AO21" s="64">
        <f t="shared" si="26"/>
        <v>3.0356259197920343E-3</v>
      </c>
      <c r="AP21" s="64">
        <f t="shared" si="27"/>
        <v>3.5713013439880731E-3</v>
      </c>
      <c r="AQ21" s="64">
        <f t="shared" si="28"/>
        <v>4.4043774793869478E-3</v>
      </c>
      <c r="AR21" s="66">
        <f t="shared" si="29"/>
        <v>5.1626551496003065E-3</v>
      </c>
    </row>
    <row r="22" spans="2:44" x14ac:dyDescent="0.3">
      <c r="B22" s="30">
        <v>10</v>
      </c>
      <c r="C22" s="3">
        <f>int_lag_19!C100</f>
        <v>5.8900000000000023</v>
      </c>
      <c r="D22">
        <f>int_lag_19!D100</f>
        <v>6.5500000000000016</v>
      </c>
      <c r="E22">
        <f>int_lag_19!E100</f>
        <v>6.7349999999999994</v>
      </c>
      <c r="F22">
        <f>int_lag_19!F100</f>
        <v>7.004999999999999</v>
      </c>
      <c r="G22">
        <f>int_lag_19!G100</f>
        <v>7.7250000000000014</v>
      </c>
      <c r="H22">
        <f>int_lag_19!H100</f>
        <v>8.0612500000000011</v>
      </c>
      <c r="I22">
        <f>int_lag_19!I100</f>
        <v>8.3549999999999986</v>
      </c>
      <c r="J22">
        <f>int_lag_19!J100</f>
        <v>8.6674999999999986</v>
      </c>
      <c r="K22" s="4">
        <f>int_lag_19!K100</f>
        <v>9.0499999999999989</v>
      </c>
      <c r="M22" s="30">
        <v>10</v>
      </c>
      <c r="N22">
        <f t="shared" si="3"/>
        <v>1.2812874932733882</v>
      </c>
      <c r="O22">
        <f t="shared" si="4"/>
        <v>1.2803901861831439</v>
      </c>
      <c r="P22">
        <f t="shared" si="5"/>
        <v>1.2791366275094065</v>
      </c>
      <c r="Q22">
        <f t="shared" si="6"/>
        <v>1.2778410289416045</v>
      </c>
      <c r="R22">
        <f t="shared" si="7"/>
        <v>1.2739702630158389</v>
      </c>
      <c r="S22">
        <f t="shared" si="8"/>
        <v>1.2697667280913272</v>
      </c>
      <c r="T22">
        <f t="shared" si="9"/>
        <v>1.2652857729340532</v>
      </c>
      <c r="U22">
        <f t="shared" si="10"/>
        <v>1.2562950600819183</v>
      </c>
      <c r="V22" s="4">
        <f t="shared" si="11"/>
        <v>1.2467228013940614</v>
      </c>
      <c r="X22" s="30">
        <v>10</v>
      </c>
      <c r="Y22" s="61">
        <f t="shared" si="12"/>
        <v>1.1234717029861012</v>
      </c>
      <c r="Z22" s="61">
        <f t="shared" si="13"/>
        <v>1.1062270390377036</v>
      </c>
      <c r="AA22" s="61">
        <f t="shared" si="14"/>
        <v>1.0914662645961826</v>
      </c>
      <c r="AB22" s="61">
        <f t="shared" si="15"/>
        <v>1.0783217513995582</v>
      </c>
      <c r="AC22" s="61">
        <f t="shared" si="16"/>
        <v>1.0441081317456433</v>
      </c>
      <c r="AD22" s="61">
        <f t="shared" si="17"/>
        <v>1.0162583943207733</v>
      </c>
      <c r="AE22" s="61">
        <f t="shared" si="18"/>
        <v>0.99125291126458837</v>
      </c>
      <c r="AF22" s="61">
        <f t="shared" si="19"/>
        <v>0.94915427306445599</v>
      </c>
      <c r="AG22" s="62">
        <f t="shared" si="20"/>
        <v>0.90988348745796499</v>
      </c>
      <c r="AI22" s="30">
        <v>10</v>
      </c>
      <c r="AJ22" s="64">
        <f t="shared" si="21"/>
        <v>4.3449011503289559E-4</v>
      </c>
      <c r="AK22" s="64">
        <f t="shared" si="22"/>
        <v>9.8789202751851934E-4</v>
      </c>
      <c r="AL22" s="64">
        <f t="shared" si="23"/>
        <v>1.422251855357895E-3</v>
      </c>
      <c r="AM22" s="64">
        <f t="shared" si="24"/>
        <v>1.7957739620594604E-3</v>
      </c>
      <c r="AN22" s="64">
        <f t="shared" si="25"/>
        <v>2.7356472543758198E-3</v>
      </c>
      <c r="AO22" s="64">
        <f t="shared" si="26"/>
        <v>3.4326946365150351E-3</v>
      </c>
      <c r="AP22" s="64">
        <f t="shared" si="27"/>
        <v>4.0396995812376768E-3</v>
      </c>
      <c r="AQ22" s="64">
        <f t="shared" si="28"/>
        <v>4.9912027717825685E-3</v>
      </c>
      <c r="AR22" s="66">
        <f t="shared" si="29"/>
        <v>5.8530080422225239E-3</v>
      </c>
    </row>
    <row r="23" spans="2:44" x14ac:dyDescent="0.3">
      <c r="B23" s="30">
        <v>11</v>
      </c>
      <c r="C23" s="3">
        <f>int_lag_19!C101</f>
        <v>5.8701500000000015</v>
      </c>
      <c r="D23">
        <f>int_lag_19!D101</f>
        <v>6.5254000000000021</v>
      </c>
      <c r="E23">
        <f>int_lag_19!E101</f>
        <v>6.7049199999999995</v>
      </c>
      <c r="F23">
        <f>int_lag_19!F101</f>
        <v>6.9700299999999995</v>
      </c>
      <c r="G23">
        <f>int_lag_19!G101</f>
        <v>7.6748800000000017</v>
      </c>
      <c r="H23">
        <f>int_lag_19!H101</f>
        <v>8.0021975000000012</v>
      </c>
      <c r="I23">
        <f>int_lag_19!I101</f>
        <v>8.2880699999999976</v>
      </c>
      <c r="J23">
        <f>int_lag_19!J101</f>
        <v>8.5997749999999993</v>
      </c>
      <c r="K23" s="4">
        <f>int_lag_19!K101</f>
        <v>8.9648999999999983</v>
      </c>
      <c r="M23" s="30">
        <v>11</v>
      </c>
      <c r="N23">
        <f t="shared" si="3"/>
        <v>1.2262570074033559</v>
      </c>
      <c r="O23">
        <f t="shared" si="4"/>
        <v>1.225335765492005</v>
      </c>
      <c r="P23">
        <f t="shared" si="5"/>
        <v>1.2240487383731888</v>
      </c>
      <c r="Q23">
        <f t="shared" si="6"/>
        <v>1.2227185109864864</v>
      </c>
      <c r="R23">
        <f t="shared" si="7"/>
        <v>1.2187440566089169</v>
      </c>
      <c r="S23">
        <f t="shared" si="8"/>
        <v>1.2144275265991809</v>
      </c>
      <c r="T23">
        <f t="shared" si="9"/>
        <v>1.2098256667031708</v>
      </c>
      <c r="U23">
        <f t="shared" si="10"/>
        <v>1.2005909494842395</v>
      </c>
      <c r="V23" s="4">
        <f t="shared" si="11"/>
        <v>1.1907568044823515</v>
      </c>
      <c r="X23" s="30">
        <v>11</v>
      </c>
      <c r="Y23" s="61">
        <f t="shared" si="12"/>
        <v>1.1240141241230419</v>
      </c>
      <c r="Z23" s="61">
        <f t="shared" si="13"/>
        <v>1.1074677102740966</v>
      </c>
      <c r="AA23" s="61">
        <f t="shared" si="14"/>
        <v>1.0932743586546771</v>
      </c>
      <c r="AB23" s="61">
        <f t="shared" si="15"/>
        <v>1.0806239772558126</v>
      </c>
      <c r="AC23" s="61">
        <f t="shared" si="16"/>
        <v>1.0477001974991393</v>
      </c>
      <c r="AD23" s="61">
        <f t="shared" si="17"/>
        <v>1.0208124190418733</v>
      </c>
      <c r="AE23" s="61">
        <f t="shared" si="18"/>
        <v>0.99665352530632179</v>
      </c>
      <c r="AF23" s="61">
        <f t="shared" si="19"/>
        <v>0.95573073278874376</v>
      </c>
      <c r="AG23" s="62">
        <f t="shared" si="20"/>
        <v>0.91775368042388328</v>
      </c>
      <c r="AI23" s="30">
        <v>11</v>
      </c>
      <c r="AJ23" s="64">
        <f t="shared" si="21"/>
        <v>4.8600940543643001E-4</v>
      </c>
      <c r="AK23" s="64">
        <f t="shared" si="22"/>
        <v>1.1051337030571484E-3</v>
      </c>
      <c r="AL23" s="64">
        <f t="shared" si="23"/>
        <v>1.5905822355425231E-3</v>
      </c>
      <c r="AM23" s="64">
        <f t="shared" si="24"/>
        <v>2.0080367925193188E-3</v>
      </c>
      <c r="AN23" s="64">
        <f t="shared" si="25"/>
        <v>3.0578327227180208E-3</v>
      </c>
      <c r="AO23" s="64">
        <f t="shared" si="26"/>
        <v>3.8374050018907258E-3</v>
      </c>
      <c r="AP23" s="64">
        <f t="shared" si="27"/>
        <v>4.517073196038765E-3</v>
      </c>
      <c r="AQ23" s="64">
        <f t="shared" si="28"/>
        <v>5.5905570937413995E-3</v>
      </c>
      <c r="AR23" s="66">
        <f t="shared" si="29"/>
        <v>6.5577105960420712E-3</v>
      </c>
    </row>
    <row r="24" spans="2:44" x14ac:dyDescent="0.3">
      <c r="B24" s="30">
        <v>12</v>
      </c>
      <c r="C24" s="3">
        <f>int_lag_19!C102</f>
        <v>5.8506833333333352</v>
      </c>
      <c r="D24">
        <f>int_lag_19!D102</f>
        <v>6.5012666666666687</v>
      </c>
      <c r="E24">
        <f>int_lag_19!E102</f>
        <v>6.6754466666666668</v>
      </c>
      <c r="F24">
        <f>int_lag_19!F102</f>
        <v>6.9357699999999998</v>
      </c>
      <c r="G24">
        <f>int_lag_19!G102</f>
        <v>7.6259200000000016</v>
      </c>
      <c r="H24">
        <f>int_lag_19!H102</f>
        <v>7.9445691666666667</v>
      </c>
      <c r="I24">
        <f>int_lag_19!I102</f>
        <v>8.2227966666666656</v>
      </c>
      <c r="J24">
        <f>int_lag_19!J102</f>
        <v>8.5337249999999987</v>
      </c>
      <c r="K24" s="4">
        <f>int_lag_19!K102</f>
        <v>8.8820999999999994</v>
      </c>
      <c r="M24" s="30">
        <v>12</v>
      </c>
      <c r="N24">
        <f t="shared" si="3"/>
        <v>1.1747087812461889</v>
      </c>
      <c r="O24">
        <f t="shared" si="4"/>
        <v>1.1737640870670147</v>
      </c>
      <c r="P24">
        <f t="shared" si="5"/>
        <v>1.1724442642059951</v>
      </c>
      <c r="Q24">
        <f t="shared" si="6"/>
        <v>1.171080101497904</v>
      </c>
      <c r="R24">
        <f t="shared" si="7"/>
        <v>1.1670040198067995</v>
      </c>
      <c r="S24">
        <f t="shared" si="8"/>
        <v>1.1625767145494461</v>
      </c>
      <c r="T24">
        <f t="shared" si="9"/>
        <v>1.1578562947208837</v>
      </c>
      <c r="U24">
        <f t="shared" si="10"/>
        <v>1.1483822093424483</v>
      </c>
      <c r="V24" s="4">
        <f t="shared" si="11"/>
        <v>1.1382910108202771</v>
      </c>
      <c r="X24" s="30">
        <v>12</v>
      </c>
      <c r="Y24" s="61">
        <f t="shared" si="12"/>
        <v>1.1245209746712743</v>
      </c>
      <c r="Z24" s="61">
        <f t="shared" si="13"/>
        <v>1.1086274438165264</v>
      </c>
      <c r="AA24" s="61">
        <f t="shared" si="14"/>
        <v>1.0949643035321583</v>
      </c>
      <c r="AB24" s="61">
        <f t="shared" si="15"/>
        <v>1.082775912365245</v>
      </c>
      <c r="AC24" s="61">
        <f t="shared" si="16"/>
        <v>1.0510572490759096</v>
      </c>
      <c r="AD24" s="61">
        <f t="shared" si="17"/>
        <v>1.0250697310931698</v>
      </c>
      <c r="AE24" s="61">
        <f t="shared" si="18"/>
        <v>1.001704169147869</v>
      </c>
      <c r="AF24" s="61">
        <f t="shared" si="19"/>
        <v>0.96189160654440231</v>
      </c>
      <c r="AG24" s="62">
        <f t="shared" si="20"/>
        <v>0.92512761871687899</v>
      </c>
      <c r="AI24" s="30">
        <v>12</v>
      </c>
      <c r="AJ24" s="64">
        <f t="shared" si="21"/>
        <v>5.3860085048723638E-4</v>
      </c>
      <c r="AK24" s="64">
        <f t="shared" si="22"/>
        <v>1.2248006405126965E-3</v>
      </c>
      <c r="AL24" s="64">
        <f t="shared" si="23"/>
        <v>1.7622775974721061E-3</v>
      </c>
      <c r="AM24" s="64">
        <f t="shared" si="24"/>
        <v>2.2244443166016259E-3</v>
      </c>
      <c r="AN24" s="64">
        <f t="shared" si="25"/>
        <v>3.3859227464742847E-3</v>
      </c>
      <c r="AO24" s="64">
        <f t="shared" si="26"/>
        <v>4.2493929430303112E-3</v>
      </c>
      <c r="AP24" s="64">
        <f t="shared" si="27"/>
        <v>5.0029657901242697E-3</v>
      </c>
      <c r="AQ24" s="64">
        <f t="shared" si="28"/>
        <v>6.2018301752392313E-3</v>
      </c>
      <c r="AR24" s="66">
        <f t="shared" si="29"/>
        <v>7.2759661809711773E-3</v>
      </c>
    </row>
    <row r="25" spans="2:44" x14ac:dyDescent="0.3">
      <c r="B25" s="30">
        <v>13</v>
      </c>
      <c r="C25" s="3">
        <f>int_lag_19!C103</f>
        <v>5.8316000000000017</v>
      </c>
      <c r="D25">
        <f>int_lag_19!D103</f>
        <v>6.4776000000000016</v>
      </c>
      <c r="E25">
        <f>int_lag_19!E103</f>
        <v>6.6465800000000002</v>
      </c>
      <c r="F25">
        <f>int_lag_19!F103</f>
        <v>6.9022199999999998</v>
      </c>
      <c r="G25">
        <f>int_lag_19!G103</f>
        <v>7.5781200000000011</v>
      </c>
      <c r="H25">
        <f>int_lag_19!H103</f>
        <v>7.8883650000000003</v>
      </c>
      <c r="I25">
        <f>int_lag_19!I103</f>
        <v>8.1591799999999992</v>
      </c>
      <c r="J25">
        <f>int_lag_19!J103</f>
        <v>8.4693499999999986</v>
      </c>
      <c r="K25" s="4">
        <f>int_lag_19!K103</f>
        <v>8.8015999999999988</v>
      </c>
      <c r="M25" s="30">
        <v>13</v>
      </c>
      <c r="N25">
        <f t="shared" si="3"/>
        <v>1.126106329038568</v>
      </c>
      <c r="O25">
        <f t="shared" si="4"/>
        <v>1.1251385524105995</v>
      </c>
      <c r="P25">
        <f t="shared" si="5"/>
        <v>1.1237864489477094</v>
      </c>
      <c r="Q25">
        <f t="shared" si="6"/>
        <v>1.1223888814826828</v>
      </c>
      <c r="R25">
        <f t="shared" si="7"/>
        <v>1.1182127463045382</v>
      </c>
      <c r="S25">
        <f t="shared" si="8"/>
        <v>1.1136763555213831</v>
      </c>
      <c r="T25">
        <f t="shared" si="9"/>
        <v>1.1088391544010483</v>
      </c>
      <c r="U25">
        <f t="shared" si="10"/>
        <v>1.099129197697851</v>
      </c>
      <c r="V25" s="4">
        <f t="shared" si="11"/>
        <v>1.0887845602032813</v>
      </c>
      <c r="X25" s="30">
        <v>13</v>
      </c>
      <c r="Y25" s="61">
        <f t="shared" si="12"/>
        <v>1.124997489645958</v>
      </c>
      <c r="Z25" s="61">
        <f t="shared" si="13"/>
        <v>1.1097180729324354</v>
      </c>
      <c r="AA25" s="61">
        <f t="shared" si="14"/>
        <v>1.0965531907860877</v>
      </c>
      <c r="AB25" s="61">
        <f t="shared" si="15"/>
        <v>1.0847991249995346</v>
      </c>
      <c r="AC25" s="61">
        <f t="shared" si="16"/>
        <v>1.0542122283228903</v>
      </c>
      <c r="AD25" s="61">
        <f t="shared" si="17"/>
        <v>1.0290713188606555</v>
      </c>
      <c r="AE25" s="61">
        <f t="shared" si="18"/>
        <v>1.0064525809095144</v>
      </c>
      <c r="AF25" s="61">
        <f t="shared" si="19"/>
        <v>0.96769334880942692</v>
      </c>
      <c r="AG25" s="62">
        <f t="shared" si="20"/>
        <v>0.93207077661516968</v>
      </c>
      <c r="AI25" s="30">
        <v>13</v>
      </c>
      <c r="AJ25" s="64">
        <f t="shared" si="21"/>
        <v>5.9223625576584893E-4</v>
      </c>
      <c r="AK25" s="64">
        <f t="shared" si="22"/>
        <v>1.3468254538021307E-3</v>
      </c>
      <c r="AL25" s="64">
        <f t="shared" si="23"/>
        <v>1.9372385690696325E-3</v>
      </c>
      <c r="AM25" s="64">
        <f t="shared" si="24"/>
        <v>2.4448660000769562E-3</v>
      </c>
      <c r="AN25" s="64">
        <f t="shared" si="25"/>
        <v>3.7197103290791955E-3</v>
      </c>
      <c r="AO25" s="64">
        <f t="shared" si="26"/>
        <v>4.6683829147628753E-3</v>
      </c>
      <c r="AP25" s="64">
        <f t="shared" si="27"/>
        <v>5.4970316828498733E-3</v>
      </c>
      <c r="AQ25" s="64">
        <f t="shared" si="28"/>
        <v>6.8245549031632213E-3</v>
      </c>
      <c r="AR25" s="66">
        <f t="shared" si="29"/>
        <v>8.0071698851304773E-3</v>
      </c>
    </row>
    <row r="26" spans="2:44" x14ac:dyDescent="0.3">
      <c r="B26" s="30">
        <v>14</v>
      </c>
      <c r="C26" s="3">
        <f>int_lag_19!C104</f>
        <v>5.8129000000000017</v>
      </c>
      <c r="D26">
        <f>int_lag_19!D104</f>
        <v>6.4544000000000015</v>
      </c>
      <c r="E26">
        <f>int_lag_19!E104</f>
        <v>6.6183199999999998</v>
      </c>
      <c r="F26">
        <f>int_lag_19!F104</f>
        <v>6.8693799999999996</v>
      </c>
      <c r="G26">
        <f>int_lag_19!G104</f>
        <v>7.5314800000000011</v>
      </c>
      <c r="H26">
        <f>int_lag_19!H104</f>
        <v>7.8335850000000002</v>
      </c>
      <c r="I26">
        <f>int_lag_19!I104</f>
        <v>8.0972199999999983</v>
      </c>
      <c r="J26">
        <f>int_lag_19!J104</f>
        <v>8.4066499999999991</v>
      </c>
      <c r="K26" s="4">
        <f>int_lag_19!K104</f>
        <v>8.723399999999998</v>
      </c>
      <c r="M26" s="30">
        <v>14</v>
      </c>
      <c r="N26">
        <f t="shared" si="3"/>
        <v>1.0800278336624811</v>
      </c>
      <c r="O26">
        <f t="shared" si="4"/>
        <v>1.0790372527051575</v>
      </c>
      <c r="P26">
        <f t="shared" si="5"/>
        <v>1.0776532555998402</v>
      </c>
      <c r="Q26">
        <f t="shared" si="6"/>
        <v>1.0762226813710098</v>
      </c>
      <c r="R26">
        <f t="shared" si="7"/>
        <v>1.0719476698974708</v>
      </c>
      <c r="S26">
        <f t="shared" si="8"/>
        <v>1.0673034516097877</v>
      </c>
      <c r="T26">
        <f t="shared" si="9"/>
        <v>1.062350786515126</v>
      </c>
      <c r="U26">
        <f t="shared" si="10"/>
        <v>1.0524075260824339</v>
      </c>
      <c r="V26" s="4">
        <f t="shared" si="11"/>
        <v>1.0418120692878368</v>
      </c>
      <c r="X26" s="30">
        <v>14</v>
      </c>
      <c r="Y26" s="61">
        <f t="shared" si="12"/>
        <v>1.1254478018695628</v>
      </c>
      <c r="Z26" s="61">
        <f t="shared" si="13"/>
        <v>1.1107489460645799</v>
      </c>
      <c r="AA26" s="61">
        <f t="shared" si="14"/>
        <v>1.0980545390113559</v>
      </c>
      <c r="AB26" s="61">
        <f t="shared" si="15"/>
        <v>1.0867106885045845</v>
      </c>
      <c r="AC26" s="61">
        <f t="shared" si="16"/>
        <v>1.0571912845031559</v>
      </c>
      <c r="AD26" s="61">
        <f t="shared" si="17"/>
        <v>1.0328497728903814</v>
      </c>
      <c r="AE26" s="61">
        <f t="shared" si="18"/>
        <v>1.0109367709703476</v>
      </c>
      <c r="AF26" s="61">
        <f t="shared" si="19"/>
        <v>0.97318093783994641</v>
      </c>
      <c r="AG26" s="62">
        <f t="shared" si="20"/>
        <v>0.9386354908179978</v>
      </c>
      <c r="AI26" s="30">
        <v>14</v>
      </c>
      <c r="AJ26" s="64">
        <f t="shared" si="21"/>
        <v>6.4689423214181474E-4</v>
      </c>
      <c r="AK26" s="64">
        <f t="shared" si="22"/>
        <v>1.4711567487383503E-3</v>
      </c>
      <c r="AL26" s="64">
        <f t="shared" si="23"/>
        <v>2.1153899375489782E-3</v>
      </c>
      <c r="AM26" s="64">
        <f t="shared" si="24"/>
        <v>2.6692029000138506E-3</v>
      </c>
      <c r="AN26" s="64">
        <f t="shared" si="25"/>
        <v>4.0590425108935901E-3</v>
      </c>
      <c r="AO26" s="64">
        <f t="shared" si="26"/>
        <v>5.0941724018698786E-3</v>
      </c>
      <c r="AP26" s="64">
        <f t="shared" si="27"/>
        <v>5.9990168739158523E-3</v>
      </c>
      <c r="AQ26" s="64">
        <f t="shared" si="28"/>
        <v>7.4583828711502487E-3</v>
      </c>
      <c r="AR26" s="66">
        <f t="shared" si="29"/>
        <v>8.7508773381281268E-3</v>
      </c>
    </row>
    <row r="27" spans="2:44" x14ac:dyDescent="0.3">
      <c r="B27" s="30">
        <v>15</v>
      </c>
      <c r="C27" s="3">
        <f>int_lag_19!C105</f>
        <v>5.7945833333333354</v>
      </c>
      <c r="D27">
        <f>int_lag_19!D105</f>
        <v>6.4316666666666684</v>
      </c>
      <c r="E27">
        <f>int_lag_19!E105</f>
        <v>6.5906666666666665</v>
      </c>
      <c r="F27">
        <f>int_lag_19!F105</f>
        <v>6.8372499999999992</v>
      </c>
      <c r="G27">
        <f>int_lag_19!G105</f>
        <v>7.4860000000000015</v>
      </c>
      <c r="H27">
        <f>int_lag_19!H105</f>
        <v>7.7802291666666665</v>
      </c>
      <c r="I27">
        <f>int_lag_19!I105</f>
        <v>8.0369166666666647</v>
      </c>
      <c r="J27">
        <f>int_lag_19!J105</f>
        <v>8.3456249999999983</v>
      </c>
      <c r="K27" s="4">
        <f>int_lag_19!K105</f>
        <v>8.6474999999999991</v>
      </c>
      <c r="M27" s="30">
        <v>15</v>
      </c>
      <c r="N27">
        <f t="shared" si="3"/>
        <v>1.0361352347838699</v>
      </c>
      <c r="O27">
        <f t="shared" si="4"/>
        <v>1.035122051358782</v>
      </c>
      <c r="P27">
        <f t="shared" si="5"/>
        <v>1.0337064409575432</v>
      </c>
      <c r="Q27">
        <f t="shared" si="6"/>
        <v>1.0322431476723626</v>
      </c>
      <c r="R27">
        <f t="shared" si="7"/>
        <v>1.0278701070067491</v>
      </c>
      <c r="S27">
        <f t="shared" si="8"/>
        <v>1.0231189597421593</v>
      </c>
      <c r="T27">
        <f t="shared" si="9"/>
        <v>1.0180517635673187</v>
      </c>
      <c r="U27">
        <f t="shared" si="10"/>
        <v>1.007876991817791</v>
      </c>
      <c r="V27" s="4">
        <f t="shared" si="11"/>
        <v>0.99703250416829503</v>
      </c>
      <c r="X27" s="30">
        <v>15</v>
      </c>
      <c r="Y27" s="61">
        <f t="shared" si="12"/>
        <v>1.1258752374107444</v>
      </c>
      <c r="Z27" s="61">
        <f t="shared" si="13"/>
        <v>1.1117275920479395</v>
      </c>
      <c r="AA27" s="61">
        <f t="shared" si="14"/>
        <v>1.099479248780727</v>
      </c>
      <c r="AB27" s="61">
        <f t="shared" si="15"/>
        <v>1.0885243811881717</v>
      </c>
      <c r="AC27" s="61">
        <f t="shared" si="16"/>
        <v>1.0600155812327494</v>
      </c>
      <c r="AD27" s="61">
        <f t="shared" si="17"/>
        <v>1.0364315153213604</v>
      </c>
      <c r="AE27" s="61">
        <f t="shared" si="18"/>
        <v>1.0151876002928035</v>
      </c>
      <c r="AF27" s="61">
        <f t="shared" si="19"/>
        <v>0.97839091476631945</v>
      </c>
      <c r="AG27" s="62">
        <f t="shared" si="20"/>
        <v>0.94486442998909947</v>
      </c>
      <c r="AI27" s="30">
        <v>15</v>
      </c>
      <c r="AJ27" s="64">
        <f t="shared" si="21"/>
        <v>7.0255903513810614E-4</v>
      </c>
      <c r="AK27" s="64">
        <f t="shared" si="22"/>
        <v>1.5977564087349405E-3</v>
      </c>
      <c r="AL27" s="64">
        <f t="shared" si="23"/>
        <v>2.2966766104227654E-3</v>
      </c>
      <c r="AM27" s="64">
        <f t="shared" si="24"/>
        <v>2.897382429005585E-3</v>
      </c>
      <c r="AN27" s="64">
        <f t="shared" si="25"/>
        <v>4.4038117785679953E-3</v>
      </c>
      <c r="AO27" s="64">
        <f t="shared" si="26"/>
        <v>5.5266205880381558E-3</v>
      </c>
      <c r="AP27" s="64">
        <f t="shared" si="27"/>
        <v>6.5087451123314044E-3</v>
      </c>
      <c r="AQ27" s="64">
        <f t="shared" si="28"/>
        <v>8.1030664943766151E-3</v>
      </c>
      <c r="AR27" s="66">
        <f t="shared" si="29"/>
        <v>9.5067818527004855E-3</v>
      </c>
    </row>
    <row r="28" spans="2:44" x14ac:dyDescent="0.3">
      <c r="B28" s="30">
        <v>16</v>
      </c>
      <c r="C28" s="3">
        <f>int_lag_19!C106</f>
        <v>5.7766500000000018</v>
      </c>
      <c r="D28">
        <f>int_lag_19!D106</f>
        <v>6.4094000000000015</v>
      </c>
      <c r="E28">
        <f>int_lag_19!E106</f>
        <v>6.5636200000000002</v>
      </c>
      <c r="F28">
        <f>int_lag_19!F106</f>
        <v>6.8058299999999994</v>
      </c>
      <c r="G28">
        <f>int_lag_19!G106</f>
        <v>7.4416800000000016</v>
      </c>
      <c r="H28">
        <f>int_lag_19!H106</f>
        <v>7.7282975</v>
      </c>
      <c r="I28">
        <f>int_lag_19!I106</f>
        <v>7.9782699999999984</v>
      </c>
      <c r="J28">
        <f>int_lag_19!J106</f>
        <v>8.2862749999999998</v>
      </c>
      <c r="K28" s="4">
        <f>int_lag_19!K106</f>
        <v>8.5738999999999983</v>
      </c>
      <c r="M28" s="30">
        <v>16</v>
      </c>
      <c r="N28">
        <f t="shared" si="3"/>
        <v>0.99415312150898605</v>
      </c>
      <c r="O28">
        <f t="shared" si="4"/>
        <v>0.99311747278840423</v>
      </c>
      <c r="P28">
        <f t="shared" si="5"/>
        <v>0.99167043898143903</v>
      </c>
      <c r="Q28">
        <f t="shared" si="6"/>
        <v>0.99017462075415497</v>
      </c>
      <c r="R28">
        <f t="shared" si="7"/>
        <v>0.9857041177452478</v>
      </c>
      <c r="S28">
        <f t="shared" si="8"/>
        <v>0.9808466345909499</v>
      </c>
      <c r="T28">
        <f t="shared" si="9"/>
        <v>0.97566551335024154</v>
      </c>
      <c r="U28">
        <f t="shared" si="10"/>
        <v>0.96526036271775972</v>
      </c>
      <c r="V28" s="4">
        <f t="shared" si="11"/>
        <v>0.95416792368977854</v>
      </c>
      <c r="X28" s="30">
        <v>16</v>
      </c>
      <c r="Y28" s="61">
        <f t="shared" si="12"/>
        <v>1.1262825176265283</v>
      </c>
      <c r="Z28" s="61">
        <f t="shared" si="13"/>
        <v>1.1126601752173308</v>
      </c>
      <c r="AA28" s="61">
        <f t="shared" si="14"/>
        <v>1.1008362562931675</v>
      </c>
      <c r="AB28" s="61">
        <f t="shared" si="15"/>
        <v>1.0902515079420987</v>
      </c>
      <c r="AC28" s="61">
        <f t="shared" si="16"/>
        <v>1.0627025351066539</v>
      </c>
      <c r="AD28" s="61">
        <f t="shared" si="17"/>
        <v>1.0398383291386606</v>
      </c>
      <c r="AE28" s="61">
        <f t="shared" si="18"/>
        <v>1.0192305499623944</v>
      </c>
      <c r="AF28" s="61">
        <f t="shared" si="19"/>
        <v>0.98335347029414644</v>
      </c>
      <c r="AG28" s="62">
        <f t="shared" si="20"/>
        <v>0.95079297931113149</v>
      </c>
      <c r="AI28" s="30">
        <v>16</v>
      </c>
      <c r="AJ28" s="64">
        <f t="shared" si="21"/>
        <v>7.5921970046358145E-4</v>
      </c>
      <c r="AK28" s="64">
        <f t="shared" si="22"/>
        <v>1.7265975721937055E-3</v>
      </c>
      <c r="AL28" s="64">
        <f t="shared" si="23"/>
        <v>2.4810606037179717E-3</v>
      </c>
      <c r="AM28" s="64">
        <f t="shared" si="24"/>
        <v>3.1293544486868941E-3</v>
      </c>
      <c r="AN28" s="64">
        <f t="shared" si="25"/>
        <v>4.7539496468045894E-3</v>
      </c>
      <c r="AO28" s="64">
        <f t="shared" si="26"/>
        <v>5.9656398828497881E-3</v>
      </c>
      <c r="AP28" s="64">
        <f t="shared" si="27"/>
        <v>7.0261074709402349E-3</v>
      </c>
      <c r="AQ28" s="64">
        <f t="shared" si="28"/>
        <v>8.7584456322241655E-3</v>
      </c>
      <c r="AR28" s="66">
        <f t="shared" si="29"/>
        <v>1.0274697291168228E-2</v>
      </c>
    </row>
    <row r="29" spans="2:44" x14ac:dyDescent="0.3">
      <c r="B29" s="30">
        <v>17</v>
      </c>
      <c r="C29" s="3">
        <f>int_lag_19!C107</f>
        <v>5.7591000000000019</v>
      </c>
      <c r="D29">
        <f>int_lag_19!D107</f>
        <v>6.3876000000000017</v>
      </c>
      <c r="E29">
        <f>int_lag_19!E107</f>
        <v>6.5371800000000002</v>
      </c>
      <c r="F29">
        <f>int_lag_19!F107</f>
        <v>6.7751199999999994</v>
      </c>
      <c r="G29">
        <f>int_lag_19!G107</f>
        <v>7.3985200000000013</v>
      </c>
      <c r="H29">
        <f>int_lag_19!H107</f>
        <v>7.6777899999999999</v>
      </c>
      <c r="I29">
        <f>int_lag_19!I107</f>
        <v>7.9212799999999977</v>
      </c>
      <c r="J29">
        <f>int_lag_19!J107</f>
        <v>8.2285999999999984</v>
      </c>
      <c r="K29" s="4">
        <f>int_lag_19!K107</f>
        <v>8.5025999999999975</v>
      </c>
      <c r="M29" s="30">
        <v>17</v>
      </c>
      <c r="N29">
        <f t="shared" si="3"/>
        <v>0.95385390858628272</v>
      </c>
      <c r="O29">
        <f t="shared" si="4"/>
        <v>0.95279587586310333</v>
      </c>
      <c r="P29">
        <f t="shared" si="5"/>
        <v>0.95131753038679412</v>
      </c>
      <c r="Q29">
        <f t="shared" si="6"/>
        <v>0.94978930044705911</v>
      </c>
      <c r="R29">
        <f t="shared" si="7"/>
        <v>0.94522165961793203</v>
      </c>
      <c r="S29">
        <f t="shared" si="8"/>
        <v>0.9402581693408123</v>
      </c>
      <c r="T29">
        <f t="shared" si="9"/>
        <v>0.93496344592001845</v>
      </c>
      <c r="U29">
        <f t="shared" si="10"/>
        <v>0.92432847637281013</v>
      </c>
      <c r="V29" s="4">
        <f t="shared" si="11"/>
        <v>0.91298854922318307</v>
      </c>
      <c r="X29" s="30">
        <v>17</v>
      </c>
      <c r="Y29" s="61">
        <f t="shared" si="12"/>
        <v>1.1266719012749355</v>
      </c>
      <c r="Z29" s="61">
        <f t="shared" si="13"/>
        <v>1.1135518156452939</v>
      </c>
      <c r="AA29" s="61">
        <f t="shared" si="14"/>
        <v>1.1021329935394921</v>
      </c>
      <c r="AB29" s="61">
        <f t="shared" si="15"/>
        <v>1.0919014788712471</v>
      </c>
      <c r="AC29" s="61">
        <f t="shared" si="16"/>
        <v>1.0652666889127451</v>
      </c>
      <c r="AD29" s="61">
        <f t="shared" si="17"/>
        <v>1.0430884369605797</v>
      </c>
      <c r="AE29" s="61">
        <f t="shared" si="18"/>
        <v>1.0230869701321592</v>
      </c>
      <c r="AF29" s="61">
        <f t="shared" si="19"/>
        <v>0.98809391809120606</v>
      </c>
      <c r="AG29" s="62">
        <f t="shared" si="20"/>
        <v>0.95645092573148938</v>
      </c>
      <c r="AI29" s="30">
        <v>17</v>
      </c>
      <c r="AJ29" s="64">
        <f t="shared" si="21"/>
        <v>8.1686938804229059E-4</v>
      </c>
      <c r="AK29" s="64">
        <f t="shared" si="22"/>
        <v>1.857663096997364E-3</v>
      </c>
      <c r="AL29" s="64">
        <f t="shared" si="23"/>
        <v>2.6685187541426736E-3</v>
      </c>
      <c r="AM29" s="64">
        <f t="shared" si="24"/>
        <v>3.3650883005860999E-3</v>
      </c>
      <c r="AN29" s="64">
        <f t="shared" si="25"/>
        <v>5.1094217749056425E-3</v>
      </c>
      <c r="AO29" s="64">
        <f t="shared" si="26"/>
        <v>6.411189470242995E-3</v>
      </c>
      <c r="AP29" s="64">
        <f t="shared" si="27"/>
        <v>7.5510544028042081E-3</v>
      </c>
      <c r="AQ29" s="64">
        <f t="shared" si="28"/>
        <v>9.4244374033587708E-3</v>
      </c>
      <c r="AR29" s="66">
        <f t="shared" si="29"/>
        <v>1.1054544996463495E-2</v>
      </c>
    </row>
    <row r="30" spans="2:44" x14ac:dyDescent="0.3">
      <c r="B30" s="30">
        <v>18</v>
      </c>
      <c r="C30" s="3">
        <f>int_lag_19!C108</f>
        <v>5.7419333333333347</v>
      </c>
      <c r="D30">
        <f>int_lag_19!D108</f>
        <v>6.3662666666666681</v>
      </c>
      <c r="E30">
        <f>int_lag_19!E108</f>
        <v>6.5113466666666673</v>
      </c>
      <c r="F30">
        <f>int_lag_19!F108</f>
        <v>6.7451199999999991</v>
      </c>
      <c r="G30">
        <f>int_lag_19!G108</f>
        <v>7.3565200000000015</v>
      </c>
      <c r="H30">
        <f>int_lag_19!H108</f>
        <v>7.6287066666666661</v>
      </c>
      <c r="I30">
        <f>int_lag_19!I108</f>
        <v>7.8659466666666642</v>
      </c>
      <c r="J30">
        <f>int_lag_19!J108</f>
        <v>8.1725999999999992</v>
      </c>
      <c r="K30" s="4">
        <f>int_lag_19!K108</f>
        <v>8.4335999999999984</v>
      </c>
      <c r="M30" s="30">
        <v>18</v>
      </c>
      <c r="N30">
        <f t="shared" si="3"/>
        <v>0.91504717012133385</v>
      </c>
      <c r="O30">
        <f t="shared" si="4"/>
        <v>0.9139667856054472</v>
      </c>
      <c r="P30">
        <f t="shared" si="5"/>
        <v>0.91245717153145123</v>
      </c>
      <c r="Q30">
        <f t="shared" si="6"/>
        <v>0.9108965720247314</v>
      </c>
      <c r="R30">
        <f t="shared" si="7"/>
        <v>0.90623190480990845</v>
      </c>
      <c r="S30">
        <f t="shared" si="8"/>
        <v>0.90116250353262217</v>
      </c>
      <c r="T30">
        <f t="shared" si="9"/>
        <v>0.89575425136686415</v>
      </c>
      <c r="U30">
        <f t="shared" si="10"/>
        <v>0.88488951768894297</v>
      </c>
      <c r="V30" s="4">
        <f t="shared" si="11"/>
        <v>0.87330202063261908</v>
      </c>
      <c r="X30" s="30">
        <v>18</v>
      </c>
      <c r="Y30" s="61">
        <f t="shared" si="12"/>
        <v>1.12704528692697</v>
      </c>
      <c r="Z30" s="61">
        <f t="shared" si="13"/>
        <v>1.1144068200037804</v>
      </c>
      <c r="AA30" s="61">
        <f t="shared" si="14"/>
        <v>1.1033757201971059</v>
      </c>
      <c r="AB30" s="61">
        <f t="shared" si="15"/>
        <v>1.0934822267776196</v>
      </c>
      <c r="AC30" s="61">
        <f t="shared" si="16"/>
        <v>1.0677203423023391</v>
      </c>
      <c r="AD30" s="61">
        <f t="shared" si="17"/>
        <v>1.0461972806608026</v>
      </c>
      <c r="AE30" s="61">
        <f t="shared" si="18"/>
        <v>1.0267749830664046</v>
      </c>
      <c r="AF30" s="61">
        <f t="shared" si="19"/>
        <v>0.99263376050111374</v>
      </c>
      <c r="AG30" s="62">
        <f t="shared" si="20"/>
        <v>0.96186367799425831</v>
      </c>
      <c r="AI30" s="30">
        <v>18</v>
      </c>
      <c r="AJ30" s="64">
        <f t="shared" si="21"/>
        <v>8.7550487673968003E-4</v>
      </c>
      <c r="AK30" s="64">
        <f t="shared" si="22"/>
        <v>1.990944377193965E-3</v>
      </c>
      <c r="AL30" s="64">
        <f t="shared" si="23"/>
        <v>2.8590409551327856E-3</v>
      </c>
      <c r="AM30" s="64">
        <f t="shared" si="24"/>
        <v>3.6045705156314278E-3</v>
      </c>
      <c r="AN30" s="64">
        <f t="shared" si="25"/>
        <v>5.4702241968570819E-3</v>
      </c>
      <c r="AO30" s="64">
        <f t="shared" si="26"/>
        <v>6.863270325445342E-3</v>
      </c>
      <c r="AP30" s="64">
        <f t="shared" si="27"/>
        <v>8.0835896024495091E-3</v>
      </c>
      <c r="AQ30" s="64">
        <f t="shared" si="28"/>
        <v>1.0101028323405092E-2</v>
      </c>
      <c r="AR30" s="66">
        <f t="shared" si="29"/>
        <v>1.1846343688918765E-2</v>
      </c>
    </row>
    <row r="31" spans="2:44" x14ac:dyDescent="0.3">
      <c r="B31" s="30">
        <v>19</v>
      </c>
      <c r="C31" s="3">
        <f>int_lag_19!C109</f>
        <v>5.7251500000000011</v>
      </c>
      <c r="D31">
        <f>int_lag_19!D109</f>
        <v>6.3454000000000015</v>
      </c>
      <c r="E31">
        <f>int_lag_19!E109</f>
        <v>6.4861200000000006</v>
      </c>
      <c r="F31">
        <f>int_lag_19!F109</f>
        <v>6.7158299999999995</v>
      </c>
      <c r="G31">
        <f>int_lag_19!G109</f>
        <v>7.3156800000000013</v>
      </c>
      <c r="H31">
        <f>int_lag_19!H109</f>
        <v>7.5810475000000004</v>
      </c>
      <c r="I31">
        <f>int_lag_19!I109</f>
        <v>7.812269999999998</v>
      </c>
      <c r="J31">
        <f>int_lag_19!J109</f>
        <v>8.1182749999999988</v>
      </c>
      <c r="K31" s="4">
        <f>int_lag_19!K109</f>
        <v>8.3668999999999976</v>
      </c>
      <c r="M31" s="30">
        <v>19</v>
      </c>
      <c r="N31">
        <f t="shared" si="3"/>
        <v>0.8775718009903265</v>
      </c>
      <c r="O31">
        <f t="shared" si="4"/>
        <v>0.87646905310269618</v>
      </c>
      <c r="P31">
        <f t="shared" si="5"/>
        <v>0.87492815222785736</v>
      </c>
      <c r="Q31">
        <f t="shared" si="6"/>
        <v>0.87333516184569981</v>
      </c>
      <c r="R31">
        <f t="shared" si="7"/>
        <v>0.86857338934156392</v>
      </c>
      <c r="S31">
        <f t="shared" si="8"/>
        <v>0.86339796516848</v>
      </c>
      <c r="T31">
        <f t="shared" si="9"/>
        <v>0.85787603439791071</v>
      </c>
      <c r="U31">
        <f t="shared" si="10"/>
        <v>0.84678113835580449</v>
      </c>
      <c r="V31" s="4">
        <f t="shared" si="11"/>
        <v>0.83494549961638287</v>
      </c>
      <c r="X31" s="30">
        <v>19</v>
      </c>
      <c r="Y31" s="61">
        <f t="shared" si="12"/>
        <v>1.1274042883438973</v>
      </c>
      <c r="Z31" s="61">
        <f t="shared" si="13"/>
        <v>1.1152288515436826</v>
      </c>
      <c r="AA31" s="61">
        <f t="shared" si="14"/>
        <v>1.1045697681131044</v>
      </c>
      <c r="AB31" s="61">
        <f t="shared" si="15"/>
        <v>1.0950005147970183</v>
      </c>
      <c r="AC31" s="61">
        <f t="shared" si="16"/>
        <v>1.0700740169858649</v>
      </c>
      <c r="AD31" s="61">
        <f t="shared" si="17"/>
        <v>1.0491780967773621</v>
      </c>
      <c r="AE31" s="61">
        <f t="shared" si="18"/>
        <v>1.0303101499650609</v>
      </c>
      <c r="AF31" s="61">
        <f t="shared" si="19"/>
        <v>0.99699147574997204</v>
      </c>
      <c r="AG31" s="62">
        <f t="shared" si="20"/>
        <v>0.96705316861201551</v>
      </c>
      <c r="AI31" s="30">
        <v>19</v>
      </c>
      <c r="AJ31" s="64">
        <f t="shared" si="21"/>
        <v>9.3512617057073255E-4</v>
      </c>
      <c r="AK31" s="64">
        <f t="shared" si="22"/>
        <v>2.1264404203240606E-3</v>
      </c>
      <c r="AL31" s="64">
        <f t="shared" si="23"/>
        <v>3.0526287809336528E-3</v>
      </c>
      <c r="AM31" s="64">
        <f t="shared" si="24"/>
        <v>3.8478030266134444E-3</v>
      </c>
      <c r="AN31" s="64">
        <f t="shared" si="25"/>
        <v>5.8363803785523583E-3</v>
      </c>
      <c r="AO31" s="64">
        <f t="shared" si="26"/>
        <v>7.3219213242224357E-3</v>
      </c>
      <c r="AP31" s="64">
        <f t="shared" si="27"/>
        <v>8.6237652112962637E-3</v>
      </c>
      <c r="AQ31" s="64">
        <f t="shared" si="28"/>
        <v>1.0788268173467092E-2</v>
      </c>
      <c r="AR31" s="66">
        <f t="shared" si="29"/>
        <v>1.2650201580708037E-2</v>
      </c>
    </row>
    <row r="32" spans="2:44" x14ac:dyDescent="0.3">
      <c r="B32" s="30">
        <v>20</v>
      </c>
      <c r="C32" s="3">
        <f>int_lag_19!C110</f>
        <v>5.7087500000000011</v>
      </c>
      <c r="D32">
        <f>int_lag_19!D110</f>
        <v>6.3250000000000011</v>
      </c>
      <c r="E32">
        <f>int_lag_19!E110</f>
        <v>6.4615000000000009</v>
      </c>
      <c r="F32">
        <f>int_lag_19!F110</f>
        <v>6.6872499999999997</v>
      </c>
      <c r="G32">
        <f>int_lag_19!G110</f>
        <v>7.2760000000000016</v>
      </c>
      <c r="H32">
        <f>int_lag_19!H110</f>
        <v>7.5348125000000001</v>
      </c>
      <c r="I32">
        <f>int_lag_19!I110</f>
        <v>7.7602499999999974</v>
      </c>
      <c r="J32">
        <f>int_lag_19!J110</f>
        <v>8.0656249999999989</v>
      </c>
      <c r="K32" s="4">
        <f>int_lag_19!K110</f>
        <v>8.3024999999999984</v>
      </c>
      <c r="M32" s="30">
        <v>20</v>
      </c>
      <c r="N32">
        <f t="shared" si="3"/>
        <v>0.84129014834155535</v>
      </c>
      <c r="O32">
        <f t="shared" si="4"/>
        <v>0.84016498586489796</v>
      </c>
      <c r="P32">
        <f t="shared" si="5"/>
        <v>0.83859272450335054</v>
      </c>
      <c r="Q32">
        <f t="shared" si="6"/>
        <v>0.83696726446169845</v>
      </c>
      <c r="R32">
        <f t="shared" si="7"/>
        <v>0.83210813523787119</v>
      </c>
      <c r="S32">
        <f t="shared" si="8"/>
        <v>0.82682638751119397</v>
      </c>
      <c r="T32">
        <f t="shared" si="9"/>
        <v>0.82119042540508758</v>
      </c>
      <c r="U32">
        <f t="shared" si="10"/>
        <v>0.80986455639012644</v>
      </c>
      <c r="V32" s="4">
        <f t="shared" si="11"/>
        <v>0.79777975694213576</v>
      </c>
      <c r="X32" s="30">
        <v>20</v>
      </c>
      <c r="Y32" s="61">
        <f t="shared" si="12"/>
        <v>1.1277502909964545</v>
      </c>
      <c r="Z32" s="61">
        <f t="shared" si="13"/>
        <v>1.1160210575925611</v>
      </c>
      <c r="AA32" s="61">
        <f t="shared" si="14"/>
        <v>1.1057197247704686</v>
      </c>
      <c r="AB32" s="61">
        <f t="shared" si="15"/>
        <v>1.0964621673353305</v>
      </c>
      <c r="AC32" s="61">
        <f t="shared" si="16"/>
        <v>1.0723368062914409</v>
      </c>
      <c r="AD32" s="61">
        <f t="shared" si="17"/>
        <v>1.0520423491411637</v>
      </c>
      <c r="AE32" s="61">
        <f t="shared" si="18"/>
        <v>1.0337059725609732</v>
      </c>
      <c r="AF32" s="61">
        <f t="shared" si="19"/>
        <v>1.0011831102831799</v>
      </c>
      <c r="AG32" s="62">
        <f t="shared" si="20"/>
        <v>0.97203853313289235</v>
      </c>
      <c r="AI32" s="30">
        <v>20</v>
      </c>
      <c r="AJ32" s="64">
        <f t="shared" si="21"/>
        <v>9.9573618911738548E-4</v>
      </c>
      <c r="AK32" s="64">
        <f t="shared" si="22"/>
        <v>2.2641571217013601E-3</v>
      </c>
      <c r="AL32" s="64">
        <f t="shared" si="23"/>
        <v>3.2492944041799254E-3</v>
      </c>
      <c r="AM32" s="64">
        <f t="shared" si="24"/>
        <v>4.0948017612926491E-3</v>
      </c>
      <c r="AN32" s="64">
        <f t="shared" si="25"/>
        <v>6.2079389026036824E-3</v>
      </c>
      <c r="AO32" s="64">
        <f t="shared" si="26"/>
        <v>7.78721618222597E-3</v>
      </c>
      <c r="AP32" s="64">
        <f t="shared" si="27"/>
        <v>9.1716780460368297E-3</v>
      </c>
      <c r="AQ32" s="64">
        <f t="shared" si="28"/>
        <v>1.1486265186990502E-2</v>
      </c>
      <c r="AR32" s="66">
        <f t="shared" si="29"/>
        <v>1.3466310186153935E-2</v>
      </c>
    </row>
    <row r="33" spans="2:44" x14ac:dyDescent="0.3">
      <c r="B33" s="30">
        <v>21</v>
      </c>
      <c r="C33" s="3">
        <f>int_lag_19!C111</f>
        <v>5.6927333333333348</v>
      </c>
      <c r="D33">
        <f>int_lag_19!D111</f>
        <v>6.3050666666666677</v>
      </c>
      <c r="E33">
        <f>int_lag_19!E111</f>
        <v>6.4374866666666675</v>
      </c>
      <c r="F33">
        <f>int_lag_19!F111</f>
        <v>6.6593799999999996</v>
      </c>
      <c r="G33">
        <f>int_lag_19!G111</f>
        <v>7.2374800000000015</v>
      </c>
      <c r="H33">
        <f>int_lag_19!H111</f>
        <v>7.4900016666666662</v>
      </c>
      <c r="I33">
        <f>int_lag_19!I111</f>
        <v>7.7098866666666641</v>
      </c>
      <c r="J33">
        <f>int_lag_19!J111</f>
        <v>8.0146499999999996</v>
      </c>
      <c r="K33" s="4">
        <f>int_lag_19!K111</f>
        <v>8.2403999999999975</v>
      </c>
      <c r="M33" s="30">
        <v>21</v>
      </c>
      <c r="N33">
        <f t="shared" si="3"/>
        <v>0.8060835450936682</v>
      </c>
      <c r="O33">
        <f t="shared" si="4"/>
        <v>0.80493588043673892</v>
      </c>
      <c r="P33">
        <f t="shared" si="5"/>
        <v>0.80333213397319669</v>
      </c>
      <c r="Q33">
        <f t="shared" si="6"/>
        <v>0.80167407270972102</v>
      </c>
      <c r="R33">
        <f t="shared" si="7"/>
        <v>0.79671717678945297</v>
      </c>
      <c r="S33">
        <f t="shared" si="8"/>
        <v>0.79132863117822727</v>
      </c>
      <c r="T33">
        <f t="shared" si="9"/>
        <v>0.78557809810882318</v>
      </c>
      <c r="U33">
        <f t="shared" si="10"/>
        <v>0.77402006482362873</v>
      </c>
      <c r="V33" s="4">
        <f t="shared" si="11"/>
        <v>0.7616846715574247</v>
      </c>
      <c r="X33" s="30">
        <v>21</v>
      </c>
      <c r="Y33" s="61">
        <f t="shared" si="12"/>
        <v>1.1280844951477373</v>
      </c>
      <c r="Z33" s="61">
        <f t="shared" si="13"/>
        <v>1.1167861667750361</v>
      </c>
      <c r="AA33" s="61">
        <f t="shared" si="14"/>
        <v>1.1068295732503248</v>
      </c>
      <c r="AB33" s="61">
        <f t="shared" si="15"/>
        <v>1.0978722463033637</v>
      </c>
      <c r="AC33" s="61">
        <f t="shared" si="16"/>
        <v>1.0745166421873151</v>
      </c>
      <c r="AD33" s="61">
        <f t="shared" si="17"/>
        <v>1.054800059545594</v>
      </c>
      <c r="AE33" s="61">
        <f t="shared" si="18"/>
        <v>1.0369742766827916</v>
      </c>
      <c r="AF33" s="61">
        <f t="shared" si="19"/>
        <v>1.0052227318510554</v>
      </c>
      <c r="AG33" s="62">
        <f t="shared" si="20"/>
        <v>0.97683663015958333</v>
      </c>
      <c r="AI33" s="30">
        <v>21</v>
      </c>
      <c r="AJ33" s="64">
        <f t="shared" si="21"/>
        <v>1.0573405227808363E-3</v>
      </c>
      <c r="AK33" s="64">
        <f t="shared" si="22"/>
        <v>2.4041066903890129E-3</v>
      </c>
      <c r="AL33" s="64">
        <f t="shared" si="23"/>
        <v>3.4490597397611733E-3</v>
      </c>
      <c r="AM33" s="64">
        <f t="shared" si="24"/>
        <v>4.3455955291636927E-3</v>
      </c>
      <c r="AN33" s="64">
        <f t="shared" si="25"/>
        <v>6.584971638699727E-3</v>
      </c>
      <c r="AO33" s="64">
        <f t="shared" si="26"/>
        <v>8.2592610377401898E-3</v>
      </c>
      <c r="AP33" s="64">
        <f t="shared" si="27"/>
        <v>9.7274666211813188E-3</v>
      </c>
      <c r="AQ33" s="64">
        <f t="shared" si="28"/>
        <v>1.2195182261337228E-2</v>
      </c>
      <c r="AR33" s="66">
        <f t="shared" si="29"/>
        <v>1.4294939456404449E-2</v>
      </c>
    </row>
    <row r="34" spans="2:44" x14ac:dyDescent="0.3">
      <c r="B34" s="30">
        <v>22</v>
      </c>
      <c r="C34" s="3">
        <f>int_lag_19!C112</f>
        <v>5.6771000000000011</v>
      </c>
      <c r="D34">
        <f>int_lag_19!D112</f>
        <v>6.2856000000000014</v>
      </c>
      <c r="E34">
        <f>int_lag_19!E112</f>
        <v>6.4140800000000011</v>
      </c>
      <c r="F34">
        <f>int_lag_19!F112</f>
        <v>6.6322199999999993</v>
      </c>
      <c r="G34">
        <f>int_lag_19!G112</f>
        <v>7.2001200000000019</v>
      </c>
      <c r="H34">
        <f>int_lag_19!H112</f>
        <v>7.4466149999999995</v>
      </c>
      <c r="I34">
        <f>int_lag_19!I112</f>
        <v>7.6611799999999972</v>
      </c>
      <c r="J34">
        <f>int_lag_19!J112</f>
        <v>7.965349999999999</v>
      </c>
      <c r="K34" s="4">
        <f>int_lag_19!K112</f>
        <v>8.1805999999999983</v>
      </c>
      <c r="M34" s="30">
        <v>22</v>
      </c>
      <c r="N34">
        <f t="shared" si="3"/>
        <v>0.77184886011216358</v>
      </c>
      <c r="O34">
        <f t="shared" si="4"/>
        <v>0.77067857187485234</v>
      </c>
      <c r="P34">
        <f t="shared" si="5"/>
        <v>0.7690431683405401</v>
      </c>
      <c r="Q34">
        <f t="shared" si="6"/>
        <v>0.76735232520114893</v>
      </c>
      <c r="R34">
        <f t="shared" si="7"/>
        <v>0.7622971050175632</v>
      </c>
      <c r="S34">
        <f t="shared" si="8"/>
        <v>0.75680112531511157</v>
      </c>
      <c r="T34">
        <f t="shared" si="9"/>
        <v>0.75093530721380186</v>
      </c>
      <c r="U34">
        <f t="shared" si="10"/>
        <v>0.73914356227154043</v>
      </c>
      <c r="V34" s="4">
        <f t="shared" si="11"/>
        <v>0.7265557535659688</v>
      </c>
      <c r="X34" s="30">
        <v>22</v>
      </c>
      <c r="Y34" s="61">
        <f t="shared" si="12"/>
        <v>1.1284079491808456</v>
      </c>
      <c r="Z34" s="61">
        <f t="shared" si="13"/>
        <v>1.1175265642443584</v>
      </c>
      <c r="AA34" s="61">
        <f t="shared" si="14"/>
        <v>1.1079028005880176</v>
      </c>
      <c r="AB34" s="61">
        <f t="shared" si="15"/>
        <v>1.099235187599455</v>
      </c>
      <c r="AC34" s="61">
        <f t="shared" si="16"/>
        <v>1.0766205022780637</v>
      </c>
      <c r="AD34" s="61">
        <f t="shared" si="17"/>
        <v>1.057460064230076</v>
      </c>
      <c r="AE34" s="61">
        <f t="shared" si="18"/>
        <v>1.0401255099032809</v>
      </c>
      <c r="AF34" s="61">
        <f t="shared" si="19"/>
        <v>1.0091227812107335</v>
      </c>
      <c r="AG34" s="62">
        <f t="shared" si="20"/>
        <v>0.98146244535403182</v>
      </c>
      <c r="AI34" s="30">
        <v>22</v>
      </c>
      <c r="AJ34" s="64">
        <f t="shared" si="21"/>
        <v>1.1199472388425114E-3</v>
      </c>
      <c r="AK34" s="64">
        <f t="shared" si="22"/>
        <v>2.5463071941017323E-3</v>
      </c>
      <c r="AL34" s="64">
        <f t="shared" si="23"/>
        <v>3.6519557662886559E-3</v>
      </c>
      <c r="AM34" s="64">
        <f t="shared" si="24"/>
        <v>4.6002251388562176E-3</v>
      </c>
      <c r="AN34" s="64">
        <f t="shared" si="25"/>
        <v>6.9675722965460707E-3</v>
      </c>
      <c r="AO34" s="64">
        <f t="shared" si="26"/>
        <v>8.7381925424477036E-3</v>
      </c>
      <c r="AP34" s="64">
        <f t="shared" si="27"/>
        <v>1.029130879987708E-2</v>
      </c>
      <c r="AQ34" s="64">
        <f t="shared" si="28"/>
        <v>1.291523398129879E-2</v>
      </c>
      <c r="AR34" s="66">
        <f t="shared" si="29"/>
        <v>1.5136433969337754E-2</v>
      </c>
    </row>
    <row r="35" spans="2:44" x14ac:dyDescent="0.3">
      <c r="B35" s="30">
        <v>23</v>
      </c>
      <c r="C35" s="3">
        <f>int_lag_19!C113</f>
        <v>5.6618500000000012</v>
      </c>
      <c r="D35">
        <f>int_lag_19!D113</f>
        <v>6.2666000000000013</v>
      </c>
      <c r="E35">
        <f>int_lag_19!E113</f>
        <v>6.391280000000001</v>
      </c>
      <c r="F35">
        <f>int_lag_19!F113</f>
        <v>6.6057699999999997</v>
      </c>
      <c r="G35">
        <f>int_lag_19!G113</f>
        <v>7.1639200000000018</v>
      </c>
      <c r="H35">
        <f>int_lag_19!H113</f>
        <v>7.4046524999999992</v>
      </c>
      <c r="I35">
        <f>int_lag_19!I113</f>
        <v>7.6141299999999976</v>
      </c>
      <c r="J35">
        <f>int_lag_19!J113</f>
        <v>7.917724999999999</v>
      </c>
      <c r="K35" s="4">
        <f>int_lag_19!K113</f>
        <v>8.1230999999999973</v>
      </c>
      <c r="M35" s="30">
        <v>23</v>
      </c>
      <c r="N35">
        <f t="shared" si="3"/>
        <v>0.7384957981527821</v>
      </c>
      <c r="O35">
        <f t="shared" si="4"/>
        <v>0.73730273313035366</v>
      </c>
      <c r="P35">
        <f t="shared" si="5"/>
        <v>0.73563545599482572</v>
      </c>
      <c r="Q35">
        <f t="shared" si="6"/>
        <v>0.73391160410900846</v>
      </c>
      <c r="R35">
        <f t="shared" si="7"/>
        <v>0.72875736303324434</v>
      </c>
      <c r="S35">
        <f t="shared" si="8"/>
        <v>0.72315316030968668</v>
      </c>
      <c r="T35">
        <f t="shared" si="9"/>
        <v>0.71717117829401267</v>
      </c>
      <c r="U35">
        <f t="shared" si="10"/>
        <v>0.70514383710892248</v>
      </c>
      <c r="V35" s="4">
        <f t="shared" si="11"/>
        <v>0.69230142227478697</v>
      </c>
      <c r="X35" s="30">
        <v>23</v>
      </c>
      <c r="Y35" s="61">
        <f t="shared" si="12"/>
        <v>1.1287215757237279</v>
      </c>
      <c r="Z35" s="61">
        <f t="shared" si="13"/>
        <v>1.1182443506739432</v>
      </c>
      <c r="AA35" s="61">
        <f t="shared" si="14"/>
        <v>1.1089424827777861</v>
      </c>
      <c r="AB35" s="61">
        <f t="shared" si="15"/>
        <v>1.1005549082143902</v>
      </c>
      <c r="AC35" s="61">
        <f t="shared" si="16"/>
        <v>1.0786545724071337</v>
      </c>
      <c r="AD35" s="61">
        <f t="shared" si="17"/>
        <v>1.0600302154737733</v>
      </c>
      <c r="AE35" s="61">
        <f t="shared" si="18"/>
        <v>1.0431689755977345</v>
      </c>
      <c r="AF35" s="61">
        <f t="shared" si="19"/>
        <v>1.0128943487721953</v>
      </c>
      <c r="AG35" s="62">
        <f t="shared" si="20"/>
        <v>0.98592940950678853</v>
      </c>
      <c r="AI35" s="30">
        <v>23</v>
      </c>
      <c r="AJ35" s="64">
        <f t="shared" si="21"/>
        <v>1.1835667280167828E-3</v>
      </c>
      <c r="AK35" s="64">
        <f t="shared" si="22"/>
        <v>2.6907821989318181E-3</v>
      </c>
      <c r="AL35" s="64">
        <f t="shared" si="23"/>
        <v>3.8580219893407652E-3</v>
      </c>
      <c r="AM35" s="64">
        <f t="shared" si="24"/>
        <v>4.8587426997808714E-3</v>
      </c>
      <c r="AN35" s="64">
        <f t="shared" si="25"/>
        <v>7.3558552855607084E-3</v>
      </c>
      <c r="AO35" s="64">
        <f t="shared" si="26"/>
        <v>9.2241763605219185E-3</v>
      </c>
      <c r="AP35" s="64">
        <f t="shared" si="27"/>
        <v>1.0863419950837838E-2</v>
      </c>
      <c r="AQ35" s="64">
        <f t="shared" si="28"/>
        <v>1.3646684298019796E-2</v>
      </c>
      <c r="AR35" s="66">
        <f t="shared" si="29"/>
        <v>1.5991209976881138E-2</v>
      </c>
    </row>
    <row r="36" spans="2:44" x14ac:dyDescent="0.3">
      <c r="B36" s="30">
        <v>24</v>
      </c>
      <c r="C36" s="3">
        <f>int_lag_19!C114</f>
        <v>5.6469833333333348</v>
      </c>
      <c r="D36">
        <f>int_lag_19!D114</f>
        <v>6.2480666666666682</v>
      </c>
      <c r="E36">
        <f>int_lag_19!E114</f>
        <v>6.3690866666666679</v>
      </c>
      <c r="F36">
        <f>int_lag_19!F114</f>
        <v>6.5800299999999989</v>
      </c>
      <c r="G36">
        <f>int_lag_19!G114</f>
        <v>7.1288800000000014</v>
      </c>
      <c r="H36">
        <f>int_lag_19!H114</f>
        <v>7.3641141666666661</v>
      </c>
      <c r="I36">
        <f>int_lag_19!I114</f>
        <v>7.5687366666666636</v>
      </c>
      <c r="J36">
        <f>int_lag_19!J114</f>
        <v>7.8717749999999986</v>
      </c>
      <c r="K36" s="4">
        <f>int_lag_19!K114</f>
        <v>8.0678999999999981</v>
      </c>
      <c r="M36" s="30">
        <v>24</v>
      </c>
      <c r="N36">
        <f t="shared" si="3"/>
        <v>0.70594476115880345</v>
      </c>
      <c r="O36">
        <f t="shared" si="4"/>
        <v>0.70472873588880103</v>
      </c>
      <c r="P36">
        <f t="shared" si="5"/>
        <v>0.70302932621219627</v>
      </c>
      <c r="Q36">
        <f t="shared" si="6"/>
        <v>0.70127219470655866</v>
      </c>
      <c r="R36">
        <f t="shared" si="7"/>
        <v>0.69601810359360528</v>
      </c>
      <c r="S36">
        <f t="shared" si="8"/>
        <v>0.69030474318676849</v>
      </c>
      <c r="T36">
        <f t="shared" si="9"/>
        <v>0.68420556087252082</v>
      </c>
      <c r="U36">
        <f t="shared" si="10"/>
        <v>0.67194041587046704</v>
      </c>
      <c r="V36" s="4">
        <f t="shared" si="11"/>
        <v>0.65884084955495947</v>
      </c>
      <c r="X36" s="30">
        <v>24</v>
      </c>
      <c r="Y36" s="61">
        <f t="shared" si="12"/>
        <v>1.1290261923747731</v>
      </c>
      <c r="Z36" s="61">
        <f t="shared" si="13"/>
        <v>1.1189413890720283</v>
      </c>
      <c r="AA36" s="61">
        <f t="shared" si="14"/>
        <v>1.1099513522623208</v>
      </c>
      <c r="AB36" s="61">
        <f t="shared" si="15"/>
        <v>1.1018348912953881</v>
      </c>
      <c r="AC36" s="61">
        <f t="shared" si="16"/>
        <v>1.0806243759286209</v>
      </c>
      <c r="AD36" s="61">
        <f t="shared" si="17"/>
        <v>1.0625175419608965</v>
      </c>
      <c r="AE36" s="61">
        <f t="shared" si="18"/>
        <v>1.046113019223776</v>
      </c>
      <c r="AF36" s="61">
        <f t="shared" si="19"/>
        <v>1.0165473948405122</v>
      </c>
      <c r="AG36" s="62">
        <f t="shared" si="20"/>
        <v>0.99024965199461157</v>
      </c>
      <c r="AI36" s="30">
        <v>24</v>
      </c>
      <c r="AJ36" s="64">
        <f t="shared" si="21"/>
        <v>1.2482115838067243E-3</v>
      </c>
      <c r="AK36" s="64">
        <f t="shared" si="22"/>
        <v>2.8375604859157133E-3</v>
      </c>
      <c r="AL36" s="64">
        <f t="shared" si="23"/>
        <v>4.0673060197621291E-3</v>
      </c>
      <c r="AM36" s="64">
        <f t="shared" si="24"/>
        <v>5.1212110734032423E-3</v>
      </c>
      <c r="AN36" s="64">
        <f t="shared" si="25"/>
        <v>7.7499548247340622E-3</v>
      </c>
      <c r="AO36" s="64">
        <f t="shared" si="26"/>
        <v>9.7174060016573249E-3</v>
      </c>
      <c r="AP36" s="64">
        <f t="shared" si="27"/>
        <v>1.1444051520269061E-2</v>
      </c>
      <c r="AQ36" s="64">
        <f t="shared" si="28"/>
        <v>1.4389844746760916E-2</v>
      </c>
      <c r="AR36" s="66">
        <f t="shared" si="29"/>
        <v>1.6859753162685787E-2</v>
      </c>
    </row>
    <row r="37" spans="2:44" x14ac:dyDescent="0.3">
      <c r="B37" s="30">
        <v>25</v>
      </c>
      <c r="C37" s="3">
        <f>int_lag_19!C115</f>
        <v>5.6325000000000012</v>
      </c>
      <c r="D37">
        <f>int_lag_19!D115</f>
        <v>6.2300000000000013</v>
      </c>
      <c r="E37">
        <f>int_lag_19!E115</f>
        <v>6.347500000000001</v>
      </c>
      <c r="F37">
        <f>int_lag_19!F115</f>
        <v>6.5549999999999997</v>
      </c>
      <c r="G37">
        <f>int_lag_19!G115</f>
        <v>7.0950000000000015</v>
      </c>
      <c r="H37">
        <f>int_lag_19!H115</f>
        <v>7.3249999999999993</v>
      </c>
      <c r="I37">
        <f>int_lag_19!I115</f>
        <v>7.5249999999999968</v>
      </c>
      <c r="J37">
        <f>int_lag_19!J115</f>
        <v>7.8274999999999988</v>
      </c>
      <c r="K37" s="4">
        <f>int_lag_19!K115</f>
        <v>8.014999999999997</v>
      </c>
      <c r="M37" s="30">
        <v>25</v>
      </c>
      <c r="N37">
        <f t="shared" si="3"/>
        <v>0.67412513562878129</v>
      </c>
      <c r="O37">
        <f t="shared" si="4"/>
        <v>0.67288593755885695</v>
      </c>
      <c r="P37">
        <f t="shared" si="5"/>
        <v>0.67115409561384465</v>
      </c>
      <c r="Q37">
        <f t="shared" si="6"/>
        <v>0.66936337127664436</v>
      </c>
      <c r="R37">
        <f t="shared" si="7"/>
        <v>0.6640084733654843</v>
      </c>
      <c r="S37">
        <f t="shared" si="8"/>
        <v>0.65818488007493747</v>
      </c>
      <c r="T37">
        <f t="shared" si="9"/>
        <v>0.65196730896112809</v>
      </c>
      <c r="U37">
        <f t="shared" si="10"/>
        <v>0.63946183988471794</v>
      </c>
      <c r="V37" s="4">
        <f t="shared" si="11"/>
        <v>0.62610223225574668</v>
      </c>
      <c r="X37" s="30">
        <v>25</v>
      </c>
      <c r="Y37" s="61">
        <f t="shared" si="12"/>
        <v>1.1293225283254231</v>
      </c>
      <c r="Z37" s="61">
        <f t="shared" si="13"/>
        <v>1.1196193423405103</v>
      </c>
      <c r="AA37" s="61">
        <f t="shared" si="14"/>
        <v>1.1109318521042899</v>
      </c>
      <c r="AB37" s="61">
        <f t="shared" si="15"/>
        <v>1.103078254446576</v>
      </c>
      <c r="AC37" s="61">
        <f t="shared" si="16"/>
        <v>1.0825348776113877</v>
      </c>
      <c r="AD37" s="61">
        <f t="shared" si="17"/>
        <v>1.064928377755336</v>
      </c>
      <c r="AE37" s="61">
        <f t="shared" si="18"/>
        <v>1.0489651782123879</v>
      </c>
      <c r="AF37" s="61">
        <f t="shared" si="19"/>
        <v>1.0200909268943683</v>
      </c>
      <c r="AG37" s="62">
        <f t="shared" si="20"/>
        <v>0.99443420500132862</v>
      </c>
      <c r="AI37" s="30">
        <v>25</v>
      </c>
      <c r="AJ37" s="64">
        <f t="shared" si="21"/>
        <v>1.313896508858603E-3</v>
      </c>
      <c r="AK37" s="64">
        <f t="shared" si="22"/>
        <v>2.9866758308814689E-3</v>
      </c>
      <c r="AL37" s="64">
        <f t="shared" si="23"/>
        <v>4.2798632468435405E-3</v>
      </c>
      <c r="AM37" s="64">
        <f t="shared" si="24"/>
        <v>5.3877034480240282E-3</v>
      </c>
      <c r="AN37" s="64">
        <f t="shared" si="25"/>
        <v>8.1500242599638062E-3</v>
      </c>
      <c r="AO37" s="64">
        <f t="shared" si="26"/>
        <v>1.0218101931949941E-2</v>
      </c>
      <c r="AP37" s="64">
        <f t="shared" si="27"/>
        <v>1.2033489950139142E-2</v>
      </c>
      <c r="AQ37" s="64">
        <f t="shared" si="28"/>
        <v>1.5145073115852226E-2</v>
      </c>
      <c r="AR37" s="66">
        <f t="shared" si="29"/>
        <v>1.7742616999926131E-2</v>
      </c>
    </row>
    <row r="38" spans="2:44" x14ac:dyDescent="0.3">
      <c r="B38" s="30">
        <v>26</v>
      </c>
      <c r="C38" s="3">
        <f>int_lag_19!C116</f>
        <v>5.6184000000000012</v>
      </c>
      <c r="D38">
        <f>int_lag_19!D116</f>
        <v>6.2124000000000006</v>
      </c>
      <c r="E38">
        <f>int_lag_19!E116</f>
        <v>6.3265200000000013</v>
      </c>
      <c r="F38">
        <f>int_lag_19!F116</f>
        <v>6.5306799999999994</v>
      </c>
      <c r="G38">
        <f>int_lag_19!G116</f>
        <v>7.0622800000000012</v>
      </c>
      <c r="H38">
        <f>int_lag_19!H116</f>
        <v>7.2873099999999997</v>
      </c>
      <c r="I38">
        <f>int_lag_19!I116</f>
        <v>7.4829199999999965</v>
      </c>
      <c r="J38">
        <f>int_lag_19!J116</f>
        <v>7.7848999999999986</v>
      </c>
      <c r="K38" s="4">
        <f>int_lag_19!K116</f>
        <v>7.9643999999999977</v>
      </c>
      <c r="M38" s="30">
        <v>26</v>
      </c>
      <c r="N38">
        <f t="shared" si="3"/>
        <v>0.64297390740903515</v>
      </c>
      <c r="O38">
        <f t="shared" si="4"/>
        <v>0.64171129574527164</v>
      </c>
      <c r="P38">
        <f t="shared" si="5"/>
        <v>0.63994668219186901</v>
      </c>
      <c r="Q38">
        <f t="shared" si="6"/>
        <v>0.63812201067445373</v>
      </c>
      <c r="R38">
        <f t="shared" si="7"/>
        <v>0.63266522509856471</v>
      </c>
      <c r="S38">
        <f t="shared" si="8"/>
        <v>0.62673018685989323</v>
      </c>
      <c r="T38">
        <f t="shared" si="9"/>
        <v>0.62039289008085896</v>
      </c>
      <c r="U38">
        <f t="shared" si="10"/>
        <v>0.60764427097567064</v>
      </c>
      <c r="V38" s="4">
        <f t="shared" si="11"/>
        <v>0.59402139430423551</v>
      </c>
      <c r="X38" s="30">
        <v>26</v>
      </c>
      <c r="Y38" s="61">
        <f t="shared" si="12"/>
        <v>1.1296112378259451</v>
      </c>
      <c r="Z38" s="61">
        <f t="shared" si="13"/>
        <v>1.1202797037105652</v>
      </c>
      <c r="AA38" s="61">
        <f t="shared" si="14"/>
        <v>1.1118861799050146</v>
      </c>
      <c r="AB38" s="61">
        <f t="shared" si="15"/>
        <v>1.1042878051209957</v>
      </c>
      <c r="AC38" s="61">
        <f t="shared" si="16"/>
        <v>1.0843905679963544</v>
      </c>
      <c r="AD38" s="61">
        <f t="shared" si="17"/>
        <v>1.0672684670787558</v>
      </c>
      <c r="AE38" s="61">
        <f t="shared" si="18"/>
        <v>1.0517323038022246</v>
      </c>
      <c r="AF38" s="61">
        <f t="shared" si="19"/>
        <v>1.0235331437354482</v>
      </c>
      <c r="AG38" s="62">
        <f t="shared" si="20"/>
        <v>0.99849316975972224</v>
      </c>
      <c r="AI38" s="30">
        <v>26</v>
      </c>
      <c r="AJ38" s="64">
        <f t="shared" si="21"/>
        <v>1.3806382438983911E-3</v>
      </c>
      <c r="AK38" s="64">
        <f t="shared" si="22"/>
        <v>3.1381668372476024E-3</v>
      </c>
      <c r="AL38" s="64">
        <f t="shared" si="23"/>
        <v>4.4957565910315744E-3</v>
      </c>
      <c r="AM38" s="64">
        <f t="shared" si="24"/>
        <v>5.6583030171678539E-3</v>
      </c>
      <c r="AN38" s="64">
        <f t="shared" si="25"/>
        <v>8.5562355563794656E-3</v>
      </c>
      <c r="AO38" s="64">
        <f t="shared" si="26"/>
        <v>1.0726510920002374E-2</v>
      </c>
      <c r="AP38" s="64">
        <f t="shared" si="27"/>
        <v>1.2632055890690996E-2</v>
      </c>
      <c r="AQ38" s="64">
        <f t="shared" si="28"/>
        <v>1.5912772500506323E-2</v>
      </c>
      <c r="AR38" s="66">
        <f t="shared" si="29"/>
        <v>1.8640421626226034E-2</v>
      </c>
    </row>
    <row r="39" spans="2:44" x14ac:dyDescent="0.3">
      <c r="B39" s="30">
        <v>27</v>
      </c>
      <c r="C39" s="3">
        <f>int_lag_19!C117</f>
        <v>5.6046833333333348</v>
      </c>
      <c r="D39">
        <f>int_lag_19!D117</f>
        <v>6.1952666666666678</v>
      </c>
      <c r="E39">
        <f>int_lag_19!E117</f>
        <v>6.3061466666666677</v>
      </c>
      <c r="F39">
        <f>int_lag_19!F117</f>
        <v>6.5070699999999997</v>
      </c>
      <c r="G39">
        <f>int_lag_19!G117</f>
        <v>7.0307200000000014</v>
      </c>
      <c r="H39">
        <f>int_lag_19!H117</f>
        <v>7.2510441666666665</v>
      </c>
      <c r="I39">
        <f>int_lag_19!I117</f>
        <v>7.4424966666666634</v>
      </c>
      <c r="J39">
        <f>int_lag_19!J117</f>
        <v>7.7439749999999981</v>
      </c>
      <c r="K39" s="4">
        <f>int_lag_19!K117</f>
        <v>7.9160999999999975</v>
      </c>
      <c r="M39" s="30">
        <v>27</v>
      </c>
      <c r="N39">
        <f t="shared" si="3"/>
        <v>0.6124345309625101</v>
      </c>
      <c r="O39">
        <f t="shared" si="4"/>
        <v>0.61114823724384248</v>
      </c>
      <c r="P39">
        <f t="shared" si="5"/>
        <v>0.60935047392071107</v>
      </c>
      <c r="Q39">
        <f t="shared" si="6"/>
        <v>0.60749146054151359</v>
      </c>
      <c r="R39">
        <f t="shared" si="7"/>
        <v>0.60193158464530772</v>
      </c>
      <c r="S39">
        <f t="shared" si="8"/>
        <v>0.59588375489598389</v>
      </c>
      <c r="T39">
        <f t="shared" si="9"/>
        <v>0.58942524956464637</v>
      </c>
      <c r="U39">
        <f t="shared" si="10"/>
        <v>0.57643035289175104</v>
      </c>
      <c r="V39" s="4">
        <f t="shared" si="11"/>
        <v>0.56254064499928402</v>
      </c>
      <c r="X39" s="30">
        <v>27</v>
      </c>
      <c r="Y39" s="61">
        <f t="shared" si="12"/>
        <v>1.1298929111947253</v>
      </c>
      <c r="Z39" s="61">
        <f t="shared" si="13"/>
        <v>1.1209238216340514</v>
      </c>
      <c r="AA39" s="61">
        <f t="shared" si="14"/>
        <v>1.1128163237404938</v>
      </c>
      <c r="AB39" s="61">
        <f t="shared" si="15"/>
        <v>1.1054660859600192</v>
      </c>
      <c r="AC39" s="61">
        <f t="shared" si="16"/>
        <v>1.0861955325219994</v>
      </c>
      <c r="AD39" s="61">
        <f t="shared" si="17"/>
        <v>1.0695430502274337</v>
      </c>
      <c r="AE39" s="61">
        <f t="shared" si="18"/>
        <v>1.0544206609985174</v>
      </c>
      <c r="AF39" s="61">
        <f t="shared" si="19"/>
        <v>1.0268815538066758</v>
      </c>
      <c r="AG39" s="62">
        <f t="shared" si="20"/>
        <v>1.00243585317405</v>
      </c>
      <c r="AI39" s="30">
        <v>27</v>
      </c>
      <c r="AJ39" s="64">
        <f t="shared" si="21"/>
        <v>1.4484555158648105E-3</v>
      </c>
      <c r="AK39" s="64">
        <f t="shared" si="22"/>
        <v>3.2920768138551826E-3</v>
      </c>
      <c r="AL39" s="64">
        <f t="shared" si="23"/>
        <v>4.7150563243995025E-3</v>
      </c>
      <c r="AM39" s="64">
        <f t="shared" si="24"/>
        <v>5.9331027463335739E-3</v>
      </c>
      <c r="AN39" s="64">
        <f t="shared" si="25"/>
        <v>8.9687789408086638E-3</v>
      </c>
      <c r="AO39" s="64">
        <f t="shared" si="26"/>
        <v>1.124290558569907E-2</v>
      </c>
      <c r="AP39" s="64">
        <f t="shared" si="27"/>
        <v>1.3240103667480463E-2</v>
      </c>
      <c r="AQ39" s="64">
        <f t="shared" si="28"/>
        <v>1.669339069115644E-2</v>
      </c>
      <c r="AR39" s="66">
        <f t="shared" si="29"/>
        <v>1.9553853173219005E-2</v>
      </c>
    </row>
    <row r="40" spans="2:44" x14ac:dyDescent="0.3">
      <c r="B40" s="30">
        <v>28</v>
      </c>
      <c r="C40" s="3">
        <f>int_lag_19!C118</f>
        <v>5.5913500000000012</v>
      </c>
      <c r="D40">
        <f>int_lag_19!D118</f>
        <v>6.1786000000000012</v>
      </c>
      <c r="E40">
        <f>int_lag_19!E118</f>
        <v>6.2863800000000012</v>
      </c>
      <c r="F40">
        <f>int_lag_19!F118</f>
        <v>6.4841699999999998</v>
      </c>
      <c r="G40">
        <f>int_lag_19!G118</f>
        <v>7.0003200000000021</v>
      </c>
      <c r="H40">
        <f>int_lag_19!H118</f>
        <v>7.2162024999999996</v>
      </c>
      <c r="I40">
        <f>int_lag_19!I118</f>
        <v>7.4037299999999968</v>
      </c>
      <c r="J40">
        <f>int_lag_19!J118</f>
        <v>7.704724999999998</v>
      </c>
      <c r="K40" s="4">
        <f>int_lag_19!K118</f>
        <v>7.8700999999999972</v>
      </c>
      <c r="M40" s="30">
        <v>28</v>
      </c>
      <c r="N40">
        <f t="shared" si="3"/>
        <v>0.58245599847021057</v>
      </c>
      <c r="O40">
        <f t="shared" si="4"/>
        <v>0.58114572690388266</v>
      </c>
      <c r="P40">
        <f t="shared" si="5"/>
        <v>0.57931439728484369</v>
      </c>
      <c r="Q40">
        <f t="shared" si="6"/>
        <v>0.5774206074861814</v>
      </c>
      <c r="R40">
        <f t="shared" si="7"/>
        <v>0.57175631809687555</v>
      </c>
      <c r="S40">
        <f t="shared" si="8"/>
        <v>0.56559421699488821</v>
      </c>
      <c r="T40">
        <f t="shared" si="9"/>
        <v>0.55901287530757238</v>
      </c>
      <c r="U40">
        <f t="shared" si="10"/>
        <v>0.54576827351941382</v>
      </c>
      <c r="V40" s="4">
        <f t="shared" si="11"/>
        <v>0.53160783844104287</v>
      </c>
      <c r="X40" s="30">
        <v>28</v>
      </c>
      <c r="Y40" s="61">
        <f t="shared" si="12"/>
        <v>1.1301680838962331</v>
      </c>
      <c r="Z40" s="61">
        <f t="shared" si="13"/>
        <v>1.1215529203149299</v>
      </c>
      <c r="AA40" s="61">
        <f t="shared" si="14"/>
        <v>1.1137240918179225</v>
      </c>
      <c r="AB40" s="61">
        <f t="shared" si="15"/>
        <v>1.106615412223205</v>
      </c>
      <c r="AC40" s="61">
        <f t="shared" si="16"/>
        <v>1.0879535086582455</v>
      </c>
      <c r="AD40" s="61">
        <f t="shared" si="17"/>
        <v>1.0717569346357789</v>
      </c>
      <c r="AE40" s="61">
        <f t="shared" si="18"/>
        <v>1.0570360113016646</v>
      </c>
      <c r="AF40" s="61">
        <f t="shared" si="19"/>
        <v>1.0301430731650931</v>
      </c>
      <c r="AG40" s="62">
        <f t="shared" si="20"/>
        <v>1.0062708811112708</v>
      </c>
      <c r="AI40" s="30">
        <v>28</v>
      </c>
      <c r="AJ40" s="64">
        <f t="shared" si="21"/>
        <v>1.517369002635105E-3</v>
      </c>
      <c r="AK40" s="64">
        <f t="shared" si="22"/>
        <v>3.4484536917435693E-3</v>
      </c>
      <c r="AL40" s="64">
        <f t="shared" si="23"/>
        <v>4.9378399498187786E-3</v>
      </c>
      <c r="AM40" s="64">
        <f t="shared" si="24"/>
        <v>6.2122052163828267E-3</v>
      </c>
      <c r="AN40" s="64">
        <f t="shared" si="25"/>
        <v>9.387862675326597E-3</v>
      </c>
      <c r="AO40" s="64">
        <f t="shared" si="26"/>
        <v>1.1767584126756991E-2</v>
      </c>
      <c r="AP40" s="64">
        <f t="shared" si="27"/>
        <v>1.3858020972668861E-2</v>
      </c>
      <c r="AQ40" s="64">
        <f t="shared" si="28"/>
        <v>1.7487419858200737E-2</v>
      </c>
      <c r="AR40" s="66">
        <f t="shared" si="29"/>
        <v>2.0483663503981508E-2</v>
      </c>
    </row>
    <row r="41" spans="2:44" x14ac:dyDescent="0.3">
      <c r="B41" s="30">
        <v>29</v>
      </c>
      <c r="C41" s="3">
        <f>int_lag_19!C119</f>
        <v>5.5784000000000011</v>
      </c>
      <c r="D41">
        <f>int_lag_19!D119</f>
        <v>6.1624000000000008</v>
      </c>
      <c r="E41">
        <f>int_lag_19!E119</f>
        <v>6.2672200000000018</v>
      </c>
      <c r="F41">
        <f>int_lag_19!F119</f>
        <v>6.4619799999999996</v>
      </c>
      <c r="G41">
        <f>int_lag_19!G119</f>
        <v>6.9710800000000015</v>
      </c>
      <c r="H41">
        <f>int_lag_19!H119</f>
        <v>7.1827849999999991</v>
      </c>
      <c r="I41">
        <f>int_lag_19!I119</f>
        <v>7.3666199999999966</v>
      </c>
      <c r="J41">
        <f>int_lag_19!J119</f>
        <v>7.6671499999999977</v>
      </c>
      <c r="K41" s="4">
        <f>int_lag_19!K119</f>
        <v>7.8263999999999969</v>
      </c>
      <c r="M41" s="30">
        <v>29</v>
      </c>
      <c r="N41">
        <f t="shared" si="3"/>
        <v>0.55299206734586404</v>
      </c>
      <c r="O41">
        <f t="shared" si="4"/>
        <v>0.55165749493060812</v>
      </c>
      <c r="P41">
        <f t="shared" si="5"/>
        <v>0.54979214428356593</v>
      </c>
      <c r="Q41">
        <f t="shared" si="6"/>
        <v>0.54786310377958169</v>
      </c>
      <c r="R41">
        <f t="shared" si="7"/>
        <v>0.54209295754826647</v>
      </c>
      <c r="S41">
        <f t="shared" si="8"/>
        <v>0.53581497216577689</v>
      </c>
      <c r="T41">
        <f t="shared" si="9"/>
        <v>0.52910902139731542</v>
      </c>
      <c r="U41">
        <f t="shared" si="10"/>
        <v>0.51561098622987334</v>
      </c>
      <c r="V41" s="4">
        <f t="shared" si="11"/>
        <v>0.50117559235406461</v>
      </c>
      <c r="X41" s="30">
        <v>29</v>
      </c>
      <c r="Y41" s="61">
        <f t="shared" si="12"/>
        <v>1.1304372440860875</v>
      </c>
      <c r="Z41" s="61">
        <f t="shared" si="13"/>
        <v>1.1221681167794479</v>
      </c>
      <c r="AA41" s="61">
        <f t="shared" si="14"/>
        <v>1.114611137145664</v>
      </c>
      <c r="AB41" s="61">
        <f t="shared" si="15"/>
        <v>1.1077379029358454</v>
      </c>
      <c r="AC41" s="61">
        <f t="shared" si="16"/>
        <v>1.0896679335107269</v>
      </c>
      <c r="AD41" s="61">
        <f t="shared" si="17"/>
        <v>1.0739145541331934</v>
      </c>
      <c r="AE41" s="61">
        <f t="shared" si="18"/>
        <v>1.0595836817377591</v>
      </c>
      <c r="AF41" s="61">
        <f t="shared" si="19"/>
        <v>1.0333241072821133</v>
      </c>
      <c r="AG41" s="62">
        <f t="shared" si="20"/>
        <v>1.0100062931474643</v>
      </c>
      <c r="AI41" s="30">
        <v>29</v>
      </c>
      <c r="AJ41" s="64">
        <f t="shared" si="21"/>
        <v>1.5874013123340358E-3</v>
      </c>
      <c r="AK41" s="64">
        <f t="shared" si="22"/>
        <v>3.6073499751784199E-3</v>
      </c>
      <c r="AL41" s="64">
        <f t="shared" si="23"/>
        <v>5.1641921318761885E-3</v>
      </c>
      <c r="AM41" s="64">
        <f t="shared" si="24"/>
        <v>6.4957225345416147E-3</v>
      </c>
      <c r="AN41" s="64">
        <f t="shared" si="25"/>
        <v>9.8137129473022111E-3</v>
      </c>
      <c r="AO41" s="64">
        <f t="shared" si="26"/>
        <v>1.2300870204086434E-2</v>
      </c>
      <c r="AP41" s="64">
        <f t="shared" si="27"/>
        <v>1.4486228757620845E-2</v>
      </c>
      <c r="AQ41" s="64">
        <f t="shared" si="28"/>
        <v>1.8295396504515005E-2</v>
      </c>
      <c r="AR41" s="66">
        <f t="shared" si="29"/>
        <v>2.1430670323893231E-2</v>
      </c>
    </row>
    <row r="42" spans="2:44" x14ac:dyDescent="0.3">
      <c r="B42" s="30">
        <v>30</v>
      </c>
      <c r="C42" s="3">
        <f>int_lag_19!C120</f>
        <v>5.5658333333333347</v>
      </c>
      <c r="D42">
        <f>int_lag_19!D120</f>
        <v>6.1466666666666674</v>
      </c>
      <c r="E42">
        <f>int_lag_19!E120</f>
        <v>6.2486666666666686</v>
      </c>
      <c r="F42">
        <f>int_lag_19!F120</f>
        <v>6.4404999999999992</v>
      </c>
      <c r="G42">
        <f>int_lag_19!G120</f>
        <v>6.9430000000000014</v>
      </c>
      <c r="H42">
        <f>int_lag_19!H120</f>
        <v>7.1507916666666658</v>
      </c>
      <c r="I42">
        <f>int_lag_19!I120</f>
        <v>7.3311666666666628</v>
      </c>
      <c r="J42">
        <f>int_lag_19!J120</f>
        <v>7.6312499999999979</v>
      </c>
      <c r="K42" s="4">
        <f>int_lag_19!K120</f>
        <v>7.7849999999999966</v>
      </c>
      <c r="M42" s="30">
        <v>30</v>
      </c>
      <c r="N42">
        <f t="shared" si="3"/>
        <v>0.52400061442359425</v>
      </c>
      <c r="O42">
        <f t="shared" si="4"/>
        <v>0.52264139088074923</v>
      </c>
      <c r="P42">
        <f t="shared" si="5"/>
        <v>0.52074152615714597</v>
      </c>
      <c r="Q42">
        <f t="shared" si="6"/>
        <v>0.51877672080182258</v>
      </c>
      <c r="R42">
        <f t="shared" si="7"/>
        <v>0.51289915369937278</v>
      </c>
      <c r="S42">
        <f t="shared" si="8"/>
        <v>0.5065035372829414</v>
      </c>
      <c r="T42">
        <f t="shared" si="9"/>
        <v>0.49967105876789447</v>
      </c>
      <c r="U42">
        <f t="shared" si="10"/>
        <v>0.4859155584353691</v>
      </c>
      <c r="V42" s="4">
        <f t="shared" si="11"/>
        <v>0.47120063430829506</v>
      </c>
      <c r="X42" s="30">
        <v>30</v>
      </c>
      <c r="Y42" s="61">
        <f t="shared" si="12"/>
        <v>1.1307008389288711</v>
      </c>
      <c r="Z42" s="61">
        <f t="shared" si="13"/>
        <v>1.1227704351746175</v>
      </c>
      <c r="AA42" s="61">
        <f t="shared" si="14"/>
        <v>1.1154789782089862</v>
      </c>
      <c r="AB42" s="61">
        <f t="shared" si="15"/>
        <v>1.1088355070033915</v>
      </c>
      <c r="AC42" s="61">
        <f t="shared" si="16"/>
        <v>1.0913419837867406</v>
      </c>
      <c r="AD42" s="61">
        <f t="shared" si="17"/>
        <v>1.0760200187356985</v>
      </c>
      <c r="AE42" s="61">
        <f t="shared" si="18"/>
        <v>1.0620686229066603</v>
      </c>
      <c r="AF42" s="61">
        <f t="shared" si="19"/>
        <v>1.036430619880224</v>
      </c>
      <c r="AG42" s="62">
        <f t="shared" si="20"/>
        <v>1.0136496224534117</v>
      </c>
      <c r="AI42" s="30">
        <v>30</v>
      </c>
      <c r="AJ42" s="64">
        <f t="shared" si="21"/>
        <v>1.6585769756932711E-3</v>
      </c>
      <c r="AK42" s="64">
        <f t="shared" si="22"/>
        <v>3.7688227233333427E-3</v>
      </c>
      <c r="AL42" s="64">
        <f t="shared" si="23"/>
        <v>5.3942046741971561E-3</v>
      </c>
      <c r="AM42" s="64">
        <f t="shared" si="24"/>
        <v>6.7837763061233125E-3</v>
      </c>
      <c r="AN42" s="64">
        <f t="shared" si="25"/>
        <v>1.0246573864865882E-2</v>
      </c>
      <c r="AO42" s="64">
        <f t="shared" si="26"/>
        <v>1.2843112971651527E-2</v>
      </c>
      <c r="AP42" s="64">
        <f t="shared" si="27"/>
        <v>1.5125181309619595E-2</v>
      </c>
      <c r="AQ42" s="64">
        <f t="shared" si="28"/>
        <v>1.9117901664623904E-2</v>
      </c>
      <c r="AR42" s="66">
        <f t="shared" si="29"/>
        <v>2.2395757640305491E-2</v>
      </c>
    </row>
    <row r="43" spans="2:44" x14ac:dyDescent="0.3">
      <c r="B43" s="30">
        <v>31</v>
      </c>
      <c r="C43" s="3">
        <f>int_lag_19!C121</f>
        <v>5.5536500000000011</v>
      </c>
      <c r="D43">
        <f>int_lag_19!D121</f>
        <v>6.1314000000000011</v>
      </c>
      <c r="E43">
        <f>int_lag_19!E121</f>
        <v>6.2307200000000016</v>
      </c>
      <c r="F43">
        <f>int_lag_19!F121</f>
        <v>6.4197299999999995</v>
      </c>
      <c r="G43">
        <f>int_lag_19!G121</f>
        <v>6.9160800000000018</v>
      </c>
      <c r="H43">
        <f>int_lag_19!H121</f>
        <v>7.1202224999999988</v>
      </c>
      <c r="I43">
        <f>int_lag_19!I121</f>
        <v>7.2973699999999964</v>
      </c>
      <c r="J43">
        <f>int_lag_19!J121</f>
        <v>7.5970249999999986</v>
      </c>
      <c r="K43" s="4">
        <f>int_lag_19!K121</f>
        <v>7.7458999999999971</v>
      </c>
      <c r="M43" s="30">
        <v>31</v>
      </c>
      <c r="N43">
        <f t="shared" si="3"/>
        <v>0.49544309224799526</v>
      </c>
      <c r="O43">
        <f t="shared" si="4"/>
        <v>0.49405883977557302</v>
      </c>
      <c r="P43">
        <f t="shared" si="5"/>
        <v>0.49212392925124526</v>
      </c>
      <c r="Q43">
        <f t="shared" si="6"/>
        <v>0.49012280464791064</v>
      </c>
      <c r="R43">
        <f t="shared" si="7"/>
        <v>0.48413613067881123</v>
      </c>
      <c r="S43">
        <f t="shared" si="8"/>
        <v>0.47762100104306793</v>
      </c>
      <c r="T43">
        <f t="shared" si="9"/>
        <v>0.47065992821235531</v>
      </c>
      <c r="U43">
        <f t="shared" si="10"/>
        <v>0.45664262263665295</v>
      </c>
      <c r="V43" s="4">
        <f t="shared" si="11"/>
        <v>0.4416432505609823</v>
      </c>
      <c r="X43" s="30">
        <v>31</v>
      </c>
      <c r="Y43" s="61">
        <f t="shared" si="12"/>
        <v>1.1309592799255137</v>
      </c>
      <c r="Z43" s="61">
        <f t="shared" si="13"/>
        <v>1.1233608188294486</v>
      </c>
      <c r="AA43" s="61">
        <f t="shared" si="14"/>
        <v>1.1163290164209181</v>
      </c>
      <c r="AB43" s="61">
        <f t="shared" si="15"/>
        <v>1.1099100252614678</v>
      </c>
      <c r="AC43" s="61">
        <f t="shared" si="16"/>
        <v>1.0929786095905818</v>
      </c>
      <c r="AD43" s="61">
        <f t="shared" si="17"/>
        <v>1.0780771567901883</v>
      </c>
      <c r="AE43" s="61">
        <f t="shared" si="18"/>
        <v>1.0644954581568087</v>
      </c>
      <c r="AF43" s="61">
        <f t="shared" si="19"/>
        <v>1.0394681912994737</v>
      </c>
      <c r="AG43" s="62">
        <f t="shared" si="20"/>
        <v>1.017207963684214</v>
      </c>
      <c r="AI43" s="30">
        <v>31</v>
      </c>
      <c r="AJ43" s="64">
        <f t="shared" si="21"/>
        <v>1.7309224502889409E-3</v>
      </c>
      <c r="AK43" s="64">
        <f t="shared" si="22"/>
        <v>3.9329335599005977E-3</v>
      </c>
      <c r="AL43" s="64">
        <f t="shared" si="23"/>
        <v>5.6279765391428205E-3</v>
      </c>
      <c r="AM43" s="64">
        <f t="shared" si="24"/>
        <v>7.0764976617498365E-3</v>
      </c>
      <c r="AN43" s="64">
        <f t="shared" si="25"/>
        <v>1.0686707549520058E-2</v>
      </c>
      <c r="AO43" s="64">
        <f t="shared" si="26"/>
        <v>1.339468724025783E-2</v>
      </c>
      <c r="AP43" s="64">
        <f t="shared" si="27"/>
        <v>1.5775366500167032E-2</v>
      </c>
      <c r="AQ43" s="64">
        <f t="shared" si="28"/>
        <v>1.9955561335486316E-2</v>
      </c>
      <c r="AR43" s="66">
        <f t="shared" si="29"/>
        <v>2.3379876554436518E-2</v>
      </c>
    </row>
    <row r="44" spans="2:44" x14ac:dyDescent="0.3">
      <c r="B44" s="30">
        <v>32</v>
      </c>
      <c r="C44" s="3">
        <f>int_lag_19!C122</f>
        <v>5.5418500000000011</v>
      </c>
      <c r="D44">
        <f>int_lag_19!D122</f>
        <v>6.1166000000000009</v>
      </c>
      <c r="E44">
        <f>int_lag_19!E122</f>
        <v>6.2133800000000017</v>
      </c>
      <c r="F44">
        <f>int_lag_19!F122</f>
        <v>6.3996699999999995</v>
      </c>
      <c r="G44">
        <f>int_lag_19!G122</f>
        <v>6.8903200000000018</v>
      </c>
      <c r="H44">
        <f>int_lag_19!H122</f>
        <v>7.091077499999999</v>
      </c>
      <c r="I44">
        <f>int_lag_19!I122</f>
        <v>7.2652299999999963</v>
      </c>
      <c r="J44">
        <f>int_lag_19!J122</f>
        <v>7.5644749999999981</v>
      </c>
      <c r="K44" s="4">
        <f>int_lag_19!K122</f>
        <v>7.7090999999999967</v>
      </c>
      <c r="M44" s="30">
        <v>32</v>
      </c>
      <c r="N44">
        <f t="shared" si="3"/>
        <v>0.46728406826573288</v>
      </c>
      <c r="O44">
        <f t="shared" si="4"/>
        <v>0.46587438112622409</v>
      </c>
      <c r="P44">
        <f t="shared" si="5"/>
        <v>0.46390385380859173</v>
      </c>
      <c r="Q44">
        <f t="shared" si="6"/>
        <v>0.46186581467619225</v>
      </c>
      <c r="R44">
        <f t="shared" si="7"/>
        <v>0.45576822385489113</v>
      </c>
      <c r="S44">
        <f t="shared" si="8"/>
        <v>0.44913156095627799</v>
      </c>
      <c r="T44">
        <f t="shared" si="9"/>
        <v>0.44203967647670445</v>
      </c>
      <c r="U44">
        <f t="shared" si="10"/>
        <v>0.42775591063940166</v>
      </c>
      <c r="V44" s="4">
        <f t="shared" si="11"/>
        <v>0.41246681814829345</v>
      </c>
      <c r="X44" s="30">
        <v>32</v>
      </c>
      <c r="Y44" s="61">
        <f t="shared" si="12"/>
        <v>1.1312129474354948</v>
      </c>
      <c r="Z44" s="61">
        <f t="shared" si="13"/>
        <v>1.1239401404970717</v>
      </c>
      <c r="AA44" s="61">
        <f t="shared" si="14"/>
        <v>1.1171625509503531</v>
      </c>
      <c r="AB44" s="61">
        <f t="shared" si="15"/>
        <v>1.1109631292198343</v>
      </c>
      <c r="AC44" s="61">
        <f t="shared" si="16"/>
        <v>1.0945805631981143</v>
      </c>
      <c r="AD44" s="61">
        <f t="shared" si="17"/>
        <v>1.0800895508961457</v>
      </c>
      <c r="AE44" s="61">
        <f t="shared" si="18"/>
        <v>1.0668685255406729</v>
      </c>
      <c r="AF44" s="61">
        <f t="shared" si="19"/>
        <v>1.0424420683497209</v>
      </c>
      <c r="AG44" s="62">
        <f t="shared" si="20"/>
        <v>1.0206880311226703</v>
      </c>
      <c r="AI44" s="30">
        <v>32</v>
      </c>
      <c r="AJ44" s="64">
        <f t="shared" si="21"/>
        <v>1.8044661357901615E-3</v>
      </c>
      <c r="AK44" s="64">
        <f t="shared" si="22"/>
        <v>4.0997487085985829E-3</v>
      </c>
      <c r="AL44" s="64">
        <f t="shared" si="23"/>
        <v>5.8656139068903324E-3</v>
      </c>
      <c r="AM44" s="64">
        <f t="shared" si="24"/>
        <v>7.3740273362221109E-3</v>
      </c>
      <c r="AN44" s="64">
        <f t="shared" si="25"/>
        <v>1.1134394319897156E-2</v>
      </c>
      <c r="AO44" s="64">
        <f t="shared" si="26"/>
        <v>1.3955993767747976E-2</v>
      </c>
      <c r="AP44" s="64">
        <f t="shared" si="27"/>
        <v>1.6437306196130708E-2</v>
      </c>
      <c r="AQ44" s="64">
        <f t="shared" si="28"/>
        <v>2.0809047128885927E-2</v>
      </c>
      <c r="AR44" s="66">
        <f t="shared" si="29"/>
        <v>2.4384046375654E-2</v>
      </c>
    </row>
    <row r="45" spans="2:44" x14ac:dyDescent="0.3">
      <c r="B45" s="30">
        <v>33</v>
      </c>
      <c r="C45" s="3">
        <f>int_lag_19!C123</f>
        <v>5.5304333333333346</v>
      </c>
      <c r="D45">
        <f>int_lag_19!D123</f>
        <v>6.1022666666666678</v>
      </c>
      <c r="E45">
        <f>int_lag_19!E123</f>
        <v>6.196646666666668</v>
      </c>
      <c r="F45">
        <f>int_lag_19!F123</f>
        <v>6.3803199999999993</v>
      </c>
      <c r="G45">
        <f>int_lag_19!G123</f>
        <v>6.8657200000000014</v>
      </c>
      <c r="H45">
        <f>int_lag_19!H123</f>
        <v>7.0633566666666656</v>
      </c>
      <c r="I45">
        <f>int_lag_19!I123</f>
        <v>7.2347466666666627</v>
      </c>
      <c r="J45">
        <f>int_lag_19!J123</f>
        <v>7.5335999999999981</v>
      </c>
      <c r="K45" s="4">
        <f>int_lag_19!K123</f>
        <v>7.6745999999999963</v>
      </c>
      <c r="M45" s="30">
        <v>33</v>
      </c>
      <c r="N45">
        <f t="shared" si="3"/>
        <v>0.4394908317808901</v>
      </c>
      <c r="O45">
        <f t="shared" si="4"/>
        <v>0.43805527573007108</v>
      </c>
      <c r="P45">
        <f t="shared" si="5"/>
        <v>0.43604852054166215</v>
      </c>
      <c r="Q45">
        <f t="shared" si="6"/>
        <v>0.43397292984795383</v>
      </c>
      <c r="R45">
        <f t="shared" si="7"/>
        <v>0.42776248546692941</v>
      </c>
      <c r="S45">
        <f t="shared" si="8"/>
        <v>0.42100212818716642</v>
      </c>
      <c r="T45">
        <f t="shared" si="9"/>
        <v>0.4137770602329422</v>
      </c>
      <c r="U45">
        <f t="shared" si="10"/>
        <v>0.39922185569957169</v>
      </c>
      <c r="V45" s="4">
        <f t="shared" si="11"/>
        <v>0.38363740494478055</v>
      </c>
      <c r="X45" s="30">
        <v>33</v>
      </c>
      <c r="Y45" s="61">
        <f t="shared" si="12"/>
        <v>1.1314621945400687</v>
      </c>
      <c r="Z45" s="61">
        <f t="shared" si="13"/>
        <v>1.1245092111078256</v>
      </c>
      <c r="AA45" s="61">
        <f t="shared" si="14"/>
        <v>1.1179807914028674</v>
      </c>
      <c r="AB45" s="61">
        <f t="shared" si="15"/>
        <v>1.1119963770992425</v>
      </c>
      <c r="AC45" s="61">
        <f t="shared" si="16"/>
        <v>1.096150423719441</v>
      </c>
      <c r="AD45" s="61">
        <f t="shared" si="17"/>
        <v>1.0820605687316542</v>
      </c>
      <c r="AE45" s="61">
        <f t="shared" si="18"/>
        <v>1.0691919138594321</v>
      </c>
      <c r="AF45" s="61">
        <f t="shared" si="19"/>
        <v>1.0453572071970336</v>
      </c>
      <c r="AG45" s="62">
        <f t="shared" si="20"/>
        <v>1.0240962088595473</v>
      </c>
      <c r="AI45" s="30">
        <v>33</v>
      </c>
      <c r="AJ45" s="64">
        <f t="shared" si="21"/>
        <v>1.8792383996011353E-3</v>
      </c>
      <c r="AK45" s="64">
        <f t="shared" si="22"/>
        <v>4.2693390531319819E-3</v>
      </c>
      <c r="AL45" s="64">
        <f t="shared" si="23"/>
        <v>6.1072302717765092E-3</v>
      </c>
      <c r="AM45" s="64">
        <f t="shared" si="24"/>
        <v>7.6765157963076258E-3</v>
      </c>
      <c r="AN45" s="64">
        <f t="shared" si="25"/>
        <v>1.1589932962557614E-2</v>
      </c>
      <c r="AO45" s="64">
        <f t="shared" si="26"/>
        <v>1.4527459670630627E-2</v>
      </c>
      <c r="AP45" s="64">
        <f t="shared" si="27"/>
        <v>1.7111556828216135E-2</v>
      </c>
      <c r="AQ45" s="64">
        <f t="shared" si="28"/>
        <v>2.1679077139664604E-2</v>
      </c>
      <c r="AR45" s="66">
        <f t="shared" si="29"/>
        <v>2.540935605410527E-2</v>
      </c>
    </row>
    <row r="46" spans="2:44" x14ac:dyDescent="0.3">
      <c r="B46" s="30">
        <v>34</v>
      </c>
      <c r="C46" s="3">
        <f>int_lag_19!C124</f>
        <v>5.519400000000001</v>
      </c>
      <c r="D46">
        <f>int_lag_19!D124</f>
        <v>6.0884000000000009</v>
      </c>
      <c r="E46">
        <f>int_lag_19!E124</f>
        <v>6.1805200000000013</v>
      </c>
      <c r="F46">
        <f>int_lag_19!F124</f>
        <v>6.3616799999999998</v>
      </c>
      <c r="G46">
        <f>int_lag_19!G124</f>
        <v>6.8422800000000024</v>
      </c>
      <c r="H46">
        <f>int_lag_19!H124</f>
        <v>7.0370599999999985</v>
      </c>
      <c r="I46">
        <f>int_lag_19!I124</f>
        <v>7.2059199999999954</v>
      </c>
      <c r="J46">
        <f>int_lag_19!J124</f>
        <v>7.5043999999999977</v>
      </c>
      <c r="K46" s="4">
        <f>int_lag_19!K124</f>
        <v>7.6423999999999968</v>
      </c>
      <c r="M46" s="30">
        <v>34</v>
      </c>
      <c r="N46">
        <f t="shared" si="3"/>
        <v>0.41203305663993828</v>
      </c>
      <c r="O46">
        <f t="shared" si="4"/>
        <v>0.41057116820093936</v>
      </c>
      <c r="P46">
        <f t="shared" si="5"/>
        <v>0.40852753294503624</v>
      </c>
      <c r="Q46">
        <f t="shared" si="6"/>
        <v>0.40641371081247274</v>
      </c>
      <c r="R46">
        <f t="shared" si="7"/>
        <v>0.40008834601798315</v>
      </c>
      <c r="S46">
        <f t="shared" si="8"/>
        <v>0.39320198817230329</v>
      </c>
      <c r="T46">
        <f t="shared" si="9"/>
        <v>0.38584120584178938</v>
      </c>
      <c r="U46">
        <f t="shared" si="10"/>
        <v>0.37100925047534616</v>
      </c>
      <c r="V46" s="4">
        <f t="shared" si="11"/>
        <v>0.35512342553141424</v>
      </c>
      <c r="X46" s="30">
        <v>34</v>
      </c>
      <c r="Y46" s="61">
        <f t="shared" si="12"/>
        <v>1.1317073503628297</v>
      </c>
      <c r="Z46" s="61">
        <f t="shared" si="13"/>
        <v>1.1250687872960101</v>
      </c>
      <c r="AA46" s="61">
        <f t="shared" si="14"/>
        <v>1.1187848687327997</v>
      </c>
      <c r="AB46" s="61">
        <f t="shared" si="15"/>
        <v>1.1130112276382091</v>
      </c>
      <c r="AC46" s="61">
        <f t="shared" si="16"/>
        <v>1.0976906183741499</v>
      </c>
      <c r="AD46" s="61">
        <f t="shared" si="17"/>
        <v>1.0839933896824416</v>
      </c>
      <c r="AE46" s="61">
        <f t="shared" si="18"/>
        <v>1.0714694938411666</v>
      </c>
      <c r="AF46" s="61">
        <f t="shared" si="19"/>
        <v>1.0482183105207097</v>
      </c>
      <c r="AG46" s="62">
        <f t="shared" si="20"/>
        <v>1.0274385944367357</v>
      </c>
      <c r="AI46" s="30">
        <v>34</v>
      </c>
      <c r="AJ46" s="64">
        <f t="shared" si="21"/>
        <v>1.9552716124730529E-3</v>
      </c>
      <c r="AK46" s="64">
        <f t="shared" si="22"/>
        <v>4.4417802206280776E-3</v>
      </c>
      <c r="AL46" s="64">
        <f t="shared" si="23"/>
        <v>6.3529465745023606E-3</v>
      </c>
      <c r="AM46" s="64">
        <f t="shared" si="24"/>
        <v>7.9841234156656782E-3</v>
      </c>
      <c r="AN46" s="64">
        <f t="shared" si="25"/>
        <v>1.2053641087337919E-2</v>
      </c>
      <c r="AO46" s="64">
        <f t="shared" si="26"/>
        <v>1.5109538954352297E-2</v>
      </c>
      <c r="AP46" s="64">
        <f t="shared" si="27"/>
        <v>1.7798710113981875E-2</v>
      </c>
      <c r="AQ46" s="64">
        <f t="shared" si="28"/>
        <v>2.2566417027757413E-2</v>
      </c>
      <c r="AR46" s="66">
        <f t="shared" si="29"/>
        <v>2.6456965932812548E-2</v>
      </c>
    </row>
    <row r="47" spans="2:44" x14ac:dyDescent="0.3">
      <c r="B47" s="30">
        <v>35</v>
      </c>
      <c r="C47" s="3">
        <f>int_lag_19!C125</f>
        <v>5.5087500000000009</v>
      </c>
      <c r="D47">
        <f>int_lag_19!D125</f>
        <v>6.0750000000000011</v>
      </c>
      <c r="E47">
        <f>int_lag_19!E125</f>
        <v>6.1650000000000018</v>
      </c>
      <c r="F47">
        <f>int_lag_19!F125</f>
        <v>6.34375</v>
      </c>
      <c r="G47">
        <f>int_lag_19!G125</f>
        <v>6.8200000000000021</v>
      </c>
      <c r="H47">
        <f>int_lag_19!H125</f>
        <v>7.0121874999999987</v>
      </c>
      <c r="I47">
        <f>int_lag_19!I125</f>
        <v>7.1787499999999964</v>
      </c>
      <c r="J47">
        <f>int_lag_19!J125</f>
        <v>7.4768749999999979</v>
      </c>
      <c r="K47" s="4">
        <f>int_lag_19!K125</f>
        <v>7.6124999999999963</v>
      </c>
      <c r="M47" s="30">
        <v>35</v>
      </c>
      <c r="N47">
        <f t="shared" si="3"/>
        <v>0.38488251000391743</v>
      </c>
      <c r="O47">
        <f t="shared" si="4"/>
        <v>0.38339379558819148</v>
      </c>
      <c r="P47">
        <f t="shared" si="5"/>
        <v>0.38131258569870585</v>
      </c>
      <c r="Q47">
        <f t="shared" si="6"/>
        <v>0.37915980808496441</v>
      </c>
      <c r="R47">
        <f t="shared" si="7"/>
        <v>0.37271732176484107</v>
      </c>
      <c r="S47">
        <f t="shared" si="8"/>
        <v>0.36570250733714171</v>
      </c>
      <c r="T47">
        <f t="shared" si="9"/>
        <v>0.35820331521392595</v>
      </c>
      <c r="U47">
        <f t="shared" si="10"/>
        <v>0.3430889510649206</v>
      </c>
      <c r="V47" s="4">
        <f t="shared" si="11"/>
        <v>0.3268953431178333</v>
      </c>
      <c r="X47" s="30">
        <v>35</v>
      </c>
      <c r="Y47" s="61">
        <f t="shared" si="12"/>
        <v>1.1319487229409317</v>
      </c>
      <c r="Z47" s="61">
        <f t="shared" si="13"/>
        <v>1.1256195779110669</v>
      </c>
      <c r="AA47" s="61">
        <f t="shared" si="14"/>
        <v>1.1195758446904227</v>
      </c>
      <c r="AB47" s="61">
        <f t="shared" si="15"/>
        <v>1.1140090520526253</v>
      </c>
      <c r="AC47" s="61">
        <f t="shared" si="16"/>
        <v>1.099203440961247</v>
      </c>
      <c r="AD47" s="61">
        <f t="shared" si="17"/>
        <v>1.085891027996579</v>
      </c>
      <c r="AE47" s="61">
        <f t="shared" si="18"/>
        <v>1.0737049452927516</v>
      </c>
      <c r="AF47" s="61">
        <f t="shared" si="19"/>
        <v>1.0510298599365371</v>
      </c>
      <c r="AG47" s="62">
        <f t="shared" si="20"/>
        <v>1.0307210371036928</v>
      </c>
      <c r="AI47" s="30">
        <v>35</v>
      </c>
      <c r="AJ47" s="64">
        <f t="shared" si="21"/>
        <v>2.0326001938554827E-3</v>
      </c>
      <c r="AK47" s="64">
        <f t="shared" si="22"/>
        <v>4.617152688009829E-3</v>
      </c>
      <c r="AL47" s="64">
        <f t="shared" si="23"/>
        <v>6.6028913694350377E-3</v>
      </c>
      <c r="AM47" s="64">
        <f t="shared" si="24"/>
        <v>8.2970206959473991E-3</v>
      </c>
      <c r="AN47" s="64">
        <f t="shared" si="25"/>
        <v>1.2525855566150657E-2</v>
      </c>
      <c r="AO47" s="64">
        <f t="shared" si="26"/>
        <v>1.570271316133659E-2</v>
      </c>
      <c r="AP47" s="64">
        <f t="shared" si="27"/>
        <v>1.8499393935069997E-2</v>
      </c>
      <c r="AQ47" s="64">
        <f t="shared" si="28"/>
        <v>2.3471881315302812E-2</v>
      </c>
      <c r="AR47" s="66">
        <f t="shared" si="29"/>
        <v>2.7528109825085523E-2</v>
      </c>
    </row>
    <row r="48" spans="2:44" x14ac:dyDescent="0.3">
      <c r="B48" s="30">
        <v>36</v>
      </c>
      <c r="C48" s="3">
        <f>int_lag_19!C126</f>
        <v>5.4984833333333345</v>
      </c>
      <c r="D48">
        <f>int_lag_19!D126</f>
        <v>6.0620666666666674</v>
      </c>
      <c r="E48">
        <f>int_lag_19!E126</f>
        <v>6.1500866666666685</v>
      </c>
      <c r="F48">
        <f>int_lag_19!F126</f>
        <v>6.32653</v>
      </c>
      <c r="G48">
        <f>int_lag_19!G126</f>
        <v>6.7988800000000014</v>
      </c>
      <c r="H48">
        <f>int_lag_19!H126</f>
        <v>6.9887391666666652</v>
      </c>
      <c r="I48">
        <f>int_lag_19!I126</f>
        <v>7.1532366666666629</v>
      </c>
      <c r="J48">
        <f>int_lag_19!J126</f>
        <v>7.4510249999999978</v>
      </c>
      <c r="K48" s="4">
        <f>int_lag_19!K126</f>
        <v>7.5848999999999958</v>
      </c>
      <c r="M48" s="30">
        <v>36</v>
      </c>
      <c r="N48">
        <f t="shared" si="3"/>
        <v>0.35801279942355863</v>
      </c>
      <c r="O48">
        <f t="shared" si="4"/>
        <v>0.35649673429803436</v>
      </c>
      <c r="P48">
        <f t="shared" si="5"/>
        <v>0.35437721137239758</v>
      </c>
      <c r="Q48">
        <f t="shared" si="6"/>
        <v>0.35218470852403472</v>
      </c>
      <c r="R48">
        <f t="shared" si="7"/>
        <v>0.34562276050137092</v>
      </c>
      <c r="S48">
        <f t="shared" si="8"/>
        <v>0.33847687809668592</v>
      </c>
      <c r="T48">
        <f t="shared" si="9"/>
        <v>0.33083640994117802</v>
      </c>
      <c r="U48">
        <f t="shared" si="10"/>
        <v>0.31543361927419744</v>
      </c>
      <c r="V48" s="4">
        <f t="shared" si="11"/>
        <v>0.29892540963130232</v>
      </c>
      <c r="X48" s="30">
        <v>36</v>
      </c>
      <c r="Y48" s="61">
        <f t="shared" si="12"/>
        <v>1.1321866017223465</v>
      </c>
      <c r="Z48" s="61">
        <f t="shared" si="13"/>
        <v>1.1261622496835326</v>
      </c>
      <c r="AA48" s="61">
        <f t="shared" si="14"/>
        <v>1.1203547200498536</v>
      </c>
      <c r="AB48" s="61">
        <f t="shared" si="15"/>
        <v>1.1149911444579377</v>
      </c>
      <c r="AC48" s="61">
        <f t="shared" si="16"/>
        <v>1.1006910679951316</v>
      </c>
      <c r="AD48" s="61">
        <f t="shared" si="17"/>
        <v>1.0877563530504231</v>
      </c>
      <c r="AE48" s="61">
        <f t="shared" si="18"/>
        <v>1.0759017809068261</v>
      </c>
      <c r="AF48" s="61">
        <f t="shared" si="19"/>
        <v>1.053796144494616</v>
      </c>
      <c r="AG48" s="62">
        <f t="shared" si="20"/>
        <v>1.033949171623304</v>
      </c>
      <c r="AI48" s="30">
        <v>36</v>
      </c>
      <c r="AJ48" s="64">
        <f t="shared" si="21"/>
        <v>2.1112606669008716E-3</v>
      </c>
      <c r="AK48" s="64">
        <f t="shared" si="22"/>
        <v>4.7955419111139208E-3</v>
      </c>
      <c r="AL48" s="64">
        <f t="shared" si="23"/>
        <v>6.8572010267908823E-3</v>
      </c>
      <c r="AM48" s="64">
        <f t="shared" si="24"/>
        <v>8.6153885338309255E-3</v>
      </c>
      <c r="AN48" s="64">
        <f t="shared" si="25"/>
        <v>1.3006933055404402E-2</v>
      </c>
      <c r="AO48" s="64">
        <f t="shared" si="26"/>
        <v>1.6307492137645652E-2</v>
      </c>
      <c r="AP48" s="64">
        <f t="shared" si="27"/>
        <v>1.9214273370537438E-2</v>
      </c>
      <c r="AQ48" s="64">
        <f t="shared" si="28"/>
        <v>2.4396334903188654E-2</v>
      </c>
      <c r="AR48" s="66">
        <f t="shared" si="29"/>
        <v>2.8624097427568884E-2</v>
      </c>
    </row>
    <row r="49" spans="2:44" x14ac:dyDescent="0.3">
      <c r="B49" s="30">
        <v>37</v>
      </c>
      <c r="C49" s="3">
        <f>int_lag_19!C127</f>
        <v>5.4886000000000008</v>
      </c>
      <c r="D49">
        <f>int_lag_19!D127</f>
        <v>6.0496000000000008</v>
      </c>
      <c r="E49">
        <f>int_lag_19!E127</f>
        <v>6.1357800000000022</v>
      </c>
      <c r="F49">
        <f>int_lag_19!F127</f>
        <v>6.3100199999999997</v>
      </c>
      <c r="G49">
        <f>int_lag_19!G127</f>
        <v>6.7789200000000021</v>
      </c>
      <c r="H49">
        <f>int_lag_19!H127</f>
        <v>6.9667149999999989</v>
      </c>
      <c r="I49">
        <f>int_lag_19!I127</f>
        <v>7.1293799999999958</v>
      </c>
      <c r="J49">
        <f>int_lag_19!J127</f>
        <v>7.4268499999999982</v>
      </c>
      <c r="K49" s="4">
        <f>int_lag_19!K127</f>
        <v>7.5595999999999961</v>
      </c>
      <c r="M49" s="30">
        <v>37</v>
      </c>
      <c r="N49">
        <f t="shared" si="3"/>
        <v>0.33139915188756469</v>
      </c>
      <c r="O49">
        <f t="shared" si="4"/>
        <v>0.32985517898508965</v>
      </c>
      <c r="P49">
        <f t="shared" si="5"/>
        <v>0.32769655909588497</v>
      </c>
      <c r="Q49">
        <f t="shared" si="6"/>
        <v>0.32546351377040489</v>
      </c>
      <c r="R49">
        <f t="shared" si="7"/>
        <v>0.31877961928721238</v>
      </c>
      <c r="S49">
        <f t="shared" si="8"/>
        <v>0.3114998957809092</v>
      </c>
      <c r="T49">
        <f t="shared" si="9"/>
        <v>0.30371510732644036</v>
      </c>
      <c r="U49">
        <f t="shared" si="10"/>
        <v>0.28801749671703952</v>
      </c>
      <c r="V49" s="4">
        <f t="shared" si="11"/>
        <v>0.27118743754438024</v>
      </c>
      <c r="X49" s="30">
        <v>37</v>
      </c>
      <c r="Y49" s="61">
        <f t="shared" si="12"/>
        <v>1.1324212597505263</v>
      </c>
      <c r="Z49" s="61">
        <f t="shared" si="13"/>
        <v>1.1266974321844494</v>
      </c>
      <c r="AA49" s="61">
        <f t="shared" si="14"/>
        <v>1.1211224418178038</v>
      </c>
      <c r="AB49" s="61">
        <f t="shared" si="15"/>
        <v>1.1159587310062491</v>
      </c>
      <c r="AC49" s="61">
        <f t="shared" si="16"/>
        <v>1.1021555728921264</v>
      </c>
      <c r="AD49" s="61">
        <f t="shared" si="17"/>
        <v>1.0895921072039632</v>
      </c>
      <c r="AE49" s="61">
        <f t="shared" si="18"/>
        <v>1.0780633672807456</v>
      </c>
      <c r="AF49" s="61">
        <f t="shared" si="19"/>
        <v>1.0565212859133288</v>
      </c>
      <c r="AG49" s="62">
        <f t="shared" si="20"/>
        <v>1.0371284483956651</v>
      </c>
      <c r="AI49" s="30">
        <v>37</v>
      </c>
      <c r="AJ49" s="64">
        <f t="shared" si="21"/>
        <v>2.1912917231844964E-3</v>
      </c>
      <c r="AK49" s="64">
        <f t="shared" si="22"/>
        <v>4.9770384767098275E-3</v>
      </c>
      <c r="AL49" s="64">
        <f t="shared" si="23"/>
        <v>7.1160199699831228E-3</v>
      </c>
      <c r="AM49" s="64">
        <f t="shared" si="24"/>
        <v>8.9394185344172095E-3</v>
      </c>
      <c r="AN49" s="64">
        <f t="shared" si="25"/>
        <v>1.3497250603357824E-2</v>
      </c>
      <c r="AO49" s="64">
        <f t="shared" si="26"/>
        <v>1.6924414920725828E-2</v>
      </c>
      <c r="AP49" s="64">
        <f t="shared" si="27"/>
        <v>1.9944051890266212E-2</v>
      </c>
      <c r="AQ49" s="64">
        <f t="shared" si="28"/>
        <v>2.534069481432577E-2</v>
      </c>
      <c r="AR49" s="66">
        <f t="shared" si="29"/>
        <v>2.9746317083625851E-2</v>
      </c>
    </row>
    <row r="50" spans="2:44" x14ac:dyDescent="0.3">
      <c r="B50" s="30">
        <v>38</v>
      </c>
      <c r="C50" s="3">
        <f>int_lag_19!C128</f>
        <v>5.4791000000000007</v>
      </c>
      <c r="D50">
        <f>int_lag_19!D128</f>
        <v>6.0376000000000012</v>
      </c>
      <c r="E50">
        <f>int_lag_19!E128</f>
        <v>6.1220800000000022</v>
      </c>
      <c r="F50">
        <f>int_lag_19!F128</f>
        <v>6.2942199999999993</v>
      </c>
      <c r="G50">
        <f>int_lag_19!G128</f>
        <v>6.7601200000000023</v>
      </c>
      <c r="H50">
        <f>int_lag_19!H128</f>
        <v>6.9461149999999989</v>
      </c>
      <c r="I50">
        <f>int_lag_19!I128</f>
        <v>7.1071799999999961</v>
      </c>
      <c r="J50">
        <f>int_lag_19!J128</f>
        <v>7.4043499999999982</v>
      </c>
      <c r="K50" s="4">
        <f>int_lag_19!K128</f>
        <v>7.5365999999999964</v>
      </c>
      <c r="M50" s="30">
        <v>38</v>
      </c>
      <c r="N50">
        <f t="shared" si="3"/>
        <v>0.30501821966068826</v>
      </c>
      <c r="O50">
        <f t="shared" si="4"/>
        <v>0.30344574822879805</v>
      </c>
      <c r="P50">
        <f t="shared" si="5"/>
        <v>0.30124720000692834</v>
      </c>
      <c r="Q50">
        <f t="shared" si="6"/>
        <v>0.29897274545549174</v>
      </c>
      <c r="R50">
        <f t="shared" si="7"/>
        <v>0.29216426892100972</v>
      </c>
      <c r="S50">
        <f t="shared" si="8"/>
        <v>0.28474776227348525</v>
      </c>
      <c r="T50">
        <f t="shared" si="9"/>
        <v>0.27681542308901502</v>
      </c>
      <c r="U50">
        <f t="shared" si="10"/>
        <v>0.260816205499035</v>
      </c>
      <c r="V50" s="4">
        <f t="shared" si="11"/>
        <v>0.24365659816160057</v>
      </c>
      <c r="X50" s="30">
        <v>38</v>
      </c>
      <c r="Y50" s="61">
        <f t="shared" si="12"/>
        <v>1.132652955586759</v>
      </c>
      <c r="Z50" s="61">
        <f t="shared" si="13"/>
        <v>1.1272257221919446</v>
      </c>
      <c r="AA50" s="61">
        <f t="shared" si="14"/>
        <v>1.1218799095873024</v>
      </c>
      <c r="AB50" s="61">
        <f t="shared" si="15"/>
        <v>1.1169129779454281</v>
      </c>
      <c r="AC50" s="61">
        <f t="shared" si="16"/>
        <v>1.1035989385235652</v>
      </c>
      <c r="AD50" s="61">
        <f t="shared" si="17"/>
        <v>1.0914009216389751</v>
      </c>
      <c r="AE50" s="61">
        <f t="shared" si="18"/>
        <v>1.0801929436062476</v>
      </c>
      <c r="AF50" s="61">
        <f t="shared" si="19"/>
        <v>1.0592092610954229</v>
      </c>
      <c r="AG50" s="62">
        <f t="shared" si="20"/>
        <v>1.0402641605364302</v>
      </c>
      <c r="AI50" s="30">
        <v>38</v>
      </c>
      <c r="AJ50" s="64">
        <f t="shared" si="21"/>
        <v>2.2727342973286602E-3</v>
      </c>
      <c r="AK50" s="64">
        <f t="shared" si="22"/>
        <v>5.161738277877137E-3</v>
      </c>
      <c r="AL50" s="64">
        <f t="shared" si="23"/>
        <v>7.379500948902884E-3</v>
      </c>
      <c r="AM50" s="64">
        <f t="shared" si="24"/>
        <v>9.2693133720238574E-3</v>
      </c>
      <c r="AN50" s="64">
        <f t="shared" si="25"/>
        <v>1.3997206344831647E-2</v>
      </c>
      <c r="AO50" s="64">
        <f t="shared" si="26"/>
        <v>1.7554050752245032E-2</v>
      </c>
      <c r="AP50" s="64">
        <f t="shared" si="27"/>
        <v>2.0689472714450818E-2</v>
      </c>
      <c r="AQ50" s="64">
        <f t="shared" si="28"/>
        <v>2.6305932173826929E-2</v>
      </c>
      <c r="AR50" s="66">
        <f t="shared" si="29"/>
        <v>3.0896238916158836E-2</v>
      </c>
    </row>
    <row r="51" spans="2:44" x14ac:dyDescent="0.3">
      <c r="B51" s="30">
        <v>39</v>
      </c>
      <c r="C51" s="3">
        <f>int_lag_19!C129</f>
        <v>5.4699833333333343</v>
      </c>
      <c r="D51">
        <f>int_lag_19!D129</f>
        <v>6.0260666666666669</v>
      </c>
      <c r="E51">
        <f>int_lag_19!E129</f>
        <v>6.1089866666666683</v>
      </c>
      <c r="F51">
        <f>int_lag_19!F129</f>
        <v>6.2791300000000003</v>
      </c>
      <c r="G51">
        <f>int_lag_19!G129</f>
        <v>6.7424800000000022</v>
      </c>
      <c r="H51">
        <f>int_lag_19!H129</f>
        <v>6.9269391666666653</v>
      </c>
      <c r="I51">
        <f>int_lag_19!I129</f>
        <v>7.0866366666666618</v>
      </c>
      <c r="J51">
        <f>int_lag_19!J129</f>
        <v>7.3835249999999979</v>
      </c>
      <c r="K51" s="4">
        <f>int_lag_19!K129</f>
        <v>7.5158999999999958</v>
      </c>
      <c r="M51" s="30">
        <v>39</v>
      </c>
      <c r="N51">
        <f t="shared" si="3"/>
        <v>0.27884790863754877</v>
      </c>
      <c r="O51">
        <f t="shared" si="4"/>
        <v>0.2772463127185677</v>
      </c>
      <c r="P51">
        <f t="shared" si="5"/>
        <v>0.27500695519789337</v>
      </c>
      <c r="Q51">
        <f t="shared" si="6"/>
        <v>0.27269017289788022</v>
      </c>
      <c r="R51">
        <f t="shared" si="7"/>
        <v>0.265754320866953</v>
      </c>
      <c r="S51">
        <f t="shared" si="8"/>
        <v>0.25819791206203085</v>
      </c>
      <c r="T51">
        <f t="shared" si="9"/>
        <v>0.25011459643168238</v>
      </c>
      <c r="U51">
        <f t="shared" si="10"/>
        <v>0.23380657114502518</v>
      </c>
      <c r="V51" s="4">
        <f t="shared" si="11"/>
        <v>0.21630924199388782</v>
      </c>
      <c r="X51" s="30">
        <v>39</v>
      </c>
      <c r="Y51" s="61">
        <f t="shared" si="12"/>
        <v>1.1328819350117285</v>
      </c>
      <c r="Z51" s="61">
        <f t="shared" si="13"/>
        <v>1.1277476875588501</v>
      </c>
      <c r="AA51" s="61">
        <f t="shared" si="14"/>
        <v>1.1226279811719848</v>
      </c>
      <c r="AB51" s="61">
        <f t="shared" si="15"/>
        <v>1.117854998771364</v>
      </c>
      <c r="AC51" s="61">
        <f t="shared" si="16"/>
        <v>1.1050230683970277</v>
      </c>
      <c r="AD51" s="61">
        <f t="shared" si="17"/>
        <v>1.0931853305061219</v>
      </c>
      <c r="AE51" s="61">
        <f t="shared" si="18"/>
        <v>1.0822936384106983</v>
      </c>
      <c r="AF51" s="61">
        <f t="shared" si="19"/>
        <v>1.0618639223806139</v>
      </c>
      <c r="AG51" s="62">
        <f t="shared" si="20"/>
        <v>1.0433614684422063</v>
      </c>
      <c r="AI51" s="30">
        <v>39</v>
      </c>
      <c r="AJ51" s="64">
        <f t="shared" si="21"/>
        <v>2.3556316518536513E-3</v>
      </c>
      <c r="AK51" s="64">
        <f t="shared" si="22"/>
        <v>5.3497427135000275E-3</v>
      </c>
      <c r="AL51" s="64">
        <f t="shared" si="23"/>
        <v>7.6478053503445387E-3</v>
      </c>
      <c r="AM51" s="64">
        <f t="shared" si="24"/>
        <v>9.6052872000196299E-3</v>
      </c>
      <c r="AN51" s="64">
        <f t="shared" si="25"/>
        <v>1.450722028676138E-2</v>
      </c>
      <c r="AO51" s="64">
        <f t="shared" si="26"/>
        <v>1.8197000221547133E-2</v>
      </c>
      <c r="AP51" s="64">
        <f t="shared" si="27"/>
        <v>2.1451320347172453E-2</v>
      </c>
      <c r="AQ51" s="64">
        <f t="shared" si="28"/>
        <v>2.7293074439192155E-2</v>
      </c>
      <c r="AR51" s="66">
        <f t="shared" si="29"/>
        <v>3.2075418353514018E-2</v>
      </c>
    </row>
    <row r="52" spans="2:44" x14ac:dyDescent="0.3">
      <c r="B52" s="30">
        <v>40</v>
      </c>
      <c r="C52" s="3">
        <f>int_lag_19!C130</f>
        <v>5.4612500000000006</v>
      </c>
      <c r="D52">
        <f>int_lag_19!D130</f>
        <v>6.0150000000000006</v>
      </c>
      <c r="E52">
        <f>int_lag_19!E130</f>
        <v>6.0965000000000025</v>
      </c>
      <c r="F52">
        <f>int_lag_19!F130</f>
        <v>6.2647499999999994</v>
      </c>
      <c r="G52">
        <f>int_lag_19!G130</f>
        <v>6.7260000000000018</v>
      </c>
      <c r="H52">
        <f>int_lag_19!H130</f>
        <v>6.909187499999998</v>
      </c>
      <c r="I52">
        <f>int_lag_19!I130</f>
        <v>7.0677499999999958</v>
      </c>
      <c r="J52">
        <f>int_lag_19!J130</f>
        <v>7.3643749999999981</v>
      </c>
      <c r="K52" s="4">
        <f>int_lag_19!K130</f>
        <v>7.4974999999999952</v>
      </c>
      <c r="M52" s="30">
        <v>40</v>
      </c>
      <c r="N52">
        <f t="shared" si="3"/>
        <v>0.25286722566343867</v>
      </c>
      <c r="O52">
        <f t="shared" si="4"/>
        <v>0.25123584239687963</v>
      </c>
      <c r="P52">
        <f t="shared" si="5"/>
        <v>0.24895474260736003</v>
      </c>
      <c r="Q52">
        <f t="shared" si="6"/>
        <v>0.24659465973096406</v>
      </c>
      <c r="R52">
        <f t="shared" si="7"/>
        <v>0.23952847306850722</v>
      </c>
      <c r="S52">
        <f t="shared" si="8"/>
        <v>0.23182885712295634</v>
      </c>
      <c r="T52">
        <f t="shared" si="9"/>
        <v>0.22359093388036752</v>
      </c>
      <c r="U52">
        <f t="shared" si="10"/>
        <v>0.20696646415418232</v>
      </c>
      <c r="V52" s="4">
        <f t="shared" si="11"/>
        <v>0.18912273757127693</v>
      </c>
      <c r="X52" s="30">
        <v>40</v>
      </c>
      <c r="Y52" s="61">
        <f t="shared" si="12"/>
        <v>1.133108432540759</v>
      </c>
      <c r="Z52" s="61">
        <f t="shared" si="13"/>
        <v>1.1282638706594033</v>
      </c>
      <c r="AA52" s="61">
        <f t="shared" si="14"/>
        <v>1.1233674776337259</v>
      </c>
      <c r="AB52" s="61">
        <f t="shared" si="15"/>
        <v>1.1187858606157992</v>
      </c>
      <c r="AC52" s="61">
        <f t="shared" si="16"/>
        <v>1.1064297966839118</v>
      </c>
      <c r="AD52" s="61">
        <f t="shared" si="17"/>
        <v>1.0949477836535075</v>
      </c>
      <c r="AE52" s="61">
        <f t="shared" si="18"/>
        <v>1.0843684846687289</v>
      </c>
      <c r="AF52" s="61">
        <f t="shared" si="19"/>
        <v>1.064489015916301</v>
      </c>
      <c r="AG52" s="62">
        <f t="shared" si="20"/>
        <v>1.0464254222930318</v>
      </c>
      <c r="AI52" s="30">
        <v>40</v>
      </c>
      <c r="AJ52" s="64">
        <f t="shared" si="21"/>
        <v>2.4400294726922289E-3</v>
      </c>
      <c r="AK52" s="64">
        <f t="shared" si="22"/>
        <v>5.5411589129299998E-3</v>
      </c>
      <c r="AL52" s="64">
        <f t="shared" si="23"/>
        <v>7.9211035472343538E-3</v>
      </c>
      <c r="AM52" s="64">
        <f t="shared" si="24"/>
        <v>9.9475661119240999E-3</v>
      </c>
      <c r="AN52" s="64">
        <f t="shared" si="25"/>
        <v>1.5027735189157732E-2</v>
      </c>
      <c r="AO52" s="64">
        <f t="shared" si="26"/>
        <v>1.8853896546789095E-2</v>
      </c>
      <c r="AP52" s="64">
        <f t="shared" si="27"/>
        <v>2.2230422294117702E-2</v>
      </c>
      <c r="AQ52" s="64">
        <f t="shared" si="28"/>
        <v>2.8303207896630711E-2</v>
      </c>
      <c r="AR52" s="66">
        <f t="shared" si="29"/>
        <v>3.3285500076940644E-2</v>
      </c>
    </row>
    <row r="53" spans="2:44" x14ac:dyDescent="0.3">
      <c r="B53" s="30">
        <v>41</v>
      </c>
      <c r="C53" s="3">
        <f>int_lag_19!C131</f>
        <v>5.4529000000000005</v>
      </c>
      <c r="D53">
        <f>int_lag_19!D131</f>
        <v>6.0044000000000004</v>
      </c>
      <c r="E53">
        <f>int_lag_19!E131</f>
        <v>6.0846200000000028</v>
      </c>
      <c r="F53">
        <f>int_lag_19!F131</f>
        <v>6.25108</v>
      </c>
      <c r="G53">
        <f>int_lag_19!G131</f>
        <v>6.7106800000000018</v>
      </c>
      <c r="H53">
        <f>int_lag_19!H131</f>
        <v>6.892859999999998</v>
      </c>
      <c r="I53">
        <f>int_lag_19!I131</f>
        <v>7.0505199999999952</v>
      </c>
      <c r="J53">
        <f>int_lag_19!J131</f>
        <v>7.346899999999998</v>
      </c>
      <c r="K53" s="4">
        <f>int_lag_19!K131</f>
        <v>7.4813999999999954</v>
      </c>
      <c r="M53" s="30">
        <v>41</v>
      </c>
      <c r="N53">
        <f t="shared" si="3"/>
        <v>0.22705614185476355</v>
      </c>
      <c r="O53">
        <f t="shared" si="4"/>
        <v>0.22539426959088874</v>
      </c>
      <c r="P53">
        <f t="shared" si="5"/>
        <v>0.22307043988428454</v>
      </c>
      <c r="Q53">
        <f t="shared" si="6"/>
        <v>0.2206660264861732</v>
      </c>
      <c r="R53">
        <f t="shared" si="7"/>
        <v>0.21346637166398064</v>
      </c>
      <c r="S53">
        <f t="shared" si="8"/>
        <v>0.20562004764429995</v>
      </c>
      <c r="T53">
        <f t="shared" si="9"/>
        <v>0.19722366888692744</v>
      </c>
      <c r="U53">
        <f t="shared" si="10"/>
        <v>0.18027465714440649</v>
      </c>
      <c r="V53" s="4">
        <f t="shared" si="11"/>
        <v>0.16207532561996602</v>
      </c>
      <c r="X53" s="30">
        <v>41</v>
      </c>
      <c r="Y53" s="61">
        <f t="shared" si="12"/>
        <v>1.1333326727816153</v>
      </c>
      <c r="Z53" s="61">
        <f t="shared" si="13"/>
        <v>1.1287747914803588</v>
      </c>
      <c r="AA53" s="61">
        <f t="shared" si="14"/>
        <v>1.1240991877981339</v>
      </c>
      <c r="AB53" s="61">
        <f t="shared" si="15"/>
        <v>1.1197065899891492</v>
      </c>
      <c r="AC53" s="61">
        <f t="shared" si="16"/>
        <v>1.1078208972767269</v>
      </c>
      <c r="AD53" s="61">
        <f t="shared" si="17"/>
        <v>1.0966906581662328</v>
      </c>
      <c r="AE53" s="61">
        <f t="shared" si="18"/>
        <v>1.0864204335534935</v>
      </c>
      <c r="AF53" s="61">
        <f t="shared" si="19"/>
        <v>1.0670881984699674</v>
      </c>
      <c r="AG53" s="62">
        <f t="shared" si="20"/>
        <v>1.0494609828766384</v>
      </c>
      <c r="AI53" s="30">
        <v>41</v>
      </c>
      <c r="AJ53" s="64">
        <f t="shared" si="21"/>
        <v>2.5259759759408418E-3</v>
      </c>
      <c r="AK53" s="64">
        <f t="shared" si="22"/>
        <v>5.7360999871663432E-3</v>
      </c>
      <c r="AL53" s="64">
        <f t="shared" si="23"/>
        <v>8.1995752887870643E-3</v>
      </c>
      <c r="AM53" s="64">
        <f t="shared" si="24"/>
        <v>1.0296388656606648E-2</v>
      </c>
      <c r="AN53" s="64">
        <f t="shared" si="25"/>
        <v>1.5559217547139625E-2</v>
      </c>
      <c r="AO53" s="64">
        <f t="shared" si="26"/>
        <v>1.9525407002419726E-2</v>
      </c>
      <c r="AP53" s="64">
        <f t="shared" si="27"/>
        <v>2.302765097666043E-2</v>
      </c>
      <c r="AQ53" s="64">
        <f t="shared" si="28"/>
        <v>2.9337480442857444E-2</v>
      </c>
      <c r="AR53" s="66">
        <f t="shared" si="29"/>
        <v>3.4528222423256094E-2</v>
      </c>
    </row>
    <row r="54" spans="2:44" x14ac:dyDescent="0.3">
      <c r="B54" s="30">
        <v>42</v>
      </c>
      <c r="C54" s="3">
        <f>int_lag_19!C132</f>
        <v>5.4449333333333341</v>
      </c>
      <c r="D54">
        <f>int_lag_19!D132</f>
        <v>5.9942666666666673</v>
      </c>
      <c r="E54">
        <f>int_lag_19!E132</f>
        <v>6.0733466666666693</v>
      </c>
      <c r="F54">
        <f>int_lag_19!F132</f>
        <v>6.2381200000000003</v>
      </c>
      <c r="G54">
        <f>int_lag_19!G132</f>
        <v>6.6965200000000014</v>
      </c>
      <c r="H54">
        <f>int_lag_19!H132</f>
        <v>6.8779566666666643</v>
      </c>
      <c r="I54">
        <f>int_lag_19!I132</f>
        <v>7.034946666666662</v>
      </c>
      <c r="J54">
        <f>int_lag_19!J132</f>
        <v>7.3310999999999975</v>
      </c>
      <c r="K54" s="4">
        <f>int_lag_19!K132</f>
        <v>7.4675999999999947</v>
      </c>
      <c r="M54" s="30">
        <v>42</v>
      </c>
      <c r="N54">
        <f t="shared" si="3"/>
        <v>0.20139546941972614</v>
      </c>
      <c r="O54">
        <f t="shared" si="4"/>
        <v>0.19970236563091681</v>
      </c>
      <c r="P54">
        <f t="shared" si="5"/>
        <v>0.19733476071995437</v>
      </c>
      <c r="Q54">
        <f t="shared" si="6"/>
        <v>0.19488492662370321</v>
      </c>
      <c r="R54">
        <f t="shared" si="7"/>
        <v>0.18754848608549854</v>
      </c>
      <c r="S54">
        <f t="shared" si="8"/>
        <v>0.17955174605608867</v>
      </c>
      <c r="T54">
        <f t="shared" si="9"/>
        <v>0.17099283465080814</v>
      </c>
      <c r="U54">
        <f t="shared" si="10"/>
        <v>0.1537106950106697</v>
      </c>
      <c r="V54" s="4">
        <f t="shared" si="11"/>
        <v>0.13514598598922131</v>
      </c>
      <c r="X54" s="30">
        <v>42</v>
      </c>
      <c r="Y54" s="61">
        <f t="shared" si="12"/>
        <v>1.1335548716591666</v>
      </c>
      <c r="Z54" s="61">
        <f t="shared" si="13"/>
        <v>1.1292809504116137</v>
      </c>
      <c r="AA54" s="61">
        <f t="shared" si="14"/>
        <v>1.1248238723376627</v>
      </c>
      <c r="AB54" s="61">
        <f t="shared" si="15"/>
        <v>1.1206181779791773</v>
      </c>
      <c r="AC54" s="61">
        <f t="shared" si="16"/>
        <v>1.1091980920315225</v>
      </c>
      <c r="AD54" s="61">
        <f t="shared" si="17"/>
        <v>1.0984162689120325</v>
      </c>
      <c r="AE54" s="61">
        <f t="shared" si="18"/>
        <v>1.0884523670569972</v>
      </c>
      <c r="AF54" s="61">
        <f t="shared" si="19"/>
        <v>1.0696650529605551</v>
      </c>
      <c r="AG54" s="62">
        <f t="shared" si="20"/>
        <v>1.052473041067606</v>
      </c>
      <c r="AI54" s="30">
        <v>42</v>
      </c>
      <c r="AJ54" s="64">
        <f t="shared" si="21"/>
        <v>2.6135220265420811E-3</v>
      </c>
      <c r="AK54" s="64">
        <f t="shared" si="22"/>
        <v>5.9346853082095641E-3</v>
      </c>
      <c r="AL54" s="64">
        <f t="shared" si="23"/>
        <v>8.4834101341783041E-3</v>
      </c>
      <c r="AM54" s="64">
        <f t="shared" si="24"/>
        <v>1.0652006411040305E-2</v>
      </c>
      <c r="AN54" s="64">
        <f t="shared" si="25"/>
        <v>1.6102158680869949E-2</v>
      </c>
      <c r="AO54" s="64">
        <f t="shared" si="26"/>
        <v>2.0212234503353743E-2</v>
      </c>
      <c r="AP54" s="64">
        <f t="shared" si="27"/>
        <v>2.3843925856801063E-2</v>
      </c>
      <c r="AQ54" s="64">
        <f t="shared" si="28"/>
        <v>3.0397104675175646E-2</v>
      </c>
      <c r="AR54" s="66">
        <f t="shared" si="29"/>
        <v>3.5805422282076449E-2</v>
      </c>
    </row>
    <row r="55" spans="2:44" x14ac:dyDescent="0.3">
      <c r="B55" s="30">
        <v>43</v>
      </c>
      <c r="C55" s="3">
        <f>int_lag_19!C133</f>
        <v>5.4373500000000003</v>
      </c>
      <c r="D55">
        <f>int_lag_19!D133</f>
        <v>5.9846000000000004</v>
      </c>
      <c r="E55">
        <f>int_lag_19!E133</f>
        <v>6.0626800000000021</v>
      </c>
      <c r="F55">
        <f>int_lag_19!F133</f>
        <v>6.2258700000000005</v>
      </c>
      <c r="G55">
        <f>int_lag_19!G133</f>
        <v>6.6835200000000015</v>
      </c>
      <c r="H55">
        <f>int_lag_19!H133</f>
        <v>6.8644774999999978</v>
      </c>
      <c r="I55">
        <f>int_lag_19!I133</f>
        <v>7.0210299999999952</v>
      </c>
      <c r="J55">
        <f>int_lag_19!J133</f>
        <v>7.3169749999999976</v>
      </c>
      <c r="K55" s="4">
        <f>int_lag_19!K133</f>
        <v>7.4560999999999957</v>
      </c>
      <c r="M55" s="30">
        <v>43</v>
      </c>
      <c r="N55">
        <f t="shared" si="3"/>
        <v>0.17586674985768375</v>
      </c>
      <c r="O55">
        <f t="shared" si="4"/>
        <v>0.17414162883188769</v>
      </c>
      <c r="P55">
        <f t="shared" si="5"/>
        <v>0.17172914252040739</v>
      </c>
      <c r="Q55">
        <f t="shared" si="6"/>
        <v>0.16923273387984794</v>
      </c>
      <c r="R55">
        <f t="shared" si="7"/>
        <v>0.16175599539929916</v>
      </c>
      <c r="S55">
        <f t="shared" si="8"/>
        <v>0.15360491221310266</v>
      </c>
      <c r="T55">
        <f t="shared" si="9"/>
        <v>0.14487914798940829</v>
      </c>
      <c r="U55">
        <f t="shared" si="10"/>
        <v>0.12725477589294326</v>
      </c>
      <c r="V55" s="4">
        <f t="shared" si="11"/>
        <v>0.10831431508034724</v>
      </c>
      <c r="X55" s="30">
        <v>43</v>
      </c>
      <c r="Y55" s="61">
        <f t="shared" si="12"/>
        <v>1.1337752375275827</v>
      </c>
      <c r="Z55" s="61">
        <f t="shared" si="13"/>
        <v>1.1297828307831603</v>
      </c>
      <c r="AA55" s="61">
        <f t="shared" si="14"/>
        <v>1.1255422674902256</v>
      </c>
      <c r="AB55" s="61">
        <f t="shared" si="15"/>
        <v>1.1215215849914235</v>
      </c>
      <c r="AC55" s="61">
        <f t="shared" si="16"/>
        <v>1.1105630583283106</v>
      </c>
      <c r="AD55" s="61">
        <f t="shared" si="17"/>
        <v>1.1001268782603628</v>
      </c>
      <c r="AE55" s="61">
        <f t="shared" si="18"/>
        <v>1.0904671096771466</v>
      </c>
      <c r="AF55" s="61">
        <f t="shared" si="19"/>
        <v>1.0722231029492886</v>
      </c>
      <c r="AG55" s="62">
        <f t="shared" si="20"/>
        <v>1.0554664362540058</v>
      </c>
      <c r="AI55" s="30">
        <v>43</v>
      </c>
      <c r="AJ55" s="64">
        <f t="shared" si="21"/>
        <v>2.7027212697372516E-3</v>
      </c>
      <c r="AK55" s="64">
        <f t="shared" si="22"/>
        <v>6.137040818569528E-3</v>
      </c>
      <c r="AL55" s="64">
        <f t="shared" si="23"/>
        <v>8.772807932827198E-3</v>
      </c>
      <c r="AM55" s="64">
        <f t="shared" si="24"/>
        <v>1.1014684614732373E-2</v>
      </c>
      <c r="AN55" s="64">
        <f t="shared" si="25"/>
        <v>1.665707594146193E-2</v>
      </c>
      <c r="AO55" s="64">
        <f t="shared" si="26"/>
        <v>2.0915119358012491E-2</v>
      </c>
      <c r="AP55" s="64">
        <f t="shared" si="27"/>
        <v>2.4680215789960769E-2</v>
      </c>
      <c r="AQ55" s="64">
        <f t="shared" si="28"/>
        <v>3.1483361316464953E-2</v>
      </c>
      <c r="AR55" s="66">
        <f t="shared" si="29"/>
        <v>3.7119040533290015E-2</v>
      </c>
    </row>
    <row r="56" spans="2:44" x14ac:dyDescent="0.3">
      <c r="B56" s="30">
        <v>44</v>
      </c>
      <c r="C56" s="3">
        <f>int_lag_19!C134</f>
        <v>5.4301500000000011</v>
      </c>
      <c r="D56">
        <f>int_lag_19!D134</f>
        <v>5.9754000000000005</v>
      </c>
      <c r="E56">
        <f>int_lag_19!E134</f>
        <v>6.0526200000000028</v>
      </c>
      <c r="F56">
        <f>int_lag_19!F134</f>
        <v>6.2143300000000004</v>
      </c>
      <c r="G56">
        <f>int_lag_19!G134</f>
        <v>6.6716800000000021</v>
      </c>
      <c r="H56">
        <f>int_lag_19!H134</f>
        <v>6.8524224999999976</v>
      </c>
      <c r="I56">
        <f>int_lag_19!I134</f>
        <v>7.0087699999999948</v>
      </c>
      <c r="J56">
        <f>int_lag_19!J134</f>
        <v>7.3045249999999982</v>
      </c>
      <c r="K56" s="4">
        <f>int_lag_19!K134</f>
        <v>7.4468999999999959</v>
      </c>
      <c r="M56" s="30">
        <v>44</v>
      </c>
      <c r="N56">
        <f t="shared" si="3"/>
        <v>0.15045215172123233</v>
      </c>
      <c r="O56">
        <f t="shared" si="4"/>
        <v>0.14869418201917028</v>
      </c>
      <c r="P56">
        <f t="shared" si="5"/>
        <v>0.1462356435970886</v>
      </c>
      <c r="Q56">
        <f t="shared" si="6"/>
        <v>0.14369143910479651</v>
      </c>
      <c r="R56">
        <f t="shared" si="7"/>
        <v>0.13607068404897157</v>
      </c>
      <c r="S56">
        <f t="shared" si="8"/>
        <v>0.1277610978773058</v>
      </c>
      <c r="T56">
        <f t="shared" si="9"/>
        <v>0.11886390238778941</v>
      </c>
      <c r="U56">
        <f t="shared" si="10"/>
        <v>0.10088764104627698</v>
      </c>
      <c r="V56" s="4">
        <f t="shared" si="11"/>
        <v>8.156041182152321E-2</v>
      </c>
      <c r="X56" s="30">
        <v>44</v>
      </c>
      <c r="Y56" s="61">
        <f t="shared" si="12"/>
        <v>1.1339939721877386</v>
      </c>
      <c r="Z56" s="61">
        <f t="shared" si="13"/>
        <v>1.1302809011885002</v>
      </c>
      <c r="AA56" s="61">
        <f t="shared" si="14"/>
        <v>1.1262550884715454</v>
      </c>
      <c r="AB56" s="61">
        <f t="shared" si="15"/>
        <v>1.12241774510517</v>
      </c>
      <c r="AC56" s="61">
        <f t="shared" si="16"/>
        <v>1.1119174360641844</v>
      </c>
      <c r="AD56" s="61">
        <f t="shared" si="17"/>
        <v>1.1018247051200527</v>
      </c>
      <c r="AE56" s="61">
        <f t="shared" si="18"/>
        <v>1.0924674393436817</v>
      </c>
      <c r="AF56" s="61">
        <f t="shared" si="19"/>
        <v>1.0747658263012703</v>
      </c>
      <c r="AG56" s="62">
        <f t="shared" si="20"/>
        <v>1.0584459739727798</v>
      </c>
      <c r="AI56" s="30">
        <v>44</v>
      </c>
      <c r="AJ56" s="64">
        <f t="shared" si="21"/>
        <v>2.7936302762700538E-3</v>
      </c>
      <c r="AK56" s="64">
        <f t="shared" si="22"/>
        <v>6.3432993732617793E-3</v>
      </c>
      <c r="AL56" s="64">
        <f t="shared" si="23"/>
        <v>9.0679793549240939E-3</v>
      </c>
      <c r="AM56" s="64">
        <f t="shared" si="24"/>
        <v>1.138470287067106E-2</v>
      </c>
      <c r="AN56" s="64">
        <f t="shared" si="25"/>
        <v>1.7224514042280425E-2</v>
      </c>
      <c r="AO56" s="64">
        <f t="shared" si="26"/>
        <v>2.1634841204397404E-2</v>
      </c>
      <c r="AP56" s="64">
        <f t="shared" si="27"/>
        <v>2.5537541625351712E-2</v>
      </c>
      <c r="AQ56" s="64">
        <f t="shared" si="28"/>
        <v>3.2597603005922016E-2</v>
      </c>
      <c r="AR56" s="66">
        <f t="shared" si="29"/>
        <v>3.8471128077571415E-2</v>
      </c>
    </row>
    <row r="57" spans="2:44" x14ac:dyDescent="0.3">
      <c r="B57" s="30">
        <v>45</v>
      </c>
      <c r="C57" s="3">
        <f>int_lag_19!C135</f>
        <v>5.4233333333333338</v>
      </c>
      <c r="D57">
        <f>int_lag_19!D135</f>
        <v>5.9666666666666668</v>
      </c>
      <c r="E57">
        <f>int_lag_19!E135</f>
        <v>6.0431666666666697</v>
      </c>
      <c r="F57">
        <f>int_lag_19!F135</f>
        <v>6.2035</v>
      </c>
      <c r="G57">
        <f>int_lag_19!G135</f>
        <v>6.6610000000000023</v>
      </c>
      <c r="H57">
        <f>int_lag_19!H135</f>
        <v>6.8417916666666647</v>
      </c>
      <c r="I57">
        <f>int_lag_19!I135</f>
        <v>6.9981666666666618</v>
      </c>
      <c r="J57">
        <f>int_lag_19!J135</f>
        <v>7.2937499999999975</v>
      </c>
      <c r="K57" s="4">
        <f>int_lag_19!K135</f>
        <v>7.4399999999999951</v>
      </c>
      <c r="M57" s="30">
        <v>45</v>
      </c>
      <c r="N57">
        <f t="shared" si="3"/>
        <v>0.12513437637234029</v>
      </c>
      <c r="O57">
        <f t="shared" si="4"/>
        <v>0.12334267802729276</v>
      </c>
      <c r="P57">
        <f t="shared" si="5"/>
        <v>0.12083684830013153</v>
      </c>
      <c r="Q57">
        <f t="shared" si="6"/>
        <v>0.11824355501096716</v>
      </c>
      <c r="R57">
        <f t="shared" si="7"/>
        <v>0.11047484540812007</v>
      </c>
      <c r="S57">
        <f t="shared" si="8"/>
        <v>0.10200234889044772</v>
      </c>
      <c r="T57">
        <f t="shared" si="9"/>
        <v>9.2928868599645359E-2</v>
      </c>
      <c r="U57">
        <f t="shared" si="10"/>
        <v>7.4590471942117237E-2</v>
      </c>
      <c r="V57" s="4">
        <f t="shared" si="11"/>
        <v>5.486477046229811E-2</v>
      </c>
      <c r="X57" s="30">
        <v>45</v>
      </c>
      <c r="Y57" s="61">
        <f t="shared" si="12"/>
        <v>1.1342112718251063</v>
      </c>
      <c r="Z57" s="61">
        <f t="shared" si="13"/>
        <v>1.1307756176292132</v>
      </c>
      <c r="AA57" s="61">
        <f t="shared" si="14"/>
        <v>1.1269630326316984</v>
      </c>
      <c r="AB57" s="61">
        <f t="shared" si="15"/>
        <v>1.1233075701089512</v>
      </c>
      <c r="AC57" s="61">
        <f t="shared" si="16"/>
        <v>1.1132628341792217</v>
      </c>
      <c r="AD57" s="61">
        <f t="shared" si="17"/>
        <v>1.1035119334228531</v>
      </c>
      <c r="AE57" s="61">
        <f t="shared" si="18"/>
        <v>1.0944560977349644</v>
      </c>
      <c r="AF57" s="61">
        <f t="shared" si="19"/>
        <v>1.0772966682064007</v>
      </c>
      <c r="AG57" s="62">
        <f t="shared" si="20"/>
        <v>1.0614164429914017</v>
      </c>
      <c r="AI57" s="30">
        <v>45</v>
      </c>
      <c r="AJ57" s="64">
        <f t="shared" si="21"/>
        <v>2.8863087024881828E-3</v>
      </c>
      <c r="AK57" s="64">
        <f t="shared" si="22"/>
        <v>6.5536011170074238E-3</v>
      </c>
      <c r="AL57" s="64">
        <f t="shared" si="23"/>
        <v>9.3691464764280585E-3</v>
      </c>
      <c r="AM57" s="64">
        <f t="shared" si="24"/>
        <v>1.1762355918413792E-2</v>
      </c>
      <c r="AN57" s="64">
        <f t="shared" si="25"/>
        <v>1.7805046526549018E-2</v>
      </c>
      <c r="AO57" s="64">
        <f t="shared" si="26"/>
        <v>2.2372221145573468E-2</v>
      </c>
      <c r="AP57" s="64">
        <f t="shared" si="27"/>
        <v>2.6416979076700486E-2</v>
      </c>
      <c r="AQ57" s="64">
        <f t="shared" si="28"/>
        <v>3.3741258491162385E-2</v>
      </c>
      <c r="AR57" s="66">
        <f t="shared" si="29"/>
        <v>3.986385252080038E-2</v>
      </c>
    </row>
    <row r="58" spans="2:44" x14ac:dyDescent="0.3">
      <c r="B58" s="30">
        <v>46</v>
      </c>
      <c r="C58" s="3">
        <f>int_lag_19!C136</f>
        <v>5.4169000000000009</v>
      </c>
      <c r="D58">
        <f>int_lag_19!D136</f>
        <v>5.958400000000001</v>
      </c>
      <c r="E58">
        <f>int_lag_19!E136</f>
        <v>6.0343200000000028</v>
      </c>
      <c r="F58">
        <f>int_lag_19!F136</f>
        <v>6.1933800000000003</v>
      </c>
      <c r="G58">
        <f>int_lag_19!G136</f>
        <v>6.6514800000000021</v>
      </c>
      <c r="H58">
        <f>int_lag_19!H136</f>
        <v>6.8325849999999981</v>
      </c>
      <c r="I58">
        <f>int_lag_19!I136</f>
        <v>6.9892199999999951</v>
      </c>
      <c r="J58">
        <f>int_lag_19!J136</f>
        <v>7.2846499999999974</v>
      </c>
      <c r="K58" s="4">
        <f>int_lag_19!K136</f>
        <v>7.4353999999999951</v>
      </c>
      <c r="M58" s="30">
        <v>46</v>
      </c>
      <c r="N58">
        <f t="shared" si="3"/>
        <v>9.9896570363522355E-2</v>
      </c>
      <c r="O58">
        <f t="shared" si="4"/>
        <v>9.8070211799330731E-2</v>
      </c>
      <c r="P58">
        <f t="shared" si="5"/>
        <v>9.5515778717510852E-2</v>
      </c>
      <c r="Q58">
        <f t="shared" si="6"/>
        <v>9.2872027450289885E-2</v>
      </c>
      <c r="R58">
        <f t="shared" si="7"/>
        <v>8.4951191745650051E-2</v>
      </c>
      <c r="S58">
        <f t="shared" si="8"/>
        <v>7.631111362206322E-2</v>
      </c>
      <c r="T58">
        <f t="shared" si="9"/>
        <v>6.7056201363785789E-2</v>
      </c>
      <c r="U58">
        <f t="shared" si="10"/>
        <v>4.8344793116517258E-2</v>
      </c>
      <c r="V58" s="4">
        <f t="shared" si="11"/>
        <v>2.8208178640180048E-2</v>
      </c>
      <c r="X58" s="30">
        <v>46</v>
      </c>
      <c r="Y58" s="61">
        <f t="shared" si="12"/>
        <v>1.1344273278814658</v>
      </c>
      <c r="Z58" s="61">
        <f t="shared" si="13"/>
        <v>1.1312674255109976</v>
      </c>
      <c r="AA58" s="61">
        <f t="shared" si="14"/>
        <v>1.1276667824000279</v>
      </c>
      <c r="AB58" s="61">
        <f t="shared" si="15"/>
        <v>1.1241919532717302</v>
      </c>
      <c r="AC58" s="61">
        <f t="shared" si="16"/>
        <v>1.1146008368035787</v>
      </c>
      <c r="AD58" s="61">
        <f t="shared" si="17"/>
        <v>1.1051907201661031</v>
      </c>
      <c r="AE58" s="61">
        <f t="shared" si="18"/>
        <v>1.0964358001217178</v>
      </c>
      <c r="AF58" s="61">
        <f t="shared" si="19"/>
        <v>1.079819053730706</v>
      </c>
      <c r="AG58" s="62">
        <f t="shared" si="20"/>
        <v>1.064382632056226</v>
      </c>
      <c r="AI58" s="30">
        <v>46</v>
      </c>
      <c r="AJ58" s="64">
        <f t="shared" si="21"/>
        <v>2.9808194666673948E-3</v>
      </c>
      <c r="AK58" s="64">
        <f t="shared" si="22"/>
        <v>6.7680938997739526E-3</v>
      </c>
      <c r="AL58" s="64">
        <f t="shared" si="23"/>
        <v>9.6765434234222791E-3</v>
      </c>
      <c r="AM58" s="64">
        <f t="shared" si="24"/>
        <v>1.2147954485817625E-2</v>
      </c>
      <c r="AN58" s="64">
        <f t="shared" si="25"/>
        <v>1.83992773838354E-2</v>
      </c>
      <c r="AO58" s="64">
        <f t="shared" si="26"/>
        <v>2.312812410341003E-2</v>
      </c>
      <c r="AP58" s="64">
        <f t="shared" si="27"/>
        <v>2.731966188952506E-2</v>
      </c>
      <c r="AQ58" s="64">
        <f t="shared" si="28"/>
        <v>3.4915837262672889E-2</v>
      </c>
      <c r="AR58" s="66">
        <f t="shared" si="29"/>
        <v>4.1299505582471863E-2</v>
      </c>
    </row>
    <row r="59" spans="2:44" x14ac:dyDescent="0.3">
      <c r="B59" s="30">
        <v>47</v>
      </c>
      <c r="C59" s="3">
        <f>int_lag_19!C137</f>
        <v>5.4108500000000008</v>
      </c>
      <c r="D59">
        <f>int_lag_19!D137</f>
        <v>5.9506000000000006</v>
      </c>
      <c r="E59">
        <f>int_lag_19!E137</f>
        <v>6.0260800000000021</v>
      </c>
      <c r="F59">
        <f>int_lag_19!F137</f>
        <v>6.1839700000000004</v>
      </c>
      <c r="G59">
        <f>int_lag_19!G137</f>
        <v>6.6431200000000024</v>
      </c>
      <c r="H59">
        <f>int_lag_19!H137</f>
        <v>6.824802499999997</v>
      </c>
      <c r="I59">
        <f>int_lag_19!I137</f>
        <v>6.9819299999999949</v>
      </c>
      <c r="J59">
        <f>int_lag_19!J137</f>
        <v>7.2772249999999978</v>
      </c>
      <c r="K59" s="4">
        <f>int_lag_19!K137</f>
        <v>7.4330999999999943</v>
      </c>
      <c r="M59" s="30">
        <v>47</v>
      </c>
      <c r="N59">
        <f t="shared" si="3"/>
        <v>7.4722243235423799E-2</v>
      </c>
      <c r="O59">
        <f t="shared" si="4"/>
        <v>7.286023787474942E-2</v>
      </c>
      <c r="P59">
        <f t="shared" si="5"/>
        <v>7.0255811722722786E-2</v>
      </c>
      <c r="Q59">
        <f t="shared" si="6"/>
        <v>6.7560151997652057E-2</v>
      </c>
      <c r="R59">
        <f t="shared" si="7"/>
        <v>5.9482769363691769E-2</v>
      </c>
      <c r="S59">
        <f t="shared" si="8"/>
        <v>5.0670156432515483E-2</v>
      </c>
      <c r="T59">
        <f t="shared" si="9"/>
        <v>4.1228350951920505E-2</v>
      </c>
      <c r="U59">
        <f t="shared" si="10"/>
        <v>2.2132379425472047E-2</v>
      </c>
      <c r="V59" s="4">
        <f t="shared" si="11"/>
        <v>1.5716193068118357E-3</v>
      </c>
      <c r="X59" s="30">
        <v>47</v>
      </c>
      <c r="Y59" s="61">
        <f t="shared" si="12"/>
        <v>1.1346423278721935</v>
      </c>
      <c r="Z59" s="61">
        <f t="shared" si="13"/>
        <v>1.1317567615179698</v>
      </c>
      <c r="AA59" s="61">
        <f t="shared" si="14"/>
        <v>1.1283670080575479</v>
      </c>
      <c r="AB59" s="61">
        <f t="shared" si="15"/>
        <v>1.1250717728995472</v>
      </c>
      <c r="AC59" s="61">
        <f t="shared" si="16"/>
        <v>1.1159330091049462</v>
      </c>
      <c r="AD59" s="61">
        <f t="shared" si="17"/>
        <v>1.1068632031167116</v>
      </c>
      <c r="AE59" s="61">
        <f t="shared" si="18"/>
        <v>1.0984092448616334</v>
      </c>
      <c r="AF59" s="61">
        <f t="shared" si="19"/>
        <v>1.0823364000562814</v>
      </c>
      <c r="AG59" s="62">
        <f t="shared" si="20"/>
        <v>1.0673493465165662</v>
      </c>
      <c r="AI59" s="30">
        <v>47</v>
      </c>
      <c r="AJ59" s="64">
        <f t="shared" si="21"/>
        <v>3.077228943080601E-3</v>
      </c>
      <c r="AK59" s="64">
        <f t="shared" si="22"/>
        <v>6.9869337342698401E-3</v>
      </c>
      <c r="AL59" s="64">
        <f t="shared" si="23"/>
        <v>9.990417081434666E-3</v>
      </c>
      <c r="AM59" s="64">
        <f t="shared" si="24"/>
        <v>1.2541826226884711E-2</v>
      </c>
      <c r="AN59" s="64">
        <f t="shared" si="25"/>
        <v>1.9007842829853239E-2</v>
      </c>
      <c r="AO59" s="64">
        <f t="shared" si="26"/>
        <v>2.3903461412217553E-2</v>
      </c>
      <c r="AP59" s="64">
        <f t="shared" si="27"/>
        <v>2.8246785335048874E-2</v>
      </c>
      <c r="AQ59" s="64">
        <f t="shared" si="28"/>
        <v>3.6122934677761176E-2</v>
      </c>
      <c r="AR59" s="66">
        <f t="shared" si="29"/>
        <v>4.2780511308792901E-2</v>
      </c>
    </row>
    <row r="60" spans="2:44" x14ac:dyDescent="0.3">
      <c r="B60" s="30">
        <v>48</v>
      </c>
      <c r="C60" s="3">
        <f>int_lag_19!C138</f>
        <v>5.4051833333333343</v>
      </c>
      <c r="D60">
        <f>int_lag_19!D138</f>
        <v>5.9432666666666671</v>
      </c>
      <c r="E60">
        <f>int_lag_19!E138</f>
        <v>6.0184466666666694</v>
      </c>
      <c r="F60">
        <f>int_lag_19!F138</f>
        <v>6.1752700000000003</v>
      </c>
      <c r="G60">
        <f>int_lag_19!G138</f>
        <v>6.6359200000000023</v>
      </c>
      <c r="H60">
        <f>int_lag_19!H138</f>
        <v>6.818444166666664</v>
      </c>
      <c r="I60">
        <f>int_lag_19!I138</f>
        <v>6.976296666666661</v>
      </c>
      <c r="J60">
        <f>int_lag_19!J138</f>
        <v>7.2714749999999979</v>
      </c>
      <c r="K60" s="4">
        <f>int_lag_19!K138</f>
        <v>7.4330999999999943</v>
      </c>
      <c r="M60" s="30">
        <v>48</v>
      </c>
      <c r="N60">
        <f t="shared" si="3"/>
        <v>4.9595189649756372E-2</v>
      </c>
      <c r="O60">
        <f t="shared" si="4"/>
        <v>4.7696492180575353E-2</v>
      </c>
      <c r="P60">
        <f t="shared" si="5"/>
        <v>4.5040600280042677E-2</v>
      </c>
      <c r="Q60">
        <f t="shared" si="6"/>
        <v>4.2291494743369476E-2</v>
      </c>
      <c r="R60">
        <f t="shared" si="7"/>
        <v>3.4052877791454932E-2</v>
      </c>
      <c r="S60">
        <f t="shared" si="8"/>
        <v>2.5062475011133904E-2</v>
      </c>
      <c r="T60">
        <f t="shared" si="9"/>
        <v>1.5427978380485777E-2</v>
      </c>
      <c r="U60">
        <f t="shared" si="10"/>
        <v>-4.0648335237879561E-3</v>
      </c>
      <c r="V60" s="4">
        <f t="shared" si="11"/>
        <v>-2.5063824801659265E-2</v>
      </c>
      <c r="X60" s="30">
        <v>48</v>
      </c>
      <c r="Y60" s="61">
        <f t="shared" si="12"/>
        <v>1.1348564561596355</v>
      </c>
      <c r="Z60" s="61">
        <f t="shared" si="13"/>
        <v>1.132244055389209</v>
      </c>
      <c r="AA60" s="61">
        <f t="shared" si="14"/>
        <v>1.1290643703719809</v>
      </c>
      <c r="AB60" s="61">
        <f t="shared" si="15"/>
        <v>1.125947895722474</v>
      </c>
      <c r="AC60" s="61">
        <f t="shared" si="16"/>
        <v>1.1172609029083616</v>
      </c>
      <c r="AD60" s="61">
        <f t="shared" si="17"/>
        <v>1.1085315082702876</v>
      </c>
      <c r="AE60" s="61">
        <f t="shared" si="18"/>
        <v>1.1003791226597364</v>
      </c>
      <c r="AF60" s="61">
        <f t="shared" si="19"/>
        <v>1.0848521285591937</v>
      </c>
      <c r="AG60" s="62">
        <f t="shared" si="20"/>
        <v>1.0703214250274176</v>
      </c>
      <c r="AI60" s="30">
        <v>48</v>
      </c>
      <c r="AJ60" s="64">
        <f t="shared" si="21"/>
        <v>3.1756071755585369E-3</v>
      </c>
      <c r="AK60" s="64">
        <f t="shared" si="22"/>
        <v>7.2102852995409306E-3</v>
      </c>
      <c r="AL60" s="64">
        <f t="shared" si="23"/>
        <v>1.0311027876179213E-2</v>
      </c>
      <c r="AM60" s="64">
        <f t="shared" si="24"/>
        <v>1.2944316754302965E-2</v>
      </c>
      <c r="AN60" s="64">
        <f t="shared" si="25"/>
        <v>1.9631413266143372E-2</v>
      </c>
      <c r="AO60" s="64">
        <f t="shared" si="26"/>
        <v>2.469919367710216E-2</v>
      </c>
      <c r="AP60" s="64">
        <f t="shared" si="27"/>
        <v>2.9199610065271386E-2</v>
      </c>
      <c r="AQ60" s="64">
        <f t="shared" si="28"/>
        <v>3.7364237628218833E-2</v>
      </c>
      <c r="AR60" s="66">
        <f t="shared" si="29"/>
        <v>4.4309435183443324E-2</v>
      </c>
    </row>
    <row r="61" spans="2:44" x14ac:dyDescent="0.3">
      <c r="B61" s="30">
        <v>49</v>
      </c>
      <c r="C61" s="3">
        <f>int_lag_19!C139</f>
        <v>5.3999000000000006</v>
      </c>
      <c r="D61">
        <f>int_lag_19!D139</f>
        <v>5.9364000000000008</v>
      </c>
      <c r="E61">
        <f>int_lag_19!E139</f>
        <v>6.0114200000000029</v>
      </c>
      <c r="F61">
        <f>int_lag_19!F139</f>
        <v>6.1672799999999999</v>
      </c>
      <c r="G61">
        <f>int_lag_19!G139</f>
        <v>6.6298800000000018</v>
      </c>
      <c r="H61">
        <f>int_lag_19!H139</f>
        <v>6.8135099999999973</v>
      </c>
      <c r="I61">
        <f>int_lag_19!I139</f>
        <v>6.9723199999999945</v>
      </c>
      <c r="J61">
        <f>int_lag_19!J139</f>
        <v>7.2673999999999976</v>
      </c>
      <c r="K61" s="4">
        <f>int_lag_19!K139</f>
        <v>7.4353999999999942</v>
      </c>
      <c r="M61" s="30">
        <v>49</v>
      </c>
      <c r="N61">
        <f t="shared" si="3"/>
        <v>2.4499414876243877E-2</v>
      </c>
      <c r="O61">
        <f t="shared" si="4"/>
        <v>2.2562917139911175E-2</v>
      </c>
      <c r="P61">
        <f t="shared" si="5"/>
        <v>1.9853998014735658E-2</v>
      </c>
      <c r="Q61">
        <f t="shared" si="6"/>
        <v>1.7049816294988241E-2</v>
      </c>
      <c r="R61">
        <f t="shared" si="7"/>
        <v>8.644992012917024E-3</v>
      </c>
      <c r="S61">
        <f t="shared" si="8"/>
        <v>-5.287794593430773E-4</v>
      </c>
      <c r="T61">
        <f t="shared" si="9"/>
        <v>-1.0362126793724533E-2</v>
      </c>
      <c r="U61">
        <f t="shared" si="10"/>
        <v>-3.0264836919709187E-2</v>
      </c>
      <c r="V61" s="4">
        <f t="shared" si="11"/>
        <v>-5.1717065402199044E-2</v>
      </c>
      <c r="X61" s="30">
        <v>49</v>
      </c>
      <c r="Y61" s="61">
        <f t="shared" si="12"/>
        <v>1.1350698946920907</v>
      </c>
      <c r="Z61" s="61">
        <f t="shared" si="13"/>
        <v>1.132729731619325</v>
      </c>
      <c r="AA61" s="61">
        <f t="shared" si="14"/>
        <v>1.1297595231274531</v>
      </c>
      <c r="AB61" s="61">
        <f t="shared" si="15"/>
        <v>1.1268211801528341</v>
      </c>
      <c r="AC61" s="61">
        <f t="shared" si="16"/>
        <v>1.1185860621549812</v>
      </c>
      <c r="AD61" s="61">
        <f t="shared" si="17"/>
        <v>1.1101977571531585</v>
      </c>
      <c r="AE61" s="61">
        <f t="shared" si="18"/>
        <v>1.1023481257031968</v>
      </c>
      <c r="AF61" s="61">
        <f t="shared" si="19"/>
        <v>1.0873696768694523</v>
      </c>
      <c r="AG61" s="62">
        <f t="shared" si="20"/>
        <v>1.0733037565325343</v>
      </c>
      <c r="AI61" s="30">
        <v>49</v>
      </c>
      <c r="AJ61" s="64">
        <f t="shared" si="21"/>
        <v>3.276028112548568E-3</v>
      </c>
      <c r="AK61" s="64">
        <f t="shared" si="22"/>
        <v>7.4383224954155391E-3</v>
      </c>
      <c r="AL61" s="64">
        <f t="shared" si="23"/>
        <v>1.0638650633096103E-2</v>
      </c>
      <c r="AM61" s="64">
        <f t="shared" si="24"/>
        <v>1.3355790776515053E-2</v>
      </c>
      <c r="AN61" s="64">
        <f t="shared" si="25"/>
        <v>2.0270695438595387E-2</v>
      </c>
      <c r="AO61" s="64">
        <f t="shared" si="26"/>
        <v>2.5516333925482915E-2</v>
      </c>
      <c r="AP61" s="64">
        <f t="shared" si="27"/>
        <v>3.0179466368804642E-2</v>
      </c>
      <c r="AQ61" s="64">
        <f t="shared" si="28"/>
        <v>3.86415308140865E-2</v>
      </c>
      <c r="AR61" s="66">
        <f t="shared" si="29"/>
        <v>4.5888994243257097E-2</v>
      </c>
    </row>
    <row r="62" spans="2:44" x14ac:dyDescent="0.3">
      <c r="B62" s="30">
        <v>50</v>
      </c>
      <c r="C62" s="3">
        <f>int_lag_19!C140</f>
        <v>5.3950000000000005</v>
      </c>
      <c r="D62">
        <f>int_lag_19!D140</f>
        <v>5.9300000000000006</v>
      </c>
      <c r="E62">
        <f>int_lag_19!E140</f>
        <v>6.0050000000000026</v>
      </c>
      <c r="F62">
        <f>int_lag_19!F140</f>
        <v>6.16</v>
      </c>
      <c r="G62">
        <f>int_lag_19!G140</f>
        <v>6.6250000000000018</v>
      </c>
      <c r="H62">
        <f>int_lag_19!H140</f>
        <v>6.8099999999999969</v>
      </c>
      <c r="I62">
        <f>int_lag_19!I140</f>
        <v>6.9699999999999953</v>
      </c>
      <c r="J62">
        <f>int_lag_19!J140</f>
        <v>7.2649999999999979</v>
      </c>
      <c r="K62" s="4">
        <f>int_lag_19!K140</f>
        <v>7.4399999999999942</v>
      </c>
      <c r="M62" s="30">
        <v>50</v>
      </c>
      <c r="N62">
        <f t="shared" si="3"/>
        <v>-5.8093727211708821E-4</v>
      </c>
      <c r="O62">
        <f t="shared" si="4"/>
        <v>-2.556410813225319E-3</v>
      </c>
      <c r="P62">
        <f t="shared" si="5"/>
        <v>-5.3200138704344591E-3</v>
      </c>
      <c r="Q62">
        <f t="shared" si="6"/>
        <v>-8.1810019383574215E-3</v>
      </c>
      <c r="R62">
        <f t="shared" si="7"/>
        <v>-1.6757313224224267E-2</v>
      </c>
      <c r="S62">
        <f t="shared" si="8"/>
        <v>-2.6120380295389319E-2</v>
      </c>
      <c r="T62">
        <f t="shared" si="9"/>
        <v>-3.6159127113892235E-2</v>
      </c>
      <c r="U62">
        <f t="shared" si="10"/>
        <v>-5.6485635377243201E-2</v>
      </c>
      <c r="V62" s="4">
        <f t="shared" si="11"/>
        <v>-7.8407102830841444E-2</v>
      </c>
      <c r="X62" s="30">
        <v>50</v>
      </c>
      <c r="Y62" s="61">
        <f t="shared" si="12"/>
        <v>1.1352828237171755</v>
      </c>
      <c r="Z62" s="61">
        <f t="shared" si="13"/>
        <v>1.1332142111031702</v>
      </c>
      <c r="AA62" s="61">
        <f t="shared" si="14"/>
        <v>1.1304531155785353</v>
      </c>
      <c r="AB62" s="61">
        <f t="shared" si="15"/>
        <v>1.1276924794527965</v>
      </c>
      <c r="AC62" s="61">
        <f t="shared" si="16"/>
        <v>1.1199100282626182</v>
      </c>
      <c r="AD62" s="61">
        <f t="shared" si="17"/>
        <v>1.1118640740510217</v>
      </c>
      <c r="AE62" s="61">
        <f t="shared" si="18"/>
        <v>1.1043189567755873</v>
      </c>
      <c r="AF62" s="61">
        <f t="shared" si="19"/>
        <v>1.0898925110553443</v>
      </c>
      <c r="AG62" s="62">
        <f t="shared" si="20"/>
        <v>1.076301297733198</v>
      </c>
      <c r="AI62" s="30">
        <v>50</v>
      </c>
      <c r="AJ62" s="64">
        <f t="shared" si="21"/>
        <v>3.3785698659608565E-3</v>
      </c>
      <c r="AK62" s="64">
        <f t="shared" si="22"/>
        <v>7.6712290532487959E-3</v>
      </c>
      <c r="AL62" s="64">
        <f t="shared" si="23"/>
        <v>1.0973575524158008E-2</v>
      </c>
      <c r="AM62" s="64">
        <f t="shared" si="24"/>
        <v>1.3776633350588097E-2</v>
      </c>
      <c r="AN62" s="64">
        <f t="shared" si="25"/>
        <v>2.0926434816568196E-2</v>
      </c>
      <c r="AO62" s="64">
        <f t="shared" si="26"/>
        <v>2.6355951084412577E-2</v>
      </c>
      <c r="AP62" s="64">
        <f t="shared" si="27"/>
        <v>3.1187758872957549E-2</v>
      </c>
      <c r="AQ62" s="64">
        <f t="shared" si="28"/>
        <v>3.995670369540083E-2</v>
      </c>
      <c r="AR62" s="66">
        <f t="shared" si="29"/>
        <v>4.7522068322789157E-2</v>
      </c>
    </row>
    <row r="63" spans="2:44" x14ac:dyDescent="0.3">
      <c r="B63" s="30">
        <v>51</v>
      </c>
      <c r="C63" s="3">
        <f>int_lag_19!C141</f>
        <v>5.3903399999999966</v>
      </c>
      <c r="D63">
        <f>int_lag_19!D141</f>
        <v>5.9229999999999885</v>
      </c>
      <c r="E63">
        <f>int_lag_19!E141</f>
        <v>5.997019999999992</v>
      </c>
      <c r="F63">
        <f>int_lag_19!F141</f>
        <v>6.1514400000000098</v>
      </c>
      <c r="G63">
        <f>int_lag_19!G141</f>
        <v>6.6125999999999969</v>
      </c>
      <c r="H63">
        <f>int_lag_19!H141</f>
        <v>6.79521</v>
      </c>
      <c r="I63">
        <f>int_lag_19!I141</f>
        <v>6.9532000000000167</v>
      </c>
      <c r="J63">
        <f>int_lag_19!J141</f>
        <v>7.2493599999999958</v>
      </c>
      <c r="K63" s="4">
        <f>int_lag_19!K141</f>
        <v>7.417159999999992</v>
      </c>
      <c r="M63" s="30">
        <v>51</v>
      </c>
      <c r="N63">
        <f t="shared" si="3"/>
        <v>-2.5661654906799752E-2</v>
      </c>
      <c r="O63">
        <f t="shared" si="4"/>
        <v>-2.7677352170200255E-2</v>
      </c>
      <c r="P63">
        <f t="shared" si="5"/>
        <v>-3.0497398198658321E-2</v>
      </c>
      <c r="Q63">
        <f t="shared" si="6"/>
        <v>-3.3417030054675237E-2</v>
      </c>
      <c r="R63">
        <f t="shared" si="7"/>
        <v>-4.2170437923805877E-2</v>
      </c>
      <c r="S63">
        <f t="shared" si="8"/>
        <v>-5.1729102403568455E-2</v>
      </c>
      <c r="T63">
        <f t="shared" si="9"/>
        <v>-6.1980217282989462E-2</v>
      </c>
      <c r="U63">
        <f t="shared" si="10"/>
        <v>-8.2745333736475232E-2</v>
      </c>
      <c r="V63" s="4">
        <f t="shared" si="11"/>
        <v>-0.10515312135555645</v>
      </c>
      <c r="X63" s="30">
        <v>51</v>
      </c>
      <c r="Y63" s="61">
        <f t="shared" si="12"/>
        <v>1.1354954175351641</v>
      </c>
      <c r="Z63" s="61">
        <f t="shared" si="13"/>
        <v>1.1336978462270253</v>
      </c>
      <c r="AA63" s="61">
        <f t="shared" si="14"/>
        <v>1.13114561263874</v>
      </c>
      <c r="AB63" s="61">
        <f t="shared" si="15"/>
        <v>1.1285624425313303</v>
      </c>
      <c r="AC63" s="61">
        <f t="shared" si="16"/>
        <v>1.1212330512153021</v>
      </c>
      <c r="AD63" s="61">
        <f t="shared" si="17"/>
        <v>1.1135298581138857</v>
      </c>
      <c r="AE63" s="61">
        <f t="shared" si="18"/>
        <v>1.1062894783399568</v>
      </c>
      <c r="AF63" s="61">
        <f t="shared" si="19"/>
        <v>1.0924164858838283</v>
      </c>
      <c r="AG63" s="62">
        <f t="shared" si="20"/>
        <v>1.0792952148163928</v>
      </c>
      <c r="AI63" s="30">
        <v>51</v>
      </c>
      <c r="AJ63" s="64">
        <f t="shared" si="21"/>
        <v>3.4832225847970522E-3</v>
      </c>
      <c r="AK63" s="64">
        <f t="shared" si="22"/>
        <v>7.907782629101856E-3</v>
      </c>
      <c r="AL63" s="64">
        <f t="shared" si="23"/>
        <v>1.1312053583307669E-2</v>
      </c>
      <c r="AM63" s="64">
        <f t="shared" si="24"/>
        <v>1.4202701561991549E-2</v>
      </c>
      <c r="AN63" s="64">
        <f t="shared" si="25"/>
        <v>2.1571535041056689E-2</v>
      </c>
      <c r="AO63" s="64">
        <f t="shared" si="26"/>
        <v>2.7169369420476319E-2</v>
      </c>
      <c r="AP63" s="64">
        <f t="shared" si="27"/>
        <v>3.2153086794814989E-2</v>
      </c>
      <c r="AQ63" s="64">
        <f t="shared" si="28"/>
        <v>4.1229470447888827E-2</v>
      </c>
      <c r="AR63" s="66">
        <f t="shared" si="29"/>
        <v>4.9022085454234809E-2</v>
      </c>
    </row>
    <row r="64" spans="2:44" x14ac:dyDescent="0.3">
      <c r="B64" s="30">
        <v>52</v>
      </c>
      <c r="C64" s="3">
        <f>int_lag_19!C142</f>
        <v>5.3859766666666626</v>
      </c>
      <c r="D64">
        <f>int_lag_19!D142</f>
        <v>5.9164166666666551</v>
      </c>
      <c r="E64">
        <f>int_lag_19!E142</f>
        <v>5.9895133333333241</v>
      </c>
      <c r="F64">
        <f>int_lag_19!F142</f>
        <v>6.1433766666666765</v>
      </c>
      <c r="G64">
        <f>int_lag_19!G142</f>
        <v>6.6010666666666635</v>
      </c>
      <c r="H64">
        <f>int_lag_19!H142</f>
        <v>6.7815358333333338</v>
      </c>
      <c r="I64">
        <f>int_lag_19!I142</f>
        <v>6.9377166666666836</v>
      </c>
      <c r="J64">
        <f>int_lag_19!J142</f>
        <v>7.2350316666666616</v>
      </c>
      <c r="K64" s="4">
        <f>int_lag_19!K142</f>
        <v>7.3962733333333253</v>
      </c>
      <c r="M64" s="30">
        <v>52</v>
      </c>
      <c r="N64">
        <f t="shared" si="3"/>
        <v>-5.0758527750735069E-2</v>
      </c>
      <c r="O64">
        <f t="shared" si="4"/>
        <v>-5.2815774558551895E-2</v>
      </c>
      <c r="P64">
        <f t="shared" si="5"/>
        <v>-5.5694132776054388E-2</v>
      </c>
      <c r="Q64">
        <f t="shared" si="6"/>
        <v>-5.8674361405371307E-2</v>
      </c>
      <c r="R64">
        <f t="shared" si="7"/>
        <v>-6.7610831059759249E-2</v>
      </c>
      <c r="S64">
        <f t="shared" si="8"/>
        <v>-7.7371799390370199E-2</v>
      </c>
      <c r="T64">
        <f t="shared" si="9"/>
        <v>-8.7842704613208852E-2</v>
      </c>
      <c r="U64">
        <f t="shared" si="10"/>
        <v>-0.10906222511694059</v>
      </c>
      <c r="V64" s="4">
        <f t="shared" si="11"/>
        <v>-0.13197458688287009</v>
      </c>
      <c r="X64" s="30">
        <v>52</v>
      </c>
      <c r="Y64" s="61">
        <f t="shared" si="12"/>
        <v>1.1357078422844042</v>
      </c>
      <c r="Z64" s="61">
        <f t="shared" si="13"/>
        <v>1.1341809403043308</v>
      </c>
      <c r="AA64" s="61">
        <f t="shared" si="14"/>
        <v>1.1318373157474413</v>
      </c>
      <c r="AB64" s="61">
        <f t="shared" si="15"/>
        <v>1.1294315075685932</v>
      </c>
      <c r="AC64" s="61">
        <f t="shared" si="16"/>
        <v>1.1225543869461312</v>
      </c>
      <c r="AD64" s="61">
        <f t="shared" si="17"/>
        <v>1.1151935887123094</v>
      </c>
      <c r="AE64" s="61">
        <f t="shared" si="18"/>
        <v>1.1082578858430296</v>
      </c>
      <c r="AF64" s="61">
        <f t="shared" si="19"/>
        <v>1.0949419929542066</v>
      </c>
      <c r="AG64" s="62">
        <f t="shared" si="20"/>
        <v>1.0822896894524838</v>
      </c>
      <c r="AI64" s="30">
        <v>52</v>
      </c>
      <c r="AJ64" s="64">
        <f t="shared" si="21"/>
        <v>3.5901025107019091E-3</v>
      </c>
      <c r="AK64" s="64">
        <f t="shared" si="22"/>
        <v>8.1494460933576596E-3</v>
      </c>
      <c r="AL64" s="64">
        <f t="shared" si="23"/>
        <v>1.1657944849544299E-2</v>
      </c>
      <c r="AM64" s="64">
        <f t="shared" si="24"/>
        <v>1.4638175261848296E-2</v>
      </c>
      <c r="AN64" s="64">
        <f t="shared" si="25"/>
        <v>2.2231881824069655E-2</v>
      </c>
      <c r="AO64" s="64">
        <f t="shared" si="26"/>
        <v>2.8002964255004814E-2</v>
      </c>
      <c r="AP64" s="64">
        <f t="shared" si="27"/>
        <v>3.3143299054932185E-2</v>
      </c>
      <c r="AQ64" s="64">
        <f t="shared" si="28"/>
        <v>4.253632289835596E-2</v>
      </c>
      <c r="AR64" s="66">
        <f t="shared" si="29"/>
        <v>5.0565767760153424E-2</v>
      </c>
    </row>
    <row r="65" spans="2:44" x14ac:dyDescent="0.3">
      <c r="B65" s="30">
        <v>53</v>
      </c>
      <c r="C65" s="3">
        <f>int_lag_19!C143</f>
        <v>5.381909999999996</v>
      </c>
      <c r="D65">
        <f>int_lag_19!D143</f>
        <v>5.9102499999999889</v>
      </c>
      <c r="E65">
        <f>int_lag_19!E143</f>
        <v>5.9824799999999909</v>
      </c>
      <c r="F65">
        <f>int_lag_19!F143</f>
        <v>6.13581000000001</v>
      </c>
      <c r="G65">
        <f>int_lag_19!G143</f>
        <v>6.5903999999999971</v>
      </c>
      <c r="H65">
        <f>int_lag_19!H143</f>
        <v>6.7689775000000001</v>
      </c>
      <c r="I65">
        <f>int_lag_19!I143</f>
        <v>6.9235500000000174</v>
      </c>
      <c r="J65">
        <f>int_lag_19!J143</f>
        <v>7.2220149999999945</v>
      </c>
      <c r="K65" s="4">
        <f>int_lag_19!K143</f>
        <v>7.3773399999999922</v>
      </c>
      <c r="M65" s="30">
        <v>53</v>
      </c>
      <c r="N65">
        <f t="shared" si="3"/>
        <v>-7.588741684375111E-2</v>
      </c>
      <c r="O65">
        <f t="shared" si="4"/>
        <v>-7.7987623034750903E-2</v>
      </c>
      <c r="P65">
        <f t="shared" si="5"/>
        <v>-8.0926281521517707E-2</v>
      </c>
      <c r="Q65">
        <f t="shared" si="6"/>
        <v>-8.3969184611058512E-2</v>
      </c>
      <c r="R65">
        <f t="shared" si="7"/>
        <v>-9.3095065370441904E-2</v>
      </c>
      <c r="S65">
        <f t="shared" si="8"/>
        <v>-0.10306548161213745</v>
      </c>
      <c r="T65">
        <f t="shared" si="9"/>
        <v>-0.11376409084412895</v>
      </c>
      <c r="U65">
        <f t="shared" si="10"/>
        <v>-0.13545488134545183</v>
      </c>
      <c r="V65" s="4">
        <f t="shared" si="11"/>
        <v>-0.15889134836445626</v>
      </c>
      <c r="X65" s="30">
        <v>53</v>
      </c>
      <c r="Y65" s="61">
        <f t="shared" si="12"/>
        <v>1.1359202669455257</v>
      </c>
      <c r="Z65" s="61">
        <f t="shared" si="13"/>
        <v>1.1346639001598444</v>
      </c>
      <c r="AA65" s="61">
        <f t="shared" si="14"/>
        <v>1.1325288265947819</v>
      </c>
      <c r="AB65" s="61">
        <f t="shared" si="15"/>
        <v>1.1303004374628398</v>
      </c>
      <c r="AC65" s="61">
        <f t="shared" si="16"/>
        <v>1.1238754032496752</v>
      </c>
      <c r="AD65" s="61">
        <f t="shared" si="17"/>
        <v>1.1168571682834358</v>
      </c>
      <c r="AE65" s="61">
        <f t="shared" si="18"/>
        <v>1.1102266000884582</v>
      </c>
      <c r="AF65" s="61">
        <f t="shared" si="19"/>
        <v>1.0974721604414139</v>
      </c>
      <c r="AG65" s="62">
        <f t="shared" si="20"/>
        <v>1.0852892489767978</v>
      </c>
      <c r="AI65" s="30">
        <v>53</v>
      </c>
      <c r="AJ65" s="64">
        <f t="shared" si="21"/>
        <v>3.6992964778811421E-3</v>
      </c>
      <c r="AK65" s="64">
        <f t="shared" si="22"/>
        <v>8.3964275675549871E-3</v>
      </c>
      <c r="AL65" s="64">
        <f t="shared" si="23"/>
        <v>1.2011558952663703E-2</v>
      </c>
      <c r="AM65" s="64">
        <f t="shared" si="24"/>
        <v>1.5083450885298832E-2</v>
      </c>
      <c r="AN65" s="64">
        <f t="shared" si="25"/>
        <v>2.2908193422904843E-2</v>
      </c>
      <c r="AO65" s="64">
        <f t="shared" si="26"/>
        <v>2.8857751058202763E-2</v>
      </c>
      <c r="AP65" s="64">
        <f t="shared" si="27"/>
        <v>3.4159710172567581E-2</v>
      </c>
      <c r="AQ65" s="64">
        <f t="shared" si="28"/>
        <v>4.3879067977740438E-2</v>
      </c>
      <c r="AR65" s="66">
        <f t="shared" si="29"/>
        <v>5.2155748644557409E-2</v>
      </c>
    </row>
    <row r="66" spans="2:44" x14ac:dyDescent="0.3">
      <c r="B66" s="30">
        <v>54</v>
      </c>
      <c r="C66" s="3">
        <f>int_lag_19!C144</f>
        <v>5.3781399999999966</v>
      </c>
      <c r="D66">
        <f>int_lag_19!D144</f>
        <v>5.9044999999999881</v>
      </c>
      <c r="E66">
        <f>int_lag_19!E144</f>
        <v>5.9759199999999915</v>
      </c>
      <c r="F66">
        <f>int_lag_19!F144</f>
        <v>6.1287400000000094</v>
      </c>
      <c r="G66">
        <f>int_lag_19!G144</f>
        <v>6.5805999999999969</v>
      </c>
      <c r="H66">
        <f>int_lag_19!H144</f>
        <v>6.7575350000000007</v>
      </c>
      <c r="I66">
        <f>int_lag_19!I144</f>
        <v>6.9107000000000172</v>
      </c>
      <c r="J66">
        <f>int_lag_19!J144</f>
        <v>7.2103099999999944</v>
      </c>
      <c r="K66" s="4">
        <f>int_lag_19!K144</f>
        <v>7.3603599999999911</v>
      </c>
      <c r="M66" s="30">
        <v>54</v>
      </c>
      <c r="N66">
        <f t="shared" si="3"/>
        <v>-0.10106432506607244</v>
      </c>
      <c r="O66">
        <f t="shared" si="4"/>
        <v>-0.1032089912682022</v>
      </c>
      <c r="P66">
        <f t="shared" si="5"/>
        <v>-0.10621006659258993</v>
      </c>
      <c r="Q66">
        <f t="shared" si="6"/>
        <v>-0.10931785668489342</v>
      </c>
      <c r="R66">
        <f t="shared" si="7"/>
        <v>-0.11863991361408173</v>
      </c>
      <c r="S66">
        <f t="shared" si="8"/>
        <v>-0.12882739610758337</v>
      </c>
      <c r="T66">
        <f t="shared" si="9"/>
        <v>-0.13976215634039937</v>
      </c>
      <c r="U66">
        <f t="shared" si="10"/>
        <v>-0.16194224693232431</v>
      </c>
      <c r="V66" s="4">
        <f t="shared" si="11"/>
        <v>-0.18592374430287054</v>
      </c>
      <c r="X66" s="30">
        <v>54</v>
      </c>
      <c r="Y66" s="61">
        <f t="shared" si="12"/>
        <v>1.1361328614945234</v>
      </c>
      <c r="Z66" s="61">
        <f t="shared" si="13"/>
        <v>1.1351471351146192</v>
      </c>
      <c r="AA66" s="61">
        <f t="shared" si="14"/>
        <v>1.1332207509998404</v>
      </c>
      <c r="AB66" s="61">
        <f t="shared" si="15"/>
        <v>1.131170001039425</v>
      </c>
      <c r="AC66" s="61">
        <f t="shared" si="16"/>
        <v>1.1251974807203111</v>
      </c>
      <c r="AD66" s="61">
        <f t="shared" si="17"/>
        <v>1.1185225206214053</v>
      </c>
      <c r="AE66" s="61">
        <f t="shared" si="18"/>
        <v>1.1121980738602704</v>
      </c>
      <c r="AF66" s="61">
        <f t="shared" si="19"/>
        <v>1.1000101754202036</v>
      </c>
      <c r="AG66" s="62">
        <f t="shared" si="20"/>
        <v>1.0882985179124933</v>
      </c>
      <c r="AI66" s="30">
        <v>54</v>
      </c>
      <c r="AJ66" s="64">
        <f t="shared" si="21"/>
        <v>3.8108965767433833E-3</v>
      </c>
      <c r="AK66" s="64">
        <f t="shared" si="22"/>
        <v>8.648947731001555E-3</v>
      </c>
      <c r="AL66" s="64">
        <f t="shared" si="23"/>
        <v>1.2373224248220516E-2</v>
      </c>
      <c r="AM66" s="64">
        <f t="shared" si="24"/>
        <v>1.5538949018221282E-2</v>
      </c>
      <c r="AN66" s="64">
        <f t="shared" si="25"/>
        <v>2.3601231447123006E-2</v>
      </c>
      <c r="AO66" s="64">
        <f t="shared" si="26"/>
        <v>2.9734807015431963E-2</v>
      </c>
      <c r="AP66" s="64">
        <f t="shared" si="27"/>
        <v>3.5203715659713475E-2</v>
      </c>
      <c r="AQ66" s="64">
        <f t="shared" si="28"/>
        <v>4.5259629577384275E-2</v>
      </c>
      <c r="AR66" s="66">
        <f t="shared" si="29"/>
        <v>5.3794835892451931E-2</v>
      </c>
    </row>
    <row r="67" spans="2:44" x14ac:dyDescent="0.3">
      <c r="B67" s="30">
        <v>55</v>
      </c>
      <c r="C67" s="3">
        <f>int_lag_19!C145</f>
        <v>5.3746666666666627</v>
      </c>
      <c r="D67">
        <f>int_lag_19!D145</f>
        <v>5.8991666666666553</v>
      </c>
      <c r="E67">
        <f>int_lag_19!E145</f>
        <v>5.969833333333324</v>
      </c>
      <c r="F67">
        <f>int_lag_19!F145</f>
        <v>6.1221666666666756</v>
      </c>
      <c r="G67">
        <f>int_lag_19!G145</f>
        <v>6.5716666666666637</v>
      </c>
      <c r="H67">
        <f>int_lag_19!H145</f>
        <v>6.7472083333333339</v>
      </c>
      <c r="I67">
        <f>int_lag_19!I145</f>
        <v>6.8991666666666847</v>
      </c>
      <c r="J67">
        <f>int_lag_19!J145</f>
        <v>7.1999166666666623</v>
      </c>
      <c r="K67" s="4">
        <f>int_lag_19!K145</f>
        <v>7.3453333333333246</v>
      </c>
      <c r="M67" s="30">
        <v>55</v>
      </c>
      <c r="N67">
        <f t="shared" si="3"/>
        <v>-0.12630546929733896</v>
      </c>
      <c r="O67">
        <f t="shared" si="4"/>
        <v>-0.12849619444527419</v>
      </c>
      <c r="P67">
        <f t="shared" si="5"/>
        <v>-0.13156194235242649</v>
      </c>
      <c r="Q67">
        <f t="shared" si="6"/>
        <v>-0.13473697812591429</v>
      </c>
      <c r="R67">
        <f t="shared" si="7"/>
        <v>-0.14426242720353266</v>
      </c>
      <c r="S67">
        <f t="shared" si="8"/>
        <v>-0.15467510939849452</v>
      </c>
      <c r="T67">
        <f t="shared" si="9"/>
        <v>-0.16585504773530105</v>
      </c>
      <c r="U67">
        <f t="shared" si="10"/>
        <v>-0.18854373785731804</v>
      </c>
      <c r="V67" s="4">
        <f t="shared" si="11"/>
        <v>-0.21309271588590742</v>
      </c>
      <c r="X67" s="30">
        <v>55</v>
      </c>
      <c r="Y67" s="61">
        <f t="shared" si="12"/>
        <v>1.1363457975841857</v>
      </c>
      <c r="Z67" s="61">
        <f t="shared" si="13"/>
        <v>1.1356310585937095</v>
      </c>
      <c r="AA67" s="61">
        <f t="shared" si="14"/>
        <v>1.1339137012768157</v>
      </c>
      <c r="AB67" s="61">
        <f t="shared" si="15"/>
        <v>1.1320409760714032</v>
      </c>
      <c r="AC67" s="61">
        <f t="shared" si="16"/>
        <v>1.1265220179476354</v>
      </c>
      <c r="AD67" s="61">
        <f t="shared" si="17"/>
        <v>1.1201915980588044</v>
      </c>
      <c r="AE67" s="61">
        <f t="shared" si="18"/>
        <v>1.1141748011496091</v>
      </c>
      <c r="AF67" s="61">
        <f t="shared" si="19"/>
        <v>1.1025592969363756</v>
      </c>
      <c r="AG67" s="62">
        <f t="shared" si="20"/>
        <v>1.0913222370471576</v>
      </c>
      <c r="AI67" s="30">
        <v>55</v>
      </c>
      <c r="AJ67" s="64">
        <f t="shared" si="21"/>
        <v>3.925000565457637E-3</v>
      </c>
      <c r="AK67" s="64">
        <f t="shared" si="22"/>
        <v>8.907240799188143E-3</v>
      </c>
      <c r="AL67" s="64">
        <f t="shared" si="23"/>
        <v>1.2743289278635661E-2</v>
      </c>
      <c r="AM67" s="64">
        <f t="shared" si="24"/>
        <v>1.6005116292793775E-2</v>
      </c>
      <c r="AN67" s="64">
        <f t="shared" si="25"/>
        <v>2.4311804239457779E-2</v>
      </c>
      <c r="AO67" s="64">
        <f t="shared" si="26"/>
        <v>3.0635275877207158E-2</v>
      </c>
      <c r="AP67" s="64">
        <f t="shared" si="27"/>
        <v>3.6276798476477023E-2</v>
      </c>
      <c r="AQ67" s="64">
        <f t="shared" si="28"/>
        <v>4.6680058382019496E-2</v>
      </c>
      <c r="AR67" s="66">
        <f t="shared" si="29"/>
        <v>5.5486026683607137E-2</v>
      </c>
    </row>
    <row r="68" spans="2:44" x14ac:dyDescent="0.3">
      <c r="B68" s="30">
        <v>56</v>
      </c>
      <c r="C68" s="3">
        <f>int_lag_19!C146</f>
        <v>5.3714899999999961</v>
      </c>
      <c r="D68">
        <f>int_lag_19!D146</f>
        <v>5.894249999999988</v>
      </c>
      <c r="E68">
        <f>int_lag_19!E146</f>
        <v>5.9642199999999903</v>
      </c>
      <c r="F68">
        <f>int_lag_19!F146</f>
        <v>6.1160900000000096</v>
      </c>
      <c r="G68">
        <f>int_lag_19!G146</f>
        <v>6.5635999999999965</v>
      </c>
      <c r="H68">
        <f>int_lag_19!H146</f>
        <v>6.7379975000000005</v>
      </c>
      <c r="I68">
        <f>int_lag_19!I146</f>
        <v>6.8889500000000181</v>
      </c>
      <c r="J68">
        <f>int_lag_19!J146</f>
        <v>7.1908349999999945</v>
      </c>
      <c r="K68" s="4">
        <f>int_lag_19!K146</f>
        <v>7.3322599999999918</v>
      </c>
      <c r="M68" s="30">
        <v>56</v>
      </c>
      <c r="N68">
        <f t="shared" si="3"/>
        <v>-0.15162735506454747</v>
      </c>
      <c r="O68">
        <f t="shared" si="4"/>
        <v>-0.15386584476009399</v>
      </c>
      <c r="P68">
        <f t="shared" si="5"/>
        <v>-0.15699867206376694</v>
      </c>
      <c r="Q68">
        <f t="shared" si="6"/>
        <v>-0.16024347088881402</v>
      </c>
      <c r="R68">
        <f t="shared" si="7"/>
        <v>-0.16998001819256012</v>
      </c>
      <c r="S68">
        <f t="shared" si="8"/>
        <v>-0.18062659421064878</v>
      </c>
      <c r="T68">
        <f t="shared" si="9"/>
        <v>-0.19206137016811253</v>
      </c>
      <c r="U68">
        <f t="shared" si="10"/>
        <v>-0.21527934654583225</v>
      </c>
      <c r="V68" s="4">
        <f t="shared" si="11"/>
        <v>-0.24041992845220062</v>
      </c>
      <c r="X68" s="30">
        <v>56</v>
      </c>
      <c r="Y68" s="61">
        <f t="shared" si="12"/>
        <v>1.1365592492464178</v>
      </c>
      <c r="Z68" s="61">
        <f t="shared" si="13"/>
        <v>1.1361160897851597</v>
      </c>
      <c r="AA68" s="61">
        <f t="shared" si="14"/>
        <v>1.1346082986816854</v>
      </c>
      <c r="AB68" s="61">
        <f t="shared" si="15"/>
        <v>1.1329141524099511</v>
      </c>
      <c r="AC68" s="61">
        <f t="shared" si="16"/>
        <v>1.1278504369302274</v>
      </c>
      <c r="AD68" s="61">
        <f t="shared" si="17"/>
        <v>1.1218663889944347</v>
      </c>
      <c r="AE68" s="61">
        <f t="shared" si="18"/>
        <v>1.1161593268860128</v>
      </c>
      <c r="AF68" s="61">
        <f t="shared" si="19"/>
        <v>1.1051228699750704</v>
      </c>
      <c r="AG68" s="62">
        <f t="shared" si="20"/>
        <v>1.094365284043034</v>
      </c>
      <c r="AI68" s="30">
        <v>56</v>
      </c>
      <c r="AJ68" s="64">
        <f t="shared" si="21"/>
        <v>4.0417123268458033E-3</v>
      </c>
      <c r="AK68" s="64">
        <f t="shared" si="22"/>
        <v>9.1715556102753837E-3</v>
      </c>
      <c r="AL68" s="64">
        <f t="shared" si="23"/>
        <v>1.3122124396403034E-2</v>
      </c>
      <c r="AM68" s="64">
        <f t="shared" si="24"/>
        <v>1.6482427494459717E-2</v>
      </c>
      <c r="AN68" s="64">
        <f t="shared" si="25"/>
        <v>2.5040770637870691E-2</v>
      </c>
      <c r="AO68" s="64">
        <f t="shared" si="26"/>
        <v>3.1560373364240668E-2</v>
      </c>
      <c r="AP68" s="64">
        <f t="shared" si="27"/>
        <v>3.7380536238255102E-2</v>
      </c>
      <c r="AQ68" s="64">
        <f t="shared" si="28"/>
        <v>4.8142542891371765E-2</v>
      </c>
      <c r="AR68" s="66">
        <f t="shared" si="29"/>
        <v>5.7232524495460568E-2</v>
      </c>
    </row>
    <row r="69" spans="2:44" x14ac:dyDescent="0.3">
      <c r="B69" s="30">
        <v>57</v>
      </c>
      <c r="C69" s="3">
        <f>int_lag_19!C147</f>
        <v>5.3686099999999959</v>
      </c>
      <c r="D69">
        <f>int_lag_19!D147</f>
        <v>5.8897499999999887</v>
      </c>
      <c r="E69">
        <f>int_lag_19!E147</f>
        <v>5.9590799999999904</v>
      </c>
      <c r="F69">
        <f>int_lag_19!F147</f>
        <v>6.1105100000000094</v>
      </c>
      <c r="G69">
        <f>int_lag_19!G147</f>
        <v>6.5563999999999965</v>
      </c>
      <c r="H69">
        <f>int_lag_19!H147</f>
        <v>6.7299025000000015</v>
      </c>
      <c r="I69">
        <f>int_lag_19!I147</f>
        <v>6.8800500000000184</v>
      </c>
      <c r="J69">
        <f>int_lag_19!J147</f>
        <v>7.1830649999999938</v>
      </c>
      <c r="K69" s="4">
        <f>int_lag_19!K147</f>
        <v>7.3211399999999918</v>
      </c>
      <c r="M69" s="30">
        <v>57</v>
      </c>
      <c r="N69">
        <f t="shared" si="3"/>
        <v>-0.17704685458762123</v>
      </c>
      <c r="O69">
        <f t="shared" si="4"/>
        <v>-0.1793349304165735</v>
      </c>
      <c r="P69">
        <f t="shared" si="5"/>
        <v>-0.182537408257059</v>
      </c>
      <c r="Q69">
        <f t="shared" si="6"/>
        <v>-0.18585466020157401</v>
      </c>
      <c r="R69">
        <f t="shared" si="7"/>
        <v>-0.19581054566309905</v>
      </c>
      <c r="S69">
        <f t="shared" si="8"/>
        <v>-0.20670032125926505</v>
      </c>
      <c r="T69">
        <f t="shared" si="9"/>
        <v>-0.21840028537395212</v>
      </c>
      <c r="U69">
        <f t="shared" si="10"/>
        <v>-0.24216975457277543</v>
      </c>
      <c r="V69" s="4">
        <f t="shared" si="11"/>
        <v>-0.26792790321414689</v>
      </c>
      <c r="X69" s="30">
        <v>57</v>
      </c>
      <c r="Y69" s="61">
        <f t="shared" si="12"/>
        <v>1.1367733936238127</v>
      </c>
      <c r="Z69" s="61">
        <f t="shared" si="13"/>
        <v>1.1366026553700412</v>
      </c>
      <c r="AA69" s="61">
        <f t="shared" si="14"/>
        <v>1.1353051759686985</v>
      </c>
      <c r="AB69" s="61">
        <f t="shared" si="15"/>
        <v>1.1337903352625973</v>
      </c>
      <c r="AC69" s="61">
        <f t="shared" si="16"/>
        <v>1.1291841887746266</v>
      </c>
      <c r="AD69" s="61">
        <f t="shared" si="17"/>
        <v>1.1235489258630147</v>
      </c>
      <c r="AE69" s="61">
        <f t="shared" si="18"/>
        <v>1.1181542573011498</v>
      </c>
      <c r="AF69" s="61">
        <f t="shared" si="19"/>
        <v>1.1077043405261422</v>
      </c>
      <c r="AG69" s="62">
        <f t="shared" si="20"/>
        <v>1.0974326958993279</v>
      </c>
      <c r="AI69" s="30">
        <v>57</v>
      </c>
      <c r="AJ69" s="64">
        <f t="shared" si="21"/>
        <v>4.161142376587601E-3</v>
      </c>
      <c r="AK69" s="64">
        <f t="shared" si="22"/>
        <v>9.4421568339184692E-3</v>
      </c>
      <c r="AL69" s="64">
        <f t="shared" si="23"/>
        <v>1.3510123570886878E-2</v>
      </c>
      <c r="AM69" s="64">
        <f t="shared" si="24"/>
        <v>1.6971387908514601E-2</v>
      </c>
      <c r="AN69" s="64">
        <f t="shared" si="25"/>
        <v>2.578904417020933E-2</v>
      </c>
      <c r="AO69" s="64">
        <f t="shared" si="26"/>
        <v>3.2511393203658812E-2</v>
      </c>
      <c r="AP69" s="64">
        <f t="shared" si="27"/>
        <v>3.8516609279726333E-2</v>
      </c>
      <c r="AQ69" s="64">
        <f t="shared" si="28"/>
        <v>4.964942180382137E-2</v>
      </c>
      <c r="AR69" s="66">
        <f t="shared" si="29"/>
        <v>5.9037758181329836E-2</v>
      </c>
    </row>
    <row r="70" spans="2:44" x14ac:dyDescent="0.3">
      <c r="B70" s="30">
        <v>58</v>
      </c>
      <c r="C70" s="3">
        <f>int_lag_19!C148</f>
        <v>5.3660266666666629</v>
      </c>
      <c r="D70">
        <f>int_lag_19!D148</f>
        <v>5.8856666666666548</v>
      </c>
      <c r="E70">
        <f>int_lag_19!E148</f>
        <v>5.9544133333333233</v>
      </c>
      <c r="F70">
        <f>int_lag_19!F148</f>
        <v>6.1054266666666761</v>
      </c>
      <c r="G70">
        <f>int_lag_19!G148</f>
        <v>6.5500666666666634</v>
      </c>
      <c r="H70">
        <f>int_lag_19!H148</f>
        <v>6.7229233333333349</v>
      </c>
      <c r="I70">
        <f>int_lag_19!I148</f>
        <v>6.8724666666666856</v>
      </c>
      <c r="J70">
        <f>int_lag_19!J148</f>
        <v>7.176606666666661</v>
      </c>
      <c r="K70" s="4">
        <f>int_lag_19!K148</f>
        <v>7.3119733333333254</v>
      </c>
      <c r="M70" s="30">
        <v>58</v>
      </c>
      <c r="N70">
        <f t="shared" si="3"/>
        <v>-0.20258128920801829</v>
      </c>
      <c r="O70">
        <f t="shared" si="4"/>
        <v>-0.20492089914576336</v>
      </c>
      <c r="P70">
        <f t="shared" si="5"/>
        <v>-0.20819577780376061</v>
      </c>
      <c r="Q70">
        <f t="shared" si="6"/>
        <v>-0.21158836129084965</v>
      </c>
      <c r="R70">
        <f t="shared" si="7"/>
        <v>-0.22177240766623219</v>
      </c>
      <c r="S70">
        <f t="shared" si="8"/>
        <v>-0.23291535736501082</v>
      </c>
      <c r="T70">
        <f t="shared" si="9"/>
        <v>-0.24489161702909007</v>
      </c>
      <c r="U70">
        <f t="shared" si="10"/>
        <v>-0.26923645483265229</v>
      </c>
      <c r="V70" s="4">
        <f t="shared" si="11"/>
        <v>-0.29564016144790944</v>
      </c>
      <c r="X70" s="30">
        <v>58</v>
      </c>
      <c r="Y70" s="61">
        <f t="shared" si="12"/>
        <v>1.1369884117394806</v>
      </c>
      <c r="Z70" s="61">
        <f t="shared" si="13"/>
        <v>1.1370911913449357</v>
      </c>
      <c r="AA70" s="61">
        <f t="shared" si="14"/>
        <v>1.1360049800886118</v>
      </c>
      <c r="AB70" s="61">
        <f t="shared" si="15"/>
        <v>1.1346703486606233</v>
      </c>
      <c r="AC70" s="61">
        <f t="shared" si="16"/>
        <v>1.1305247597529962</v>
      </c>
      <c r="AD70" s="61">
        <f t="shared" si="17"/>
        <v>1.1252412936528162</v>
      </c>
      <c r="AE70" s="61">
        <f t="shared" si="18"/>
        <v>1.1201622710680441</v>
      </c>
      <c r="AF70" s="61">
        <f t="shared" si="19"/>
        <v>1.1103072719741973</v>
      </c>
      <c r="AG70" s="62">
        <f t="shared" si="20"/>
        <v>1.1005296936340909</v>
      </c>
      <c r="AI70" s="30">
        <v>58</v>
      </c>
      <c r="AJ70" s="64">
        <f t="shared" si="21"/>
        <v>4.2834084296698993E-3</v>
      </c>
      <c r="AK70" s="64">
        <f t="shared" si="22"/>
        <v>9.7193263190161749E-3</v>
      </c>
      <c r="AL70" s="64">
        <f t="shared" si="23"/>
        <v>1.3907706403739617E-2</v>
      </c>
      <c r="AM70" s="64">
        <f t="shared" si="24"/>
        <v>1.7472535939158984E-2</v>
      </c>
      <c r="AN70" s="64">
        <f t="shared" si="25"/>
        <v>2.6557597741493355E-2</v>
      </c>
      <c r="AO70" s="64">
        <f t="shared" si="26"/>
        <v>3.3489713885401673E-2</v>
      </c>
      <c r="AP70" s="64">
        <f t="shared" si="27"/>
        <v>3.9686809698770364E-2</v>
      </c>
      <c r="AQ70" s="64">
        <f t="shared" si="28"/>
        <v>5.1203197966643521E-2</v>
      </c>
      <c r="AR70" s="66">
        <f t="shared" si="29"/>
        <v>6.0905403563445093E-2</v>
      </c>
    </row>
    <row r="71" spans="2:44" x14ac:dyDescent="0.3">
      <c r="B71" s="30">
        <v>59</v>
      </c>
      <c r="C71" s="3">
        <f>int_lag_19!C149</f>
        <v>5.3637399999999955</v>
      </c>
      <c r="D71">
        <f>int_lag_19!D149</f>
        <v>5.8819999999999881</v>
      </c>
      <c r="E71">
        <f>int_lag_19!E149</f>
        <v>5.9502199999999901</v>
      </c>
      <c r="F71">
        <f>int_lag_19!F149</f>
        <v>6.1008400000000096</v>
      </c>
      <c r="G71">
        <f>int_lag_19!G149</f>
        <v>6.5445999999999964</v>
      </c>
      <c r="H71">
        <f>int_lag_19!H149</f>
        <v>6.7170600000000009</v>
      </c>
      <c r="I71">
        <f>int_lag_19!I149</f>
        <v>6.8662000000000187</v>
      </c>
      <c r="J71">
        <f>int_lag_19!J149</f>
        <v>7.1714599999999953</v>
      </c>
      <c r="K71" s="4">
        <f>int_lag_19!K149</f>
        <v>7.304759999999991</v>
      </c>
      <c r="M71" s="30">
        <v>59</v>
      </c>
      <c r="N71">
        <f t="shared" si="3"/>
        <v>-0.22824851728669424</v>
      </c>
      <c r="O71">
        <f t="shared" si="4"/>
        <v>-0.23064174734712767</v>
      </c>
      <c r="P71">
        <f t="shared" si="5"/>
        <v>-0.23399197283550913</v>
      </c>
      <c r="Q71">
        <f t="shared" si="6"/>
        <v>-0.23746297219022497</v>
      </c>
      <c r="R71">
        <f t="shared" si="7"/>
        <v>-0.24788464000303551</v>
      </c>
      <c r="S71">
        <f t="shared" si="8"/>
        <v>-0.25929147132253549</v>
      </c>
      <c r="T71">
        <f t="shared" si="9"/>
        <v>-0.27155596493845219</v>
      </c>
      <c r="U71">
        <f t="shared" si="10"/>
        <v>-0.29650188516841253</v>
      </c>
      <c r="V71" s="4">
        <f t="shared" si="11"/>
        <v>-0.32358138371725897</v>
      </c>
      <c r="X71" s="30">
        <v>59</v>
      </c>
      <c r="Y71" s="61">
        <f t="shared" si="12"/>
        <v>1.1372044893150552</v>
      </c>
      <c r="Z71" s="61">
        <f t="shared" si="13"/>
        <v>1.1375821449604131</v>
      </c>
      <c r="AA71" s="61">
        <f t="shared" si="14"/>
        <v>1.1367083750638658</v>
      </c>
      <c r="AB71" s="61">
        <f t="shared" si="15"/>
        <v>1.1355550391614542</v>
      </c>
      <c r="AC71" s="61">
        <f t="shared" si="16"/>
        <v>1.1318736778014569</v>
      </c>
      <c r="AD71" s="61">
        <f t="shared" si="17"/>
        <v>1.1269456390904511</v>
      </c>
      <c r="AE71" s="61">
        <f t="shared" si="18"/>
        <v>1.1221861313779524</v>
      </c>
      <c r="AF71" s="61">
        <f t="shared" si="19"/>
        <v>1.1129353630753702</v>
      </c>
      <c r="AG71" s="62">
        <f t="shared" si="20"/>
        <v>1.1036617096144066</v>
      </c>
      <c r="AI71" s="30">
        <v>59</v>
      </c>
      <c r="AJ71" s="64">
        <f t="shared" si="21"/>
        <v>4.4086360331757612E-3</v>
      </c>
      <c r="AK71" s="64">
        <f t="shared" si="22"/>
        <v>1.0003364599730613E-2</v>
      </c>
      <c r="AL71" s="64">
        <f t="shared" si="23"/>
        <v>1.4315320382126462E-2</v>
      </c>
      <c r="AM71" s="64">
        <f t="shared" si="24"/>
        <v>1.7986446039382709E-2</v>
      </c>
      <c r="AN71" s="64">
        <f t="shared" si="25"/>
        <v>2.7347468884088788E-2</v>
      </c>
      <c r="AO71" s="64">
        <f t="shared" si="26"/>
        <v>3.4496806243242029E-2</v>
      </c>
      <c r="AP71" s="64">
        <f t="shared" si="27"/>
        <v>4.0893051525156876E-2</v>
      </c>
      <c r="AQ71" s="64">
        <f t="shared" si="28"/>
        <v>5.2806554134942174E-2</v>
      </c>
      <c r="AR71" s="66">
        <f t="shared" si="29"/>
        <v>6.2839407945297965E-2</v>
      </c>
    </row>
    <row r="72" spans="2:44" x14ac:dyDescent="0.3">
      <c r="B72" s="30">
        <v>60</v>
      </c>
      <c r="C72" s="3">
        <f>int_lag_19!C150</f>
        <v>5.3617499999999954</v>
      </c>
      <c r="D72">
        <f>int_lag_19!D150</f>
        <v>5.8787499999999877</v>
      </c>
      <c r="E72">
        <f>int_lag_19!E150</f>
        <v>5.9464999999999897</v>
      </c>
      <c r="F72">
        <f>int_lag_19!F150</f>
        <v>6.0967500000000099</v>
      </c>
      <c r="G72">
        <f>int_lag_19!G150</f>
        <v>6.5399999999999965</v>
      </c>
      <c r="H72">
        <f>int_lag_19!H150</f>
        <v>6.7123125000000012</v>
      </c>
      <c r="I72">
        <f>int_lag_19!I150</f>
        <v>6.8612500000000187</v>
      </c>
      <c r="J72">
        <f>int_lag_19!J150</f>
        <v>7.1676249999999939</v>
      </c>
      <c r="K72" s="4">
        <f>int_lag_19!K150</f>
        <v>7.2994999999999912</v>
      </c>
      <c r="M72" s="30">
        <v>60</v>
      </c>
      <c r="N72">
        <f t="shared" si="3"/>
        <v>-0.25406702878671383</v>
      </c>
      <c r="O72">
        <f t="shared" si="4"/>
        <v>-0.25651611609566838</v>
      </c>
      <c r="P72">
        <f t="shared" si="5"/>
        <v>-0.25994484878952262</v>
      </c>
      <c r="Q72">
        <f t="shared" si="6"/>
        <v>-0.26349757395297069</v>
      </c>
      <c r="R72">
        <f t="shared" si="7"/>
        <v>-0.27416702330022802</v>
      </c>
      <c r="S72">
        <f t="shared" si="8"/>
        <v>-0.28584924914006171</v>
      </c>
      <c r="T72">
        <f t="shared" si="9"/>
        <v>-0.29841482988296969</v>
      </c>
      <c r="U72">
        <f t="shared" si="10"/>
        <v>-0.32398957576990073</v>
      </c>
      <c r="V72" s="4">
        <f t="shared" si="11"/>
        <v>-0.35177758714547647</v>
      </c>
      <c r="X72" s="30">
        <v>60</v>
      </c>
      <c r="Y72" s="61">
        <f t="shared" si="12"/>
        <v>1.1374218176479152</v>
      </c>
      <c r="Z72" s="61">
        <f t="shared" si="13"/>
        <v>1.1380759768018192</v>
      </c>
      <c r="AA72" s="61">
        <f t="shared" si="14"/>
        <v>1.1374160450801574</v>
      </c>
      <c r="AB72" s="61">
        <f t="shared" si="15"/>
        <v>1.1364452798375084</v>
      </c>
      <c r="AC72" s="61">
        <f t="shared" si="16"/>
        <v>1.1332325195518289</v>
      </c>
      <c r="AD72" s="61">
        <f t="shared" si="17"/>
        <v>1.1286641806286228</v>
      </c>
      <c r="AE72" s="61">
        <f t="shared" si="18"/>
        <v>1.1242286991409434</v>
      </c>
      <c r="AF72" s="61">
        <f t="shared" si="19"/>
        <v>1.1155924678258402</v>
      </c>
      <c r="AG72" s="62">
        <f t="shared" si="20"/>
        <v>1.1068344180398351</v>
      </c>
      <c r="AI72" s="30">
        <v>60</v>
      </c>
      <c r="AJ72" s="64">
        <f t="shared" si="21"/>
        <v>4.5369592748675247E-3</v>
      </c>
      <c r="AK72" s="64">
        <f t="shared" si="22"/>
        <v>1.0294592582415274E-2</v>
      </c>
      <c r="AL72" s="64">
        <f t="shared" si="23"/>
        <v>1.4733443403957325E-2</v>
      </c>
      <c r="AM72" s="64">
        <f t="shared" si="24"/>
        <v>1.8513731996658289E-2</v>
      </c>
      <c r="AN72" s="64">
        <f t="shared" si="25"/>
        <v>2.8159765653291258E-2</v>
      </c>
      <c r="AO72" s="64">
        <f t="shared" si="26"/>
        <v>3.5534241983408932E-2</v>
      </c>
      <c r="AP72" s="64">
        <f t="shared" si="27"/>
        <v>4.2137382185067906E-2</v>
      </c>
      <c r="AQ72" s="64">
        <f t="shared" si="28"/>
        <v>5.4462370827115247E-2</v>
      </c>
      <c r="AR72" s="66">
        <f t="shared" si="29"/>
        <v>6.4844018027440553E-2</v>
      </c>
    </row>
    <row r="73" spans="2:44" x14ac:dyDescent="0.3">
      <c r="B73" s="30">
        <v>61</v>
      </c>
      <c r="C73" s="3">
        <f>int_lag_19!C151</f>
        <v>5.3600566666666625</v>
      </c>
      <c r="D73">
        <f>int_lag_19!D151</f>
        <v>5.8759166666666545</v>
      </c>
      <c r="E73">
        <f>int_lag_19!E151</f>
        <v>5.9432533333333231</v>
      </c>
      <c r="F73">
        <f>int_lag_19!F151</f>
        <v>6.0931566666666761</v>
      </c>
      <c r="G73">
        <f>int_lag_19!G151</f>
        <v>6.5362666666666627</v>
      </c>
      <c r="H73">
        <f>int_lag_19!H151</f>
        <v>6.7086808333333359</v>
      </c>
      <c r="I73">
        <f>int_lag_19!I151</f>
        <v>6.8576166666666865</v>
      </c>
      <c r="J73">
        <f>int_lag_19!J151</f>
        <v>7.1651016666666605</v>
      </c>
      <c r="K73" s="4">
        <f>int_lag_19!K151</f>
        <v>7.2961933333333242</v>
      </c>
      <c r="M73" s="30">
        <v>61</v>
      </c>
      <c r="N73">
        <f t="shared" si="3"/>
        <v>-0.28005604791784761</v>
      </c>
      <c r="O73">
        <f t="shared" si="4"/>
        <v>-0.28256339542424641</v>
      </c>
      <c r="P73">
        <f t="shared" si="5"/>
        <v>-0.28607403103579188</v>
      </c>
      <c r="Q73">
        <f t="shared" si="6"/>
        <v>-0.28971203977453408</v>
      </c>
      <c r="R73">
        <f t="shared" si="7"/>
        <v>-0.30064020004664455</v>
      </c>
      <c r="S73">
        <f t="shared" si="8"/>
        <v>-0.31261022051400511</v>
      </c>
      <c r="T73">
        <f t="shared" si="9"/>
        <v>-0.32549075123255311</v>
      </c>
      <c r="U73">
        <f t="shared" si="10"/>
        <v>-0.35172431305013385</v>
      </c>
      <c r="V73" s="4">
        <f t="shared" si="11"/>
        <v>-0.38025632430986944</v>
      </c>
      <c r="X73" s="30">
        <v>61</v>
      </c>
      <c r="Y73" s="61">
        <f t="shared" si="12"/>
        <v>1.1376405945601216</v>
      </c>
      <c r="Z73" s="61">
        <f t="shared" si="13"/>
        <v>1.1385731630421603</v>
      </c>
      <c r="AA73" s="61">
        <f t="shared" si="14"/>
        <v>1.1381286978391598</v>
      </c>
      <c r="AB73" s="61">
        <f t="shared" si="15"/>
        <v>1.1373419746100588</v>
      </c>
      <c r="AC73" s="61">
        <f t="shared" si="16"/>
        <v>1.1346029180029189</v>
      </c>
      <c r="AD73" s="61">
        <f t="shared" si="17"/>
        <v>1.130399219393307</v>
      </c>
      <c r="AE73" s="61">
        <f t="shared" si="18"/>
        <v>1.1262929475259456</v>
      </c>
      <c r="AF73" s="61">
        <f t="shared" si="19"/>
        <v>1.1182826175804439</v>
      </c>
      <c r="AG73" s="62">
        <f t="shared" si="20"/>
        <v>1.1100537691791887</v>
      </c>
      <c r="AI73" s="30">
        <v>61</v>
      </c>
      <c r="AJ73" s="64">
        <f t="shared" si="21"/>
        <v>4.6685215786751444E-3</v>
      </c>
      <c r="AK73" s="64">
        <f t="shared" si="22"/>
        <v>1.0593353440034203E-2</v>
      </c>
      <c r="AL73" s="64">
        <f t="shared" si="23"/>
        <v>1.5162586615307339E-2</v>
      </c>
      <c r="AM73" s="64">
        <f t="shared" si="24"/>
        <v>1.9055050627340697E-2</v>
      </c>
      <c r="AN73" s="64">
        <f t="shared" si="25"/>
        <v>2.8995673265618027E-2</v>
      </c>
      <c r="AO73" s="64">
        <f t="shared" si="26"/>
        <v>3.6603703306208324E-2</v>
      </c>
      <c r="AP73" s="64">
        <f t="shared" si="27"/>
        <v>4.342199546431913E-2</v>
      </c>
      <c r="AQ73" s="64">
        <f t="shared" si="28"/>
        <v>5.6173746620565512E-2</v>
      </c>
      <c r="AR73" s="66">
        <f t="shared" si="29"/>
        <v>6.6923811809036171E-2</v>
      </c>
    </row>
    <row r="74" spans="2:44" x14ac:dyDescent="0.3">
      <c r="B74" s="30">
        <v>62</v>
      </c>
      <c r="C74" s="3">
        <f>int_lag_19!C152</f>
        <v>5.358659999999996</v>
      </c>
      <c r="D74">
        <f>int_lag_19!D152</f>
        <v>5.8734999999999875</v>
      </c>
      <c r="E74">
        <f>int_lag_19!E152</f>
        <v>5.9404799999999893</v>
      </c>
      <c r="F74">
        <f>int_lag_19!F152</f>
        <v>6.09006000000001</v>
      </c>
      <c r="G74">
        <f>int_lag_19!G152</f>
        <v>6.5333999999999959</v>
      </c>
      <c r="H74">
        <f>int_lag_19!H152</f>
        <v>6.7061650000000013</v>
      </c>
      <c r="I74">
        <f>int_lag_19!I152</f>
        <v>6.8553000000000193</v>
      </c>
      <c r="J74">
        <f>int_lag_19!J152</f>
        <v>7.1638899999999941</v>
      </c>
      <c r="K74" s="4">
        <f>int_lag_19!K152</f>
        <v>7.29483999999999</v>
      </c>
      <c r="M74" s="30">
        <v>62</v>
      </c>
      <c r="N74">
        <f t="shared" si="3"/>
        <v>-0.3062356454221607</v>
      </c>
      <c r="O74">
        <f t="shared" si="4"/>
        <v>-0.30880383849873505</v>
      </c>
      <c r="P74">
        <f t="shared" si="5"/>
        <v>-0.31240003175952874</v>
      </c>
      <c r="Q74">
        <f t="shared" si="6"/>
        <v>-0.31612715475828734</v>
      </c>
      <c r="R74">
        <f t="shared" si="7"/>
        <v>-0.32732580351891127</v>
      </c>
      <c r="S74">
        <f t="shared" si="8"/>
        <v>-0.33959699870771071</v>
      </c>
      <c r="T74">
        <f t="shared" si="9"/>
        <v>-0.35280745978889955</v>
      </c>
      <c r="U74">
        <f t="shared" si="10"/>
        <v>-0.37973232320342665</v>
      </c>
      <c r="V74" s="4">
        <f t="shared" si="11"/>
        <v>-0.40904690803616423</v>
      </c>
      <c r="X74" s="30">
        <v>62</v>
      </c>
      <c r="Y74" s="61">
        <f t="shared" si="12"/>
        <v>1.137861025433351</v>
      </c>
      <c r="Z74" s="61">
        <f t="shared" si="13"/>
        <v>1.139074197901204</v>
      </c>
      <c r="AA74" s="61">
        <f t="shared" si="14"/>
        <v>1.1388470682237672</v>
      </c>
      <c r="AB74" s="61">
        <f t="shared" si="15"/>
        <v>1.1382460629954656</v>
      </c>
      <c r="AC74" s="61">
        <f t="shared" si="16"/>
        <v>1.1359865709541632</v>
      </c>
      <c r="AD74" s="61">
        <f t="shared" si="17"/>
        <v>1.1321531512724421</v>
      </c>
      <c r="AE74" s="61">
        <f t="shared" si="18"/>
        <v>1.1283819780928599</v>
      </c>
      <c r="AF74" s="61">
        <f t="shared" si="19"/>
        <v>1.1210100458460868</v>
      </c>
      <c r="AG74" s="62">
        <f t="shared" si="20"/>
        <v>1.1133260280795532</v>
      </c>
      <c r="AI74" s="30">
        <v>62</v>
      </c>
      <c r="AJ74" s="64">
        <f t="shared" si="21"/>
        <v>4.8034766001618934E-3</v>
      </c>
      <c r="AK74" s="64">
        <f t="shared" si="22"/>
        <v>1.0900014745407693E-2</v>
      </c>
      <c r="AL74" s="64">
        <f t="shared" si="23"/>
        <v>1.5603297607440392E-2</v>
      </c>
      <c r="AM74" s="64">
        <f t="shared" si="24"/>
        <v>1.961110594224591E-2</v>
      </c>
      <c r="AN74" s="64">
        <f t="shared" si="25"/>
        <v>2.9856461594980677E-2</v>
      </c>
      <c r="AO74" s="64">
        <f t="shared" si="26"/>
        <v>3.7706993793247046E-2</v>
      </c>
      <c r="AP74" s="64">
        <f t="shared" si="27"/>
        <v>4.474924621189269E-2</v>
      </c>
      <c r="AQ74" s="64">
        <f t="shared" si="28"/>
        <v>5.7944021300035287E-2</v>
      </c>
      <c r="AR74" s="66">
        <f t="shared" si="29"/>
        <v>6.9083735179132355E-2</v>
      </c>
    </row>
    <row r="75" spans="2:44" x14ac:dyDescent="0.3">
      <c r="B75" s="30">
        <v>63</v>
      </c>
      <c r="C75" s="3">
        <f>int_lag_19!C153</f>
        <v>5.3575599999999959</v>
      </c>
      <c r="D75">
        <f>int_lag_19!D153</f>
        <v>5.8714999999999877</v>
      </c>
      <c r="E75">
        <f>int_lag_19!E153</f>
        <v>5.9381799999999894</v>
      </c>
      <c r="F75">
        <f>int_lag_19!F153</f>
        <v>6.0874600000000099</v>
      </c>
      <c r="G75">
        <f>int_lag_19!G153</f>
        <v>6.5313999999999961</v>
      </c>
      <c r="H75">
        <f>int_lag_19!H153</f>
        <v>6.704765000000001</v>
      </c>
      <c r="I75">
        <f>int_lag_19!I153</f>
        <v>6.8543000000000198</v>
      </c>
      <c r="J75">
        <f>int_lag_19!J153</f>
        <v>7.1639899999999948</v>
      </c>
      <c r="K75" s="4">
        <f>int_lag_19!K153</f>
        <v>7.2954399999999904</v>
      </c>
      <c r="M75" s="30">
        <v>63</v>
      </c>
      <c r="N75">
        <f t="shared" si="3"/>
        <v>-0.33262686232931798</v>
      </c>
      <c r="O75">
        <f t="shared" si="4"/>
        <v>-0.33525868756158161</v>
      </c>
      <c r="P75">
        <f t="shared" si="5"/>
        <v>-0.3389443790422022</v>
      </c>
      <c r="Q75">
        <f t="shared" si="6"/>
        <v>-0.34276474834085402</v>
      </c>
      <c r="R75">
        <f t="shared" si="7"/>
        <v>-0.35424660084993342</v>
      </c>
      <c r="S75">
        <f t="shared" si="8"/>
        <v>-0.36683343638208815</v>
      </c>
      <c r="T75">
        <f t="shared" si="9"/>
        <v>-0.38039004876802812</v>
      </c>
      <c r="U75">
        <f t="shared" si="10"/>
        <v>-0.40804147926888906</v>
      </c>
      <c r="V75" s="4">
        <f t="shared" si="11"/>
        <v>-0.43818066725395566</v>
      </c>
      <c r="X75" s="30">
        <v>63</v>
      </c>
      <c r="Y75" s="61">
        <f t="shared" si="12"/>
        <v>1.1380833243463413</v>
      </c>
      <c r="Z75" s="61">
        <f t="shared" si="13"/>
        <v>1.1395795963502844</v>
      </c>
      <c r="AA75" s="61">
        <f t="shared" si="14"/>
        <v>1.1395719223354455</v>
      </c>
      <c r="AB75" s="61">
        <f t="shared" si="15"/>
        <v>1.139158525342054</v>
      </c>
      <c r="AC75" s="61">
        <f t="shared" si="16"/>
        <v>1.1373852503450392</v>
      </c>
      <c r="AD75" s="61">
        <f t="shared" si="17"/>
        <v>1.1339284803599641</v>
      </c>
      <c r="AE75" s="61">
        <f t="shared" si="18"/>
        <v>1.1304990388150775</v>
      </c>
      <c r="AF75" s="61">
        <f t="shared" si="19"/>
        <v>1.123779216257355</v>
      </c>
      <c r="AG75" s="62">
        <f t="shared" si="20"/>
        <v>1.1166578186156417</v>
      </c>
      <c r="AI75" s="30">
        <v>63</v>
      </c>
      <c r="AJ75" s="64">
        <f t="shared" si="21"/>
        <v>4.9419892374490404E-3</v>
      </c>
      <c r="AK75" s="64">
        <f t="shared" si="22"/>
        <v>1.1214970880373376E-2</v>
      </c>
      <c r="AL75" s="64">
        <f t="shared" si="23"/>
        <v>1.6056164029594644E-2</v>
      </c>
      <c r="AM75" s="64">
        <f t="shared" si="24"/>
        <v>2.0182653857474753E-2</v>
      </c>
      <c r="AN75" s="64">
        <f t="shared" si="25"/>
        <v>3.074349366364959E-2</v>
      </c>
      <c r="AO75" s="64">
        <f t="shared" si="26"/>
        <v>3.8846050766082274E-2</v>
      </c>
      <c r="AP75" s="64">
        <f t="shared" si="27"/>
        <v>4.6121667072885564E-2</v>
      </c>
      <c r="AQ75" s="64">
        <f t="shared" si="28"/>
        <v>5.9776802355824055E-2</v>
      </c>
      <c r="AR75" s="66">
        <f t="shared" si="29"/>
        <v>7.1329144053422056E-2</v>
      </c>
    </row>
    <row r="76" spans="2:44" x14ac:dyDescent="0.3">
      <c r="B76" s="30">
        <v>64</v>
      </c>
      <c r="C76" s="3">
        <f>int_lag_19!C154</f>
        <v>5.3567566666666622</v>
      </c>
      <c r="D76">
        <f>int_lag_19!D154</f>
        <v>5.8699166666666542</v>
      </c>
      <c r="E76">
        <f>int_lag_19!E154</f>
        <v>5.9363533333333223</v>
      </c>
      <c r="F76">
        <f>int_lag_19!F154</f>
        <v>6.0853566666666765</v>
      </c>
      <c r="G76">
        <f>int_lag_19!G154</f>
        <v>6.5302666666666624</v>
      </c>
      <c r="H76">
        <f>int_lag_19!H154</f>
        <v>6.704480833333335</v>
      </c>
      <c r="I76">
        <f>int_lag_19!I154</f>
        <v>6.8546166666666863</v>
      </c>
      <c r="J76">
        <f>int_lag_19!J154</f>
        <v>7.1654016666666607</v>
      </c>
      <c r="K76" s="4">
        <f>int_lag_19!K154</f>
        <v>7.2979933333333236</v>
      </c>
      <c r="M76" s="30">
        <v>64</v>
      </c>
      <c r="N76">
        <f t="shared" si="3"/>
        <v>-0.3592518473189652</v>
      </c>
      <c r="O76">
        <f t="shared" si="4"/>
        <v>-0.3619503138382219</v>
      </c>
      <c r="P76">
        <f t="shared" si="5"/>
        <v>-0.36572976041826838</v>
      </c>
      <c r="Q76">
        <f t="shared" si="6"/>
        <v>-0.36964784174323784</v>
      </c>
      <c r="R76">
        <f t="shared" si="7"/>
        <v>-0.38142665289689615</v>
      </c>
      <c r="S76">
        <f t="shared" si="8"/>
        <v>-0.39434480039630948</v>
      </c>
      <c r="T76">
        <f t="shared" si="9"/>
        <v>-0.40826516638746163</v>
      </c>
      <c r="U76">
        <f t="shared" si="10"/>
        <v>-0.43668153629917267</v>
      </c>
      <c r="V76" s="4">
        <f t="shared" si="11"/>
        <v>-0.46769124019106095</v>
      </c>
      <c r="X76" s="30">
        <v>64</v>
      </c>
      <c r="Y76" s="61">
        <f t="shared" si="12"/>
        <v>1.138307715334117</v>
      </c>
      <c r="Z76" s="61">
        <f t="shared" si="13"/>
        <v>1.1400898971089442</v>
      </c>
      <c r="AA76" s="61">
        <f t="shared" si="14"/>
        <v>1.1403040619734042</v>
      </c>
      <c r="AB76" s="61">
        <f t="shared" si="15"/>
        <v>1.1400803886494246</v>
      </c>
      <c r="AC76" s="61">
        <f t="shared" si="16"/>
        <v>1.1388008126692097</v>
      </c>
      <c r="AD76" s="61">
        <f t="shared" si="17"/>
        <v>1.1357278340083792</v>
      </c>
      <c r="AE76" s="61">
        <f t="shared" si="18"/>
        <v>1.1326475443475521</v>
      </c>
      <c r="AF76" s="61">
        <f t="shared" si="19"/>
        <v>1.1265948543451787</v>
      </c>
      <c r="AG76" s="62">
        <f t="shared" si="20"/>
        <v>1.1200561739356492</v>
      </c>
      <c r="AI76" s="30">
        <v>64</v>
      </c>
      <c r="AJ76" s="64">
        <f t="shared" si="21"/>
        <v>5.0842367759659224E-3</v>
      </c>
      <c r="AK76" s="64">
        <f t="shared" si="22"/>
        <v>1.1538645764930688E-2</v>
      </c>
      <c r="AL76" s="64">
        <f t="shared" si="23"/>
        <v>1.6521817684332474E-2</v>
      </c>
      <c r="AM76" s="64">
        <f t="shared" si="24"/>
        <v>2.0770507538697025E-2</v>
      </c>
      <c r="AN76" s="64">
        <f t="shared" si="25"/>
        <v>3.1658235291498138E-2</v>
      </c>
      <c r="AO76" s="64">
        <f t="shared" si="26"/>
        <v>4.0022959362844945E-2</v>
      </c>
      <c r="AP76" s="64">
        <f t="shared" si="27"/>
        <v>4.7541987598468172E-2</v>
      </c>
      <c r="AQ76" s="64">
        <f t="shared" si="28"/>
        <v>6.1675995434663289E-2</v>
      </c>
      <c r="AR76" s="66">
        <f t="shared" si="29"/>
        <v>7.3665853102850787E-2</v>
      </c>
    </row>
    <row r="77" spans="2:44" x14ac:dyDescent="0.3">
      <c r="B77" s="30">
        <v>65</v>
      </c>
      <c r="C77" s="3">
        <f>int_lag_19!C155</f>
        <v>5.3562499999999957</v>
      </c>
      <c r="D77">
        <f>int_lag_19!D155</f>
        <v>5.8687499999999879</v>
      </c>
      <c r="E77">
        <f>int_lag_19!E155</f>
        <v>5.934999999999989</v>
      </c>
      <c r="F77">
        <f>int_lag_19!F155</f>
        <v>6.08375000000001</v>
      </c>
      <c r="G77">
        <f>int_lag_19!G155</f>
        <v>6.5299999999999958</v>
      </c>
      <c r="H77">
        <f>int_lag_19!H155</f>
        <v>6.7053125000000025</v>
      </c>
      <c r="I77">
        <f>int_lag_19!I155</f>
        <v>6.8562500000000206</v>
      </c>
      <c r="J77">
        <f>int_lag_19!J155</f>
        <v>7.1681249999999928</v>
      </c>
      <c r="K77" s="4">
        <f>int_lag_19!K155</f>
        <v>7.3024999999999904</v>
      </c>
      <c r="M77" s="30">
        <v>65</v>
      </c>
      <c r="N77">
        <f t="shared" si="3"/>
        <v>-0.38613401020910754</v>
      </c>
      <c r="O77">
        <f t="shared" si="4"/>
        <v>-0.38890237399521349</v>
      </c>
      <c r="P77">
        <f t="shared" si="5"/>
        <v>-0.39278018359780886</v>
      </c>
      <c r="Q77">
        <f t="shared" si="6"/>
        <v>-0.39680081324739946</v>
      </c>
      <c r="R77">
        <f t="shared" si="7"/>
        <v>-0.40889149406592773</v>
      </c>
      <c r="S77">
        <f t="shared" si="8"/>
        <v>-0.42215796918232745</v>
      </c>
      <c r="T77">
        <f t="shared" si="9"/>
        <v>-0.43646123421625554</v>
      </c>
      <c r="U77">
        <f t="shared" si="10"/>
        <v>-0.46568440021137436</v>
      </c>
      <c r="V77" s="4">
        <f t="shared" si="11"/>
        <v>-0.4976149126029743</v>
      </c>
      <c r="X77" s="30">
        <v>65</v>
      </c>
      <c r="Y77" s="61">
        <f t="shared" si="12"/>
        <v>1.1385344337916734</v>
      </c>
      <c r="Z77" s="61">
        <f t="shared" si="13"/>
        <v>1.1406056659877644</v>
      </c>
      <c r="AA77" s="61">
        <f t="shared" si="14"/>
        <v>1.1410443296378732</v>
      </c>
      <c r="AB77" s="61">
        <f t="shared" si="15"/>
        <v>1.1410127330786903</v>
      </c>
      <c r="AC77" s="61">
        <f t="shared" si="16"/>
        <v>1.1402352106640437</v>
      </c>
      <c r="AD77" s="61">
        <f t="shared" si="17"/>
        <v>1.1375539797920438</v>
      </c>
      <c r="AE77" s="61">
        <f t="shared" si="18"/>
        <v>1.1348310989665147</v>
      </c>
      <c r="AF77" s="61">
        <f t="shared" si="19"/>
        <v>1.1294619838394271</v>
      </c>
      <c r="AG77" s="62">
        <f t="shared" si="20"/>
        <v>1.1235285945983235</v>
      </c>
      <c r="AI77" s="30">
        <v>65</v>
      </c>
      <c r="AJ77" s="64">
        <f t="shared" si="21"/>
        <v>5.230410188952539E-3</v>
      </c>
      <c r="AK77" s="64">
        <f t="shared" si="22"/>
        <v>1.1871495958988731E-2</v>
      </c>
      <c r="AL77" s="64">
        <f t="shared" si="23"/>
        <v>1.7000939185292441E-2</v>
      </c>
      <c r="AM77" s="64">
        <f t="shared" si="24"/>
        <v>2.1375543484410064E-2</v>
      </c>
      <c r="AN77" s="64">
        <f t="shared" si="25"/>
        <v>3.2602266099672983E-2</v>
      </c>
      <c r="AO77" s="64">
        <f t="shared" si="26"/>
        <v>4.1239968629680379E-2</v>
      </c>
      <c r="AP77" s="64">
        <f t="shared" si="27"/>
        <v>4.9013156152959314E-2</v>
      </c>
      <c r="AQ77" s="64">
        <f t="shared" si="28"/>
        <v>6.3645839478087884E-2</v>
      </c>
      <c r="AR77" s="66">
        <f t="shared" si="29"/>
        <v>7.6100192361421515E-2</v>
      </c>
    </row>
    <row r="78" spans="2:44" x14ac:dyDescent="0.3">
      <c r="B78" s="30">
        <v>66</v>
      </c>
      <c r="C78" s="3">
        <f>int_lag_19!C156</f>
        <v>5.3560399999999957</v>
      </c>
      <c r="D78">
        <f>int_lag_19!D156</f>
        <v>5.867999999999987</v>
      </c>
      <c r="E78">
        <f>int_lag_19!E156</f>
        <v>5.9341199999999885</v>
      </c>
      <c r="F78">
        <f>int_lag_19!F156</f>
        <v>6.0826400000000103</v>
      </c>
      <c r="G78">
        <f>int_lag_19!G156</f>
        <v>6.5305999999999953</v>
      </c>
      <c r="H78">
        <f>int_lag_19!H156</f>
        <v>6.7072600000000016</v>
      </c>
      <c r="I78">
        <f>int_lag_19!I156</f>
        <v>6.8592000000000208</v>
      </c>
      <c r="J78">
        <f>int_lag_19!J156</f>
        <v>7.1721599999999937</v>
      </c>
      <c r="K78" s="4">
        <f>int_lag_19!K156</f>
        <v>7.308959999999991</v>
      </c>
      <c r="M78" s="30">
        <v>66</v>
      </c>
      <c r="N78">
        <f t="shared" ref="N78:N111" si="30">-NORMSINV((M78/100)/EXP(-$N$9*$N$7))</f>
        <v>-0.41329819456206834</v>
      </c>
      <c r="O78">
        <f t="shared" ref="O78:O111" si="31">-NORMSINV(M78/100/EXP(-$O$9*$O$7))</f>
        <v>-0.41613998622780018</v>
      </c>
      <c r="P78">
        <f t="shared" ref="P78:P111" si="32">-NORMSINV(M78/100/EXP(-$P$9*$P$7))</f>
        <v>-0.42012115755776758</v>
      </c>
      <c r="Q78">
        <f t="shared" ref="Q78:Q111" si="33">-NORMSINV(M78/100/EXP(-$Q$9*$Q$7))</f>
        <v>-0.42424958463604523</v>
      </c>
      <c r="R78">
        <f t="shared" ref="R78:R111" si="34">-NORMSINV(M78/100/EXP(-$R$9*$R$7))</f>
        <v>-0.43666833587371245</v>
      </c>
      <c r="S78">
        <f t="shared" ref="S78:S111" si="35">-NORMSINV(M78/100/EXP(-$S$9*$S$7))</f>
        <v>-0.450301657028637</v>
      </c>
      <c r="T78">
        <f t="shared" ref="T78:T111" si="36">-NORMSINV(M78/100/EXP(-$T$9*$T$7))</f>
        <v>-0.46500869631560471</v>
      </c>
      <c r="U78">
        <f t="shared" ref="U78:U111" si="37">-NORMSINV(M78/100/EXP(-$U$9*$U$7))</f>
        <v>-0.49508443713299638</v>
      </c>
      <c r="V78" s="4">
        <f t="shared" ref="V78:V111" si="38">-NORMSINV(M78/100/EXP(-$V$9*$V$7))</f>
        <v>-0.52799101054635744</v>
      </c>
      <c r="X78" s="30">
        <v>66</v>
      </c>
      <c r="Y78" s="61">
        <f t="shared" ref="Y78:Y111" si="39">($Y$10*EXP(($Y$8-$Y$9-((C78/200)^2))*$Y$7))/EXP(N78*(C78/100)*SQRT($Y$7))</f>
        <v>1.1387637280490179</v>
      </c>
      <c r="Z78" s="61">
        <f t="shared" ref="Z78:Z111" si="40">($Z$10*EXP(($Z$8-$Z$9-((D78/200)^2))*$Z$7))/EXP(O78*(D78/100)*SQRT($Z$7))</f>
        <v>1.1411274996419165</v>
      </c>
      <c r="AA78" s="61">
        <f t="shared" ref="AA78:AA111" si="41">($AA$10*EXP(($AA$8-$AA$9-((E78/200)^2))*$AA$7))/EXP(P78*(E78/100)*SQRT($AA$7))</f>
        <v>1.1417936141553395</v>
      </c>
      <c r="AB78" s="61">
        <f t="shared" ref="AB78:AB111" si="42">($AB$10*EXP(($AB$8-$AB$9-((F78/200)^2))*$AB$7))/EXP(Q78*(F78/100)*SQRT($AB$7))</f>
        <v>1.1419566992829111</v>
      </c>
      <c r="AC78" s="61">
        <f t="shared" ref="AC78:AC111" si="43">($AC$10*EXP(($AC$8-$AC$9-((G78/200)^2))*$AC$7))/EXP(R78*(G78/100)*SQRT($AC$7))</f>
        <v>1.1416905065155747</v>
      </c>
      <c r="AD78" s="61">
        <f t="shared" ref="AD78:AD111" si="44">($AD$10*EXP(($AD$8-$AD$9-((H78/200)^2))*$AD$7))/EXP(S78*(H78/100)*SQRT($AD$7))</f>
        <v>1.1394098447444307</v>
      </c>
      <c r="AE78" s="61">
        <f t="shared" ref="AE78:AE111" si="45">($AE$10*EXP(($AE$8-$AE$9-((I78/200)^2))*$AE$7))/EXP(T78*(I78/100)*SQRT($AE$7))</f>
        <v>1.1370535226957135</v>
      </c>
      <c r="AF78" s="61">
        <f t="shared" ref="AF78:AF111" si="46">($AF$10*EXP(($AF$8-$AF$9-((J78/200)^2))*$AF$7))/EXP(U78*(J78/100)*SQRT($AF$7))</f>
        <v>1.1323859684106155</v>
      </c>
      <c r="AG78" s="62">
        <f t="shared" ref="AG78:AG111" si="47">($AG$10*EXP(($AG$8-$AG$9-((K78/200)^2))*$AG$7))/EXP(V78*(K78/100)*SQRT($AG$7))</f>
        <v>1.1270831160005186</v>
      </c>
      <c r="AI78" s="30">
        <v>66</v>
      </c>
      <c r="AJ78" s="64">
        <f t="shared" ref="AJ78:AJ111" si="48">(Y78*EXP(-$AJ$8*$AJ$7)*NORMSDIST(-(N78-((C78/100)*SQRT($AJ$7)))))-($AJ$10*EXP(-$AJ$9*$AJ$7)*NORMSDIST(-N78))</f>
        <v>5.3807156199868755E-3</v>
      </c>
      <c r="AK78" s="64">
        <f t="shared" ref="AK78:AK111" si="49">(Z78*EXP(-$AK$8*$AK$7)*NORMSDIST(-(O78-((D78/100)*SQRT($AK$7)))))-($AK$10*EXP(-$AK$9*$AK$7)*NORMSDIST(-O78))</f>
        <v>1.2214014199817269E-2</v>
      </c>
      <c r="AL78" s="64">
        <f t="shared" ref="AL78:AL111" si="50">(AA78*EXP(-$AL$8*$AL$7)*NORMSDIST(-(P78-((E78/100)*SQRT($AL$7)))))-($AL$10*EXP(-$AL$9*$AL$7)*NORMSDIST(-P78))</f>
        <v>1.7494263273188149E-2</v>
      </c>
      <c r="AM78" s="64">
        <f t="shared" ref="AM78:AM111" si="51">(AB78*EXP(-$AM$8*$AM$7)*NORMSDIST(-(Q78-((F78/100)*SQRT($AM$7)))))-($AM$10*EXP(-$AM$9*$AM$7)*NORMSDIST(-Q78))</f>
        <v>2.1998708475015394E-2</v>
      </c>
      <c r="AN78" s="64">
        <f t="shared" ref="AN78:AN111" si="52">(AC78*EXP(-$AN$8*$AN$7)*NORMSDIST(-(R78-((G78/100)*SQRT($AN$7)))))-($AN$10*EXP(-$AN$9*$AN$7)*NORMSDIST(-R78))</f>
        <v>3.3577292105193224E-2</v>
      </c>
      <c r="AO78" s="64">
        <f t="shared" ref="AO78:AO111" si="53">(AD78*EXP(-$AO$8*$AO$7)*NORMSDIST(-(S78-((H78/100)*SQRT($AO$7)))))-($AO$10*EXP(-$AO$9*$AO$7)*NORMSDIST(-S78))</f>
        <v>4.2499509986226314E-2</v>
      </c>
      <c r="AP78" s="64">
        <f t="shared" ref="AP78:AP111" si="54">(AE78*EXP(-$AP$8*$AP$7)*NORMSDIST(-(T78-((I78/100)*SQRT($AP$7)))))-($AP$10*EXP(-$AP$9*$AP$7)*NORMSDIST(-T78))</f>
        <v>5.053836512851162E-2</v>
      </c>
      <c r="AQ78" s="64">
        <f t="shared" ref="AQ78:AQ111" si="55">(AF78*EXP(-$AQ$8*$AQ$7)*NORMSDIST(-(U78-((J78/100)*SQRT($AQ$7)))))-($AQ$10*EXP(-$AQ$9*$AQ$7)*NORMSDIST(-U78))</f>
        <v>6.5690947449487558E-2</v>
      </c>
      <c r="AR78" s="66">
        <f t="shared" ref="AR78:AR111" si="56">(AG78*EXP(-$AR$8*$AR$7)*NORMSDIST(-(V78-((K78/100)*SQRT($AR$7)))))-($AR$10*EXP(-$AR$9*$AR$7)*NORMSDIST(-V78))</f>
        <v>7.8639073307533502E-2</v>
      </c>
    </row>
    <row r="79" spans="2:44" x14ac:dyDescent="0.3">
      <c r="B79" s="30">
        <v>67</v>
      </c>
      <c r="C79" s="3">
        <f>int_lag_19!C157</f>
        <v>5.356126666666662</v>
      </c>
      <c r="D79">
        <f>int_lag_19!D157</f>
        <v>5.8676666666666542</v>
      </c>
      <c r="E79">
        <f>int_lag_19!E157</f>
        <v>5.9337133333333218</v>
      </c>
      <c r="F79">
        <f>int_lag_19!F157</f>
        <v>6.0820266666666765</v>
      </c>
      <c r="G79">
        <f>int_lag_19!G157</f>
        <v>6.5320666666666618</v>
      </c>
      <c r="H79">
        <f>int_lag_19!H157</f>
        <v>6.710323333333335</v>
      </c>
      <c r="I79">
        <f>int_lag_19!I157</f>
        <v>6.863466666666687</v>
      </c>
      <c r="J79">
        <f>int_lag_19!J157</f>
        <v>7.1775066666666607</v>
      </c>
      <c r="K79" s="4">
        <f>int_lag_19!K157</f>
        <v>7.3173733333333226</v>
      </c>
      <c r="M79" s="30">
        <v>67</v>
      </c>
      <c r="N79">
        <f t="shared" si="30"/>
        <v>-0.44077087298693263</v>
      </c>
      <c r="O79">
        <f t="shared" si="31"/>
        <v>-0.44368992966253173</v>
      </c>
      <c r="P79">
        <f t="shared" si="32"/>
        <v>-0.4477798978423852</v>
      </c>
      <c r="Q79">
        <f t="shared" si="33"/>
        <v>-0.45202183280398783</v>
      </c>
      <c r="R79">
        <f t="shared" si="34"/>
        <v>-0.46478629880546035</v>
      </c>
      <c r="S79">
        <f t="shared" si="35"/>
        <v>-0.4788066705270061</v>
      </c>
      <c r="T79">
        <f t="shared" si="36"/>
        <v>-0.49394030529390504</v>
      </c>
      <c r="U79">
        <f t="shared" si="37"/>
        <v>-0.52491883162884301</v>
      </c>
      <c r="V79" s="4">
        <f t="shared" si="38"/>
        <v>-0.55886235953868324</v>
      </c>
      <c r="X79" s="30">
        <v>67</v>
      </c>
      <c r="Y79" s="61">
        <f t="shared" si="39"/>
        <v>1.1389958611497142</v>
      </c>
      <c r="Z79" s="61">
        <f t="shared" si="40"/>
        <v>1.1416560298126484</v>
      </c>
      <c r="AA79" s="61">
        <f t="shared" si="41"/>
        <v>1.1425528570429908</v>
      </c>
      <c r="AB79" s="61">
        <f t="shared" si="42"/>
        <v>1.1429134967128562</v>
      </c>
      <c r="AC79" s="61">
        <f t="shared" si="43"/>
        <v>1.1431688868682355</v>
      </c>
      <c r="AD79" s="61">
        <f t="shared" si="44"/>
        <v>1.1412985373093081</v>
      </c>
      <c r="AE79" s="61">
        <f t="shared" si="45"/>
        <v>1.139318881245958</v>
      </c>
      <c r="AF79" s="61">
        <f t="shared" si="46"/>
        <v>1.1353725599648585</v>
      </c>
      <c r="AG79" s="62">
        <f t="shared" si="47"/>
        <v>1.1307283870860809</v>
      </c>
      <c r="AI79" s="30">
        <v>67</v>
      </c>
      <c r="AJ79" s="64">
        <f t="shared" si="48"/>
        <v>5.5353760791770901E-3</v>
      </c>
      <c r="AK79" s="64">
        <f t="shared" si="49"/>
        <v>1.2566733451265799E-2</v>
      </c>
      <c r="AL79" s="64">
        <f t="shared" si="50"/>
        <v>1.8002584905727259E-2</v>
      </c>
      <c r="AM79" s="64">
        <f t="shared" si="51"/>
        <v>2.2641027540972303E-2</v>
      </c>
      <c r="AN79" s="64">
        <f t="shared" si="52"/>
        <v>3.4585160193182807E-2</v>
      </c>
      <c r="AO79" s="64">
        <f t="shared" si="53"/>
        <v>4.3804218502284553E-2</v>
      </c>
      <c r="AP79" s="64">
        <f t="shared" si="54"/>
        <v>5.2121080091383498E-2</v>
      </c>
      <c r="AQ79" s="64">
        <f t="shared" si="55"/>
        <v>6.7816353762090165E-2</v>
      </c>
      <c r="AR79" s="66">
        <f t="shared" si="56"/>
        <v>8.1290066407309292E-2</v>
      </c>
    </row>
    <row r="80" spans="2:44" x14ac:dyDescent="0.3">
      <c r="B80" s="30">
        <v>68</v>
      </c>
      <c r="C80" s="3">
        <f>int_lag_19!C158</f>
        <v>5.3565099999999948</v>
      </c>
      <c r="D80">
        <f>int_lag_19!D158</f>
        <v>5.8677499999999867</v>
      </c>
      <c r="E80">
        <f>int_lag_19!E158</f>
        <v>5.9337799999999881</v>
      </c>
      <c r="F80">
        <f>int_lag_19!F158</f>
        <v>6.0819100000000104</v>
      </c>
      <c r="G80">
        <f>int_lag_19!G158</f>
        <v>6.5343999999999953</v>
      </c>
      <c r="H80">
        <f>int_lag_19!H158</f>
        <v>6.7145025000000018</v>
      </c>
      <c r="I80">
        <f>int_lag_19!I158</f>
        <v>6.8690500000000201</v>
      </c>
      <c r="J80">
        <f>int_lag_19!J158</f>
        <v>7.184164999999993</v>
      </c>
      <c r="K80" s="4">
        <f>int_lag_19!K158</f>
        <v>7.3277399999999906</v>
      </c>
      <c r="M80" s="30">
        <v>68</v>
      </c>
      <c r="N80">
        <f t="shared" si="30"/>
        <v>-0.46858036945024362</v>
      </c>
      <c r="O80">
        <f t="shared" si="31"/>
        <v>-0.47158087151969091</v>
      </c>
      <c r="P80">
        <f t="shared" si="32"/>
        <v>-0.47578556071097561</v>
      </c>
      <c r="Q80">
        <f t="shared" si="33"/>
        <v>-0.48014723138882337</v>
      </c>
      <c r="R80">
        <f t="shared" si="34"/>
        <v>-0.49327667800757691</v>
      </c>
      <c r="S80">
        <f t="shared" si="35"/>
        <v>-0.50770620359470486</v>
      </c>
      <c r="T80">
        <f t="shared" si="36"/>
        <v>-0.52329145279003575</v>
      </c>
      <c r="U80">
        <f t="shared" si="37"/>
        <v>-0.55522800421022633</v>
      </c>
      <c r="V80" s="4">
        <f t="shared" si="38"/>
        <v>-0.59027582497265352</v>
      </c>
      <c r="X80" s="30">
        <v>68</v>
      </c>
      <c r="Y80" s="61">
        <f t="shared" si="39"/>
        <v>1.1392311128716281</v>
      </c>
      <c r="Z80" s="61">
        <f t="shared" si="40"/>
        <v>1.142191928149731</v>
      </c>
      <c r="AA80" s="61">
        <f t="shared" si="41"/>
        <v>1.1433230597538471</v>
      </c>
      <c r="AB80" s="61">
        <f t="shared" si="42"/>
        <v>1.1438844130856014</v>
      </c>
      <c r="AC80" s="61">
        <f t="shared" si="43"/>
        <v>1.1446726799905595</v>
      </c>
      <c r="AD80" s="61">
        <f t="shared" si="44"/>
        <v>1.1432233725423997</v>
      </c>
      <c r="AE80" s="61">
        <f t="shared" si="45"/>
        <v>1.1416315205364689</v>
      </c>
      <c r="AF80" s="61">
        <f t="shared" si="46"/>
        <v>1.1384279548737726</v>
      </c>
      <c r="AG80" s="62">
        <f t="shared" si="47"/>
        <v>1.1344737628345132</v>
      </c>
      <c r="AI80" s="30">
        <v>68</v>
      </c>
      <c r="AJ80" s="64">
        <f t="shared" si="48"/>
        <v>5.6946333913381331E-3</v>
      </c>
      <c r="AK80" s="64">
        <f t="shared" si="49"/>
        <v>1.2930231556926075E-2</v>
      </c>
      <c r="AL80" s="64">
        <f t="shared" si="50"/>
        <v>1.8526766261769745E-2</v>
      </c>
      <c r="AM80" s="64">
        <f t="shared" si="51"/>
        <v>2.3303613136192336E-2</v>
      </c>
      <c r="AN80" s="64">
        <f t="shared" si="52"/>
        <v>3.562787481624119E-2</v>
      </c>
      <c r="AO80" s="64">
        <f t="shared" si="53"/>
        <v>4.5156957520807839E-2</v>
      </c>
      <c r="AP80" s="64">
        <f t="shared" si="54"/>
        <v>5.3765073627158766E-2</v>
      </c>
      <c r="AQ80" s="64">
        <f t="shared" si="55"/>
        <v>7.0027569789962052E-2</v>
      </c>
      <c r="AR80" s="66">
        <f t="shared" si="56"/>
        <v>8.4061492618602962E-2</v>
      </c>
    </row>
    <row r="81" spans="2:44" x14ac:dyDescent="0.3">
      <c r="B81" s="30">
        <v>69</v>
      </c>
      <c r="C81" s="3">
        <f>int_lag_19!C159</f>
        <v>5.3571899999999948</v>
      </c>
      <c r="D81">
        <f>int_lag_19!D159</f>
        <v>5.8682499999999873</v>
      </c>
      <c r="E81">
        <f>int_lag_19!E159</f>
        <v>5.934319999999988</v>
      </c>
      <c r="F81">
        <f>int_lag_19!F159</f>
        <v>6.0822900000000102</v>
      </c>
      <c r="G81">
        <f>int_lag_19!G159</f>
        <v>6.537599999999995</v>
      </c>
      <c r="H81">
        <f>int_lag_19!H159</f>
        <v>6.7197975000000021</v>
      </c>
      <c r="I81">
        <f>int_lag_19!I159</f>
        <v>6.8759500000000209</v>
      </c>
      <c r="J81">
        <f>int_lag_19!J159</f>
        <v>7.1921349999999933</v>
      </c>
      <c r="K81" s="4">
        <f>int_lag_19!K159</f>
        <v>7.3400599999999896</v>
      </c>
      <c r="M81" s="30">
        <v>69</v>
      </c>
      <c r="N81">
        <f t="shared" si="30"/>
        <v>-0.49675711382572052</v>
      </c>
      <c r="O81">
        <f t="shared" si="31"/>
        <v>-0.499843627433114</v>
      </c>
      <c r="P81">
        <f t="shared" si="32"/>
        <v>-0.50416951177348535</v>
      </c>
      <c r="Q81">
        <f t="shared" si="33"/>
        <v>-0.50865772832500933</v>
      </c>
      <c r="R81">
        <f t="shared" si="34"/>
        <v>-0.522173249590413</v>
      </c>
      <c r="S81">
        <f t="shared" si="35"/>
        <v>-0.53703617895602529</v>
      </c>
      <c r="T81">
        <f t="shared" si="36"/>
        <v>-0.55310055367261368</v>
      </c>
      <c r="U81">
        <f t="shared" si="37"/>
        <v>-0.58605610112973694</v>
      </c>
      <c r="V81" s="4">
        <f t="shared" si="38"/>
        <v>-0.62228295261336353</v>
      </c>
      <c r="X81" s="30">
        <v>69</v>
      </c>
      <c r="Y81" s="61">
        <f t="shared" si="39"/>
        <v>1.1394697820367823</v>
      </c>
      <c r="Z81" s="61">
        <f t="shared" si="40"/>
        <v>1.1427359117277494</v>
      </c>
      <c r="AA81" s="61">
        <f t="shared" si="41"/>
        <v>1.1441052919745207</v>
      </c>
      <c r="AB81" s="61">
        <f t="shared" si="42"/>
        <v>1.1448708252441966</v>
      </c>
      <c r="AC81" s="61">
        <f t="shared" si="43"/>
        <v>1.1462043755261835</v>
      </c>
      <c r="AD81" s="61">
        <f t="shared" si="44"/>
        <v>1.1451879012227257</v>
      </c>
      <c r="AE81" s="61">
        <f t="shared" si="45"/>
        <v>1.143996106747295</v>
      </c>
      <c r="AF81" s="61">
        <f t="shared" si="46"/>
        <v>1.1415588598662687</v>
      </c>
      <c r="AG81" s="62">
        <f t="shared" si="47"/>
        <v>1.1383294136914686</v>
      </c>
      <c r="AI81" s="30">
        <v>69</v>
      </c>
      <c r="AJ81" s="64">
        <f t="shared" si="48"/>
        <v>5.8587504427936032E-3</v>
      </c>
      <c r="AK81" s="64">
        <f t="shared" si="49"/>
        <v>1.3305136609543911E-2</v>
      </c>
      <c r="AL81" s="64">
        <f t="shared" si="50"/>
        <v>1.9067744830944977E-2</v>
      </c>
      <c r="AM81" s="64">
        <f t="shared" si="51"/>
        <v>2.3987675744142511E-2</v>
      </c>
      <c r="AN81" s="64">
        <f t="shared" si="52"/>
        <v>3.6707617349563626E-2</v>
      </c>
      <c r="AO81" s="64">
        <f t="shared" si="53"/>
        <v>4.6560847286356677E-2</v>
      </c>
      <c r="AP81" s="64">
        <f t="shared" si="54"/>
        <v>5.5474464834840753E-2</v>
      </c>
      <c r="AQ81" s="64">
        <f t="shared" si="55"/>
        <v>7.2330649191848506E-2</v>
      </c>
      <c r="AR81" s="66">
        <f t="shared" si="56"/>
        <v>8.6962532020923189E-2</v>
      </c>
    </row>
    <row r="82" spans="2:44" x14ac:dyDescent="0.3">
      <c r="B82" s="30">
        <v>70</v>
      </c>
      <c r="C82" s="3">
        <f>int_lag_19!C160</f>
        <v>5.3581666666666621</v>
      </c>
      <c r="D82">
        <f>int_lag_19!D160</f>
        <v>5.8691666666666533</v>
      </c>
      <c r="E82">
        <f>int_lag_19!E160</f>
        <v>5.9353333333333209</v>
      </c>
      <c r="F82">
        <f>int_lag_19!F160</f>
        <v>6.0831666666666768</v>
      </c>
      <c r="G82">
        <f>int_lag_19!G160</f>
        <v>6.5416666666666616</v>
      </c>
      <c r="H82">
        <f>int_lag_19!H160</f>
        <v>6.7262083333333349</v>
      </c>
      <c r="I82">
        <f>int_lag_19!I160</f>
        <v>6.8841666666666868</v>
      </c>
      <c r="J82">
        <f>int_lag_19!J160</f>
        <v>7.2014166666666597</v>
      </c>
      <c r="K82" s="4">
        <f>int_lag_19!K160</f>
        <v>7.3543333333333214</v>
      </c>
      <c r="M82" s="30">
        <v>70</v>
      </c>
      <c r="N82">
        <f t="shared" si="30"/>
        <v>-0.52533393507272697</v>
      </c>
      <c r="O82">
        <f t="shared" si="31"/>
        <v>-0.52851146152778705</v>
      </c>
      <c r="P82">
        <f t="shared" si="32"/>
        <v>-0.53296563602134517</v>
      </c>
      <c r="Q82">
        <f t="shared" si="33"/>
        <v>-0.53758786656274149</v>
      </c>
      <c r="R82">
        <f t="shared" si="34"/>
        <v>-0.55151262588968697</v>
      </c>
      <c r="S82">
        <f t="shared" si="35"/>
        <v>-0.56683564584755297</v>
      </c>
      <c r="T82">
        <f t="shared" si="36"/>
        <v>-0.58340949552365062</v>
      </c>
      <c r="U82">
        <f t="shared" si="37"/>
        <v>-0.61745157285127039</v>
      </c>
      <c r="V82" s="4">
        <f t="shared" si="38"/>
        <v>-0.65494073323411173</v>
      </c>
      <c r="X82" s="30">
        <v>70</v>
      </c>
      <c r="Y82" s="61">
        <f t="shared" si="39"/>
        <v>1.1397121891675699</v>
      </c>
      <c r="Z82" s="61">
        <f t="shared" si="40"/>
        <v>1.1432887493941775</v>
      </c>
      <c r="AA82" s="61">
        <f t="shared" si="41"/>
        <v>1.1449007011860297</v>
      </c>
      <c r="AB82" s="61">
        <f t="shared" si="42"/>
        <v>1.1458742116881948</v>
      </c>
      <c r="AC82" s="61">
        <f t="shared" si="43"/>
        <v>1.1477666473588057</v>
      </c>
      <c r="AD82" s="61">
        <f t="shared" si="44"/>
        <v>1.1471959436894648</v>
      </c>
      <c r="AE82" s="61">
        <f t="shared" si="45"/>
        <v>1.1464176730843314</v>
      </c>
      <c r="AF82" s="61">
        <f t="shared" si="46"/>
        <v>1.1447725697583688</v>
      </c>
      <c r="AG82" s="62">
        <f t="shared" si="47"/>
        <v>1.1423064559789251</v>
      </c>
      <c r="AI82" s="30">
        <v>70</v>
      </c>
      <c r="AJ82" s="64">
        <f t="shared" si="48"/>
        <v>6.0280137839298087E-3</v>
      </c>
      <c r="AK82" s="64">
        <f t="shared" si="49"/>
        <v>1.3692133174357912E-2</v>
      </c>
      <c r="AL82" s="64">
        <f t="shared" si="50"/>
        <v>1.9626542798870217E-2</v>
      </c>
      <c r="AM82" s="64">
        <f t="shared" si="51"/>
        <v>2.4694536196244732E-2</v>
      </c>
      <c r="AN82" s="64">
        <f t="shared" si="52"/>
        <v>3.782676863082135E-2</v>
      </c>
      <c r="AO82" s="64">
        <f t="shared" si="53"/>
        <v>4.8019298396381305E-2</v>
      </c>
      <c r="AP82" s="64">
        <f t="shared" si="54"/>
        <v>5.725376565399487E-2</v>
      </c>
      <c r="AQ82" s="64">
        <f t="shared" si="55"/>
        <v>7.4732265229705219E-2</v>
      </c>
      <c r="AR82" s="66">
        <f t="shared" si="56"/>
        <v>9.0003353615554338E-2</v>
      </c>
    </row>
    <row r="83" spans="2:44" x14ac:dyDescent="0.3">
      <c r="B83" s="30">
        <v>71</v>
      </c>
      <c r="C83" s="3">
        <f>int_lag_19!C161</f>
        <v>5.3594399999999949</v>
      </c>
      <c r="D83">
        <f>int_lag_19!D161</f>
        <v>5.8704999999999865</v>
      </c>
      <c r="E83">
        <f>int_lag_19!E161</f>
        <v>5.9368199999999876</v>
      </c>
      <c r="F83">
        <f>int_lag_19!F161</f>
        <v>6.0845400000000103</v>
      </c>
      <c r="G83">
        <f>int_lag_19!G161</f>
        <v>6.5465999999999944</v>
      </c>
      <c r="H83">
        <f>int_lag_19!H161</f>
        <v>6.7337350000000011</v>
      </c>
      <c r="I83">
        <f>int_lag_19!I161</f>
        <v>6.8937000000000204</v>
      </c>
      <c r="J83">
        <f>int_lag_19!J161</f>
        <v>7.212009999999994</v>
      </c>
      <c r="K83" s="4">
        <f>int_lag_19!K161</f>
        <v>7.3705599999999896</v>
      </c>
      <c r="M83" s="30">
        <v>71</v>
      </c>
      <c r="N83">
        <f t="shared" si="30"/>
        <v>-0.55434640090407927</v>
      </c>
      <c r="O83">
        <f t="shared" si="31"/>
        <v>-0.5576204343837684</v>
      </c>
      <c r="P83">
        <f t="shared" si="32"/>
        <v>-0.56221069777332777</v>
      </c>
      <c r="Q83">
        <f t="shared" si="33"/>
        <v>-0.56697515689737876</v>
      </c>
      <c r="R83">
        <f t="shared" si="34"/>
        <v>-0.58133467004998063</v>
      </c>
      <c r="S83">
        <f t="shared" si="35"/>
        <v>-0.59714724613368475</v>
      </c>
      <c r="T83">
        <f t="shared" si="36"/>
        <v>-0.61426416793039451</v>
      </c>
      <c r="U83">
        <f t="shared" si="37"/>
        <v>-0.64946786203189955</v>
      </c>
      <c r="V83" s="4">
        <f t="shared" si="38"/>
        <v>-0.68831252241938057</v>
      </c>
      <c r="X83" s="30">
        <v>71</v>
      </c>
      <c r="Y83" s="61">
        <f t="shared" si="39"/>
        <v>1.1399586795597347</v>
      </c>
      <c r="Z83" s="61">
        <f t="shared" si="40"/>
        <v>1.1438512691190077</v>
      </c>
      <c r="AA83" s="61">
        <f t="shared" si="41"/>
        <v>1.145710523747056</v>
      </c>
      <c r="AB83" s="61">
        <f t="shared" si="42"/>
        <v>1.1468961671205289</v>
      </c>
      <c r="AC83" s="61">
        <f t="shared" si="43"/>
        <v>1.1493623802469035</v>
      </c>
      <c r="AD83" s="61">
        <f t="shared" si="44"/>
        <v>1.1492516294218167</v>
      </c>
      <c r="AE83" s="61">
        <f t="shared" si="45"/>
        <v>1.1489016747392173</v>
      </c>
      <c r="AF83" s="61">
        <f t="shared" si="46"/>
        <v>1.1480770597868812</v>
      </c>
      <c r="AG83" s="62">
        <f t="shared" si="47"/>
        <v>1.1464171084904784</v>
      </c>
      <c r="AI83" s="30">
        <v>71</v>
      </c>
      <c r="AJ83" s="64">
        <f t="shared" si="48"/>
        <v>6.2027366578911725E-3</v>
      </c>
      <c r="AK83" s="64">
        <f t="shared" si="49"/>
        <v>1.4091969536180859E-2</v>
      </c>
      <c r="AL83" s="64">
        <f t="shared" si="50"/>
        <v>2.0204277987572516E-2</v>
      </c>
      <c r="AM83" s="64">
        <f t="shared" si="51"/>
        <v>2.5425640048509224E-2</v>
      </c>
      <c r="AN83" s="64">
        <f t="shared" si="52"/>
        <v>3.8987935342095104E-2</v>
      </c>
      <c r="AO83" s="64">
        <f t="shared" si="53"/>
        <v>4.9536051096054967E-2</v>
      </c>
      <c r="AP83" s="64">
        <f t="shared" si="54"/>
        <v>5.9107935512153098E-2</v>
      </c>
      <c r="AQ83" s="64">
        <f t="shared" si="55"/>
        <v>7.7239802856805095E-2</v>
      </c>
      <c r="AR83" s="66">
        <f t="shared" si="56"/>
        <v>9.3195271511530509E-2</v>
      </c>
    </row>
    <row r="84" spans="2:44" x14ac:dyDescent="0.3">
      <c r="B84" s="30">
        <v>72</v>
      </c>
      <c r="C84" s="3">
        <f>int_lag_19!C162</f>
        <v>5.3610099999999949</v>
      </c>
      <c r="D84">
        <f>int_lag_19!D162</f>
        <v>5.8722499999999869</v>
      </c>
      <c r="E84">
        <f>int_lag_19!E162</f>
        <v>5.9387799999999871</v>
      </c>
      <c r="F84">
        <f>int_lag_19!F162</f>
        <v>6.0864100000000105</v>
      </c>
      <c r="G84">
        <f>int_lag_19!G162</f>
        <v>6.5523999999999942</v>
      </c>
      <c r="H84">
        <f>int_lag_19!H162</f>
        <v>6.7423775000000017</v>
      </c>
      <c r="I84">
        <f>int_lag_19!I162</f>
        <v>6.9045500000000208</v>
      </c>
      <c r="J84">
        <f>int_lag_19!J162</f>
        <v>7.2239149999999928</v>
      </c>
      <c r="K84" s="4">
        <f>int_lag_19!K162</f>
        <v>7.3887399999999888</v>
      </c>
      <c r="M84" s="30">
        <v>72</v>
      </c>
      <c r="N84">
        <f t="shared" si="30"/>
        <v>-0.58383321368346464</v>
      </c>
      <c r="O84">
        <f t="shared" si="31"/>
        <v>-0.58720980897014596</v>
      </c>
      <c r="P84">
        <f t="shared" si="32"/>
        <v>-0.59194476112228889</v>
      </c>
      <c r="Q84">
        <f t="shared" si="33"/>
        <v>-0.59686051404313878</v>
      </c>
      <c r="R84">
        <f t="shared" si="34"/>
        <v>-0.61168298289398204</v>
      </c>
      <c r="S84">
        <f t="shared" si="35"/>
        <v>-0.62801776416340771</v>
      </c>
      <c r="T84">
        <f t="shared" si="36"/>
        <v>-0.64571508997177229</v>
      </c>
      <c r="U84">
        <f t="shared" si="37"/>
        <v>-0.68216422774819196</v>
      </c>
      <c r="V84" s="4">
        <f t="shared" si="38"/>
        <v>-0.72246915596488337</v>
      </c>
      <c r="X84" s="30">
        <v>72</v>
      </c>
      <c r="Y84" s="61">
        <f t="shared" si="39"/>
        <v>1.1402096268592872</v>
      </c>
      <c r="Z84" s="61">
        <f t="shared" si="40"/>
        <v>1.1444243665564215</v>
      </c>
      <c r="AA84" s="61">
        <f t="shared" si="41"/>
        <v>1.1465360978217713</v>
      </c>
      <c r="AB84" s="61">
        <f t="shared" si="42"/>
        <v>1.1479384194405193</v>
      </c>
      <c r="AC84" s="61">
        <f t="shared" si="43"/>
        <v>1.1509947010480324</v>
      </c>
      <c r="AD84" s="61">
        <f t="shared" si="44"/>
        <v>1.1513594436409922</v>
      </c>
      <c r="AE84" s="61">
        <f t="shared" si="45"/>
        <v>1.1514540539193281</v>
      </c>
      <c r="AF84" s="61">
        <f t="shared" si="46"/>
        <v>1.1514810960944626</v>
      </c>
      <c r="AG84" s="62">
        <f t="shared" si="47"/>
        <v>1.1506748820509807</v>
      </c>
      <c r="AI84" s="30">
        <v>72</v>
      </c>
      <c r="AJ84" s="64">
        <f t="shared" si="48"/>
        <v>6.3832625427460155E-3</v>
      </c>
      <c r="AK84" s="64">
        <f t="shared" si="49"/>
        <v>1.4505466181110149E-2</v>
      </c>
      <c r="AL84" s="64">
        <f t="shared" si="50"/>
        <v>2.0802176673981321E-2</v>
      </c>
      <c r="AM84" s="64">
        <f t="shared" si="51"/>
        <v>2.6182574447347284E-2</v>
      </c>
      <c r="AN84" s="64">
        <f t="shared" si="52"/>
        <v>4.0193981056543038E-2</v>
      </c>
      <c r="AO84" s="64">
        <f t="shared" si="53"/>
        <v>5.1115221701080515E-2</v>
      </c>
      <c r="AP84" s="64">
        <f t="shared" si="54"/>
        <v>6.1042446175292198E-2</v>
      </c>
      <c r="AQ84" s="64">
        <f t="shared" si="55"/>
        <v>7.9861469135981356E-2</v>
      </c>
      <c r="AR84" s="66">
        <f t="shared" si="56"/>
        <v>9.655093429136441E-2</v>
      </c>
    </row>
    <row r="85" spans="2:44" x14ac:dyDescent="0.3">
      <c r="B85" s="30">
        <v>73</v>
      </c>
      <c r="C85" s="3">
        <f>int_lag_19!C163</f>
        <v>5.3628766666666614</v>
      </c>
      <c r="D85">
        <f>int_lag_19!D163</f>
        <v>5.8744166666666526</v>
      </c>
      <c r="E85">
        <f>int_lag_19!E163</f>
        <v>5.9412133333333204</v>
      </c>
      <c r="F85">
        <f>int_lag_19!F163</f>
        <v>6.0887766666666776</v>
      </c>
      <c r="G85">
        <f>int_lag_19!G163</f>
        <v>6.559066666666661</v>
      </c>
      <c r="H85">
        <f>int_lag_19!H163</f>
        <v>6.7521358333333357</v>
      </c>
      <c r="I85">
        <f>int_lag_19!I163</f>
        <v>6.9167166666666873</v>
      </c>
      <c r="J85">
        <f>int_lag_19!J163</f>
        <v>7.2371316666666594</v>
      </c>
      <c r="K85" s="4">
        <f>int_lag_19!K163</f>
        <v>7.4088733333333217</v>
      </c>
      <c r="M85" s="30">
        <v>73</v>
      </c>
      <c r="N85">
        <f t="shared" si="30"/>
        <v>-0.6138366747130426</v>
      </c>
      <c r="O85">
        <f t="shared" si="31"/>
        <v>-0.61732252715343039</v>
      </c>
      <c r="P85">
        <f t="shared" si="32"/>
        <v>-0.62221168413712624</v>
      </c>
      <c r="Q85">
        <f t="shared" si="33"/>
        <v>-0.62728876991585492</v>
      </c>
      <c r="R85">
        <f t="shared" si="34"/>
        <v>-0.64260547842490379</v>
      </c>
      <c r="S85">
        <f t="shared" si="35"/>
        <v>-0.65949877981785965</v>
      </c>
      <c r="T85">
        <f t="shared" si="36"/>
        <v>-0.6778181593813678</v>
      </c>
      <c r="U85">
        <f t="shared" si="37"/>
        <v>-0.71560674059870588</v>
      </c>
      <c r="V85" s="4">
        <f t="shared" si="38"/>
        <v>-0.75749031413124346</v>
      </c>
      <c r="X85" s="30">
        <v>73</v>
      </c>
      <c r="Y85" s="61">
        <f t="shared" si="39"/>
        <v>1.1404654372521401</v>
      </c>
      <c r="Z85" s="61">
        <f t="shared" si="40"/>
        <v>1.1450090150814538</v>
      </c>
      <c r="AA85" s="61">
        <f t="shared" si="41"/>
        <v>1.14737887855536</v>
      </c>
      <c r="AB85" s="61">
        <f t="shared" si="42"/>
        <v>1.1490028497218909</v>
      </c>
      <c r="AC85" s="61">
        <f t="shared" si="43"/>
        <v>1.1526670155658942</v>
      </c>
      <c r="AD85" s="61">
        <f t="shared" si="44"/>
        <v>1.1535242825559773</v>
      </c>
      <c r="AE85" s="61">
        <f t="shared" si="45"/>
        <v>1.1540813173411217</v>
      </c>
      <c r="AF85" s="61">
        <f t="shared" si="46"/>
        <v>1.1549943689607838</v>
      </c>
      <c r="AG85" s="62">
        <f t="shared" si="47"/>
        <v>1.1550948109664636</v>
      </c>
      <c r="AI85" s="30">
        <v>73</v>
      </c>
      <c r="AJ85" s="64">
        <f t="shared" si="48"/>
        <v>6.5699693162069028E-3</v>
      </c>
      <c r="AK85" s="64">
        <f t="shared" si="49"/>
        <v>1.4933525776625767E-2</v>
      </c>
      <c r="AL85" s="64">
        <f t="shared" si="50"/>
        <v>2.1421588690978988E-2</v>
      </c>
      <c r="AM85" s="64">
        <f t="shared" si="51"/>
        <v>2.6967088025409147E-2</v>
      </c>
      <c r="AN85" s="64">
        <f t="shared" si="52"/>
        <v>4.1448062987377576E-2</v>
      </c>
      <c r="AO85" s="64">
        <f t="shared" si="53"/>
        <v>5.276135777782498E-2</v>
      </c>
      <c r="AP85" s="64">
        <f t="shared" si="54"/>
        <v>6.3063359205491776E-2</v>
      </c>
      <c r="AQ85" s="64">
        <f t="shared" si="55"/>
        <v>8.260642660067119E-2</v>
      </c>
      <c r="AR85" s="66">
        <f t="shared" si="56"/>
        <v>0.10008455650252912</v>
      </c>
    </row>
    <row r="86" spans="2:44" x14ac:dyDescent="0.3">
      <c r="B86" s="30">
        <v>74</v>
      </c>
      <c r="C86" s="3">
        <f>int_lag_19!C164</f>
        <v>5.3650399999999943</v>
      </c>
      <c r="D86">
        <f>int_lag_19!D164</f>
        <v>5.8769999999999865</v>
      </c>
      <c r="E86">
        <f>int_lag_19!E164</f>
        <v>5.9441199999999874</v>
      </c>
      <c r="F86">
        <f>int_lag_19!F164</f>
        <v>6.0916400000000106</v>
      </c>
      <c r="G86">
        <f>int_lag_19!G164</f>
        <v>6.566599999999994</v>
      </c>
      <c r="H86">
        <f>int_lag_19!H164</f>
        <v>6.7630100000000022</v>
      </c>
      <c r="I86">
        <f>int_lag_19!I164</f>
        <v>6.9302000000000215</v>
      </c>
      <c r="J86">
        <f>int_lag_19!J164</f>
        <v>7.2516599999999922</v>
      </c>
      <c r="K86" s="4">
        <f>int_lag_19!K164</f>
        <v>7.4309599999999891</v>
      </c>
      <c r="M86" s="30">
        <v>74</v>
      </c>
      <c r="N86">
        <f t="shared" si="30"/>
        <v>-0.64440323221382589</v>
      </c>
      <c r="O86">
        <f t="shared" si="31"/>
        <v>-0.64800577266152126</v>
      </c>
      <c r="P86">
        <f t="shared" si="32"/>
        <v>-0.65305970354979126</v>
      </c>
      <c r="Q86">
        <f t="shared" si="33"/>
        <v>-0.65830928178423032</v>
      </c>
      <c r="R86">
        <f t="shared" si="34"/>
        <v>-0.67415506875258724</v>
      </c>
      <c r="S86">
        <f t="shared" si="35"/>
        <v>-0.69164744964372149</v>
      </c>
      <c r="T86">
        <f t="shared" si="36"/>
        <v>-0.71063555365862885</v>
      </c>
      <c r="U86">
        <f t="shared" si="37"/>
        <v>-0.74986949401752101</v>
      </c>
      <c r="V86" s="4">
        <f t="shared" si="38"/>
        <v>-0.79346620573397564</v>
      </c>
      <c r="X86" s="30">
        <v>74</v>
      </c>
      <c r="Y86" s="61">
        <f t="shared" si="39"/>
        <v>1.1407265544032894</v>
      </c>
      <c r="Z86" s="61">
        <f t="shared" si="40"/>
        <v>1.145606277632814</v>
      </c>
      <c r="AA86" s="61">
        <f t="shared" si="41"/>
        <v>1.1482404560058317</v>
      </c>
      <c r="AB86" s="61">
        <f t="shared" si="42"/>
        <v>1.150091515856972</v>
      </c>
      <c r="AC86" s="61">
        <f t="shared" si="43"/>
        <v>1.1543830523334122</v>
      </c>
      <c r="AD86" s="61">
        <f t="shared" si="44"/>
        <v>1.1557515193274268</v>
      </c>
      <c r="AE86" s="61">
        <f t="shared" si="45"/>
        <v>1.1567906292701515</v>
      </c>
      <c r="AF86" s="61">
        <f t="shared" si="46"/>
        <v>1.1586276547933261</v>
      </c>
      <c r="AG86" s="62">
        <f t="shared" si="47"/>
        <v>1.1596937382565302</v>
      </c>
      <c r="AI86" s="30">
        <v>74</v>
      </c>
      <c r="AJ86" s="64">
        <f t="shared" si="48"/>
        <v>6.7632741802292617E-3</v>
      </c>
      <c r="AK86" s="64">
        <f t="shared" si="49"/>
        <v>1.5377144982494984E-2</v>
      </c>
      <c r="AL86" s="64">
        <f t="shared" si="50"/>
        <v>2.2064005321678515E-2</v>
      </c>
      <c r="AM86" s="64">
        <f t="shared" si="51"/>
        <v>2.7781114511579608E-2</v>
      </c>
      <c r="AN86" s="64">
        <f t="shared" si="52"/>
        <v>4.2753675758669174E-2</v>
      </c>
      <c r="AO86" s="64">
        <f t="shared" si="53"/>
        <v>5.447950416582692E-2</v>
      </c>
      <c r="AP86" s="64">
        <f t="shared" si="54"/>
        <v>6.5177419123896518E-2</v>
      </c>
      <c r="AQ86" s="64">
        <f t="shared" si="55"/>
        <v>8.5484955596402457E-2</v>
      </c>
      <c r="AR86" s="66">
        <f t="shared" si="56"/>
        <v>0.10381220419357184</v>
      </c>
    </row>
    <row r="87" spans="2:44" x14ac:dyDescent="0.3">
      <c r="B87" s="30">
        <v>75</v>
      </c>
      <c r="C87" s="3">
        <f>int_lag_19!C165</f>
        <v>5.3674999999999944</v>
      </c>
      <c r="D87">
        <f>int_lag_19!D165</f>
        <v>5.8799999999999857</v>
      </c>
      <c r="E87">
        <f>int_lag_19!E165</f>
        <v>5.9474999999999865</v>
      </c>
      <c r="F87">
        <f>int_lag_19!F165</f>
        <v>6.0950000000000113</v>
      </c>
      <c r="G87">
        <f>int_lag_19!G165</f>
        <v>6.574999999999994</v>
      </c>
      <c r="H87">
        <f>int_lag_19!H165</f>
        <v>6.7750000000000012</v>
      </c>
      <c r="I87">
        <f>int_lag_19!I165</f>
        <v>6.9450000000000216</v>
      </c>
      <c r="J87">
        <f>int_lag_19!J165</f>
        <v>7.267499999999993</v>
      </c>
      <c r="K87" s="4">
        <f>int_lag_19!K165</f>
        <v>7.4549999999999876</v>
      </c>
      <c r="M87" s="30">
        <v>75</v>
      </c>
      <c r="N87">
        <f t="shared" si="30"/>
        <v>-0.6755841324164592</v>
      </c>
      <c r="O87">
        <f t="shared" si="31"/>
        <v>-0.67931164068210703</v>
      </c>
      <c r="P87">
        <f t="shared" si="32"/>
        <v>-0.68454213122494834</v>
      </c>
      <c r="Q87">
        <f t="shared" si="33"/>
        <v>-0.68997665781527129</v>
      </c>
      <c r="R87">
        <f t="shared" si="34"/>
        <v>-0.70639048512463753</v>
      </c>
      <c r="S87">
        <f t="shared" si="35"/>
        <v>-0.72452744824171789</v>
      </c>
      <c r="T87">
        <f t="shared" si="36"/>
        <v>-0.74423682254615642</v>
      </c>
      <c r="U87">
        <f t="shared" si="37"/>
        <v>-0.78503609181475198</v>
      </c>
      <c r="V87" s="4">
        <f t="shared" si="38"/>
        <v>-0.8304996678941986</v>
      </c>
      <c r="X87" s="30">
        <v>75</v>
      </c>
      <c r="Y87" s="61">
        <f t="shared" si="39"/>
        <v>1.1409934653190741</v>
      </c>
      <c r="Z87" s="61">
        <f t="shared" si="40"/>
        <v>1.1462173207824362</v>
      </c>
      <c r="AA87" s="61">
        <f t="shared" si="41"/>
        <v>1.1491225764793138</v>
      </c>
      <c r="AB87" s="61">
        <f t="shared" si="42"/>
        <v>1.151206680735666</v>
      </c>
      <c r="AC87" s="61">
        <f t="shared" si="43"/>
        <v>1.1561469150162342</v>
      </c>
      <c r="AD87" s="61">
        <f t="shared" si="44"/>
        <v>1.1580470834285272</v>
      </c>
      <c r="AE87" s="61">
        <f t="shared" si="45"/>
        <v>1.159589924120213</v>
      </c>
      <c r="AF87" s="61">
        <f t="shared" si="46"/>
        <v>1.1623930148375474</v>
      </c>
      <c r="AG87" s="62">
        <f t="shared" si="47"/>
        <v>1.1644906707181897</v>
      </c>
      <c r="AI87" s="30">
        <v>75</v>
      </c>
      <c r="AJ87" s="64">
        <f t="shared" si="48"/>
        <v>6.9636395197489875E-3</v>
      </c>
      <c r="AK87" s="64">
        <f t="shared" si="49"/>
        <v>1.5837428514875573E-2</v>
      </c>
      <c r="AL87" s="64">
        <f t="shared" si="50"/>
        <v>2.273108063706375E-2</v>
      </c>
      <c r="AM87" s="64">
        <f t="shared" si="51"/>
        <v>2.862680092783898E-2</v>
      </c>
      <c r="AN87" s="64">
        <f t="shared" si="52"/>
        <v>4.4114703890976936E-2</v>
      </c>
      <c r="AO87" s="64">
        <f t="shared" si="53"/>
        <v>5.6275282535892091E-2</v>
      </c>
      <c r="AP87" s="64">
        <f t="shared" si="54"/>
        <v>6.7392166311299739E-2</v>
      </c>
      <c r="AQ87" s="64">
        <f t="shared" si="55"/>
        <v>8.8508653594471576E-2</v>
      </c>
      <c r="AR87" s="66">
        <f t="shared" si="56"/>
        <v>0.10775215057884124</v>
      </c>
    </row>
    <row r="88" spans="2:44" x14ac:dyDescent="0.3">
      <c r="B88" s="30">
        <v>76</v>
      </c>
      <c r="C88" s="3">
        <f>int_lag_19!C166</f>
        <v>5.3702566666666609</v>
      </c>
      <c r="D88">
        <f>int_lag_19!D166</f>
        <v>5.8834166666666521</v>
      </c>
      <c r="E88">
        <f>int_lag_19!E166</f>
        <v>5.9513533333333193</v>
      </c>
      <c r="F88">
        <f>int_lag_19!F166</f>
        <v>6.0988566666666779</v>
      </c>
      <c r="G88">
        <f>int_lag_19!G166</f>
        <v>6.5842666666666609</v>
      </c>
      <c r="H88">
        <f>int_lag_19!H166</f>
        <v>6.7881058333333355</v>
      </c>
      <c r="I88">
        <f>int_lag_19!I166</f>
        <v>6.9611166666666877</v>
      </c>
      <c r="J88">
        <f>int_lag_19!J166</f>
        <v>7.284651666666659</v>
      </c>
      <c r="K88" s="4">
        <f>int_lag_19!K166</f>
        <v>7.4809933333333198</v>
      </c>
      <c r="M88" s="30">
        <v>76</v>
      </c>
      <c r="N88">
        <f t="shared" si="30"/>
        <v>-0.70743619862090035</v>
      </c>
      <c r="O88">
        <f t="shared" si="31"/>
        <v>-0.71129793996570234</v>
      </c>
      <c r="P88">
        <f t="shared" si="32"/>
        <v>-0.71671818977224444</v>
      </c>
      <c r="Q88">
        <f t="shared" si="33"/>
        <v>-0.72235162901310446</v>
      </c>
      <c r="R88">
        <f t="shared" si="34"/>
        <v>-0.73937726963650097</v>
      </c>
      <c r="S88">
        <f t="shared" si="35"/>
        <v>-0.75821011190474263</v>
      </c>
      <c r="T88">
        <f t="shared" si="36"/>
        <v>-0.77870022375697412</v>
      </c>
      <c r="U88">
        <f t="shared" si="37"/>
        <v>-0.82120149236752438</v>
      </c>
      <c r="V88" s="4">
        <f t="shared" si="38"/>
        <v>-0.86870881262448107</v>
      </c>
      <c r="X88" s="30">
        <v>76</v>
      </c>
      <c r="Y88" s="61">
        <f t="shared" si="39"/>
        <v>1.1412667073545757</v>
      </c>
      <c r="Z88" s="61">
        <f t="shared" si="40"/>
        <v>1.1468434315707321</v>
      </c>
      <c r="AA88" s="61">
        <f t="shared" si="41"/>
        <v>1.1500271680999006</v>
      </c>
      <c r="AB88" s="61">
        <f t="shared" si="42"/>
        <v>1.1523508460770642</v>
      </c>
      <c r="AC88" s="61">
        <f t="shared" si="43"/>
        <v>1.1579631456182353</v>
      </c>
      <c r="AD88" s="61">
        <f t="shared" si="44"/>
        <v>1.1604175568978707</v>
      </c>
      <c r="AE88" s="61">
        <f t="shared" si="45"/>
        <v>1.1624880438901357</v>
      </c>
      <c r="AF88" s="61">
        <f t="shared" si="46"/>
        <v>1.1663040412717283</v>
      </c>
      <c r="AG88" s="62">
        <f t="shared" si="47"/>
        <v>1.1695072257854371</v>
      </c>
      <c r="AI88" s="30">
        <v>76</v>
      </c>
      <c r="AJ88" s="64">
        <f t="shared" si="48"/>
        <v>7.1715799186142792E-3</v>
      </c>
      <c r="AK88" s="64">
        <f t="shared" si="49"/>
        <v>1.6315606005074201E-2</v>
      </c>
      <c r="AL88" s="64">
        <f t="shared" si="50"/>
        <v>2.3424657112063096E-2</v>
      </c>
      <c r="AM88" s="64">
        <f t="shared" si="51"/>
        <v>2.9506541496422733E-2</v>
      </c>
      <c r="AN88" s="64">
        <f t="shared" si="52"/>
        <v>4.55354851948363E-2</v>
      </c>
      <c r="AO88" s="64">
        <f t="shared" si="53"/>
        <v>5.8154987997918739E-2</v>
      </c>
      <c r="AP88" s="64">
        <f t="shared" si="54"/>
        <v>6.9716074951144402E-2</v>
      </c>
      <c r="AQ88" s="64">
        <f t="shared" si="55"/>
        <v>9.169068218544818E-2</v>
      </c>
      <c r="AR88" s="66">
        <f t="shared" si="56"/>
        <v>0.11192532384168874</v>
      </c>
    </row>
    <row r="89" spans="2:44" x14ac:dyDescent="0.3">
      <c r="B89" s="30">
        <v>77</v>
      </c>
      <c r="C89" s="3">
        <f>int_lag_19!C167</f>
        <v>5.3733099999999947</v>
      </c>
      <c r="D89">
        <f>int_lag_19!D167</f>
        <v>5.8872499999999857</v>
      </c>
      <c r="E89">
        <f>int_lag_19!E167</f>
        <v>5.9556799999999868</v>
      </c>
      <c r="F89">
        <f>int_lag_19!F167</f>
        <v>6.1032100000000113</v>
      </c>
      <c r="G89">
        <f>int_lag_19!G167</f>
        <v>6.5943999999999932</v>
      </c>
      <c r="H89">
        <f>int_lag_19!H167</f>
        <v>6.8023275000000023</v>
      </c>
      <c r="I89">
        <f>int_lag_19!I167</f>
        <v>6.9785500000000216</v>
      </c>
      <c r="J89">
        <f>int_lag_19!J167</f>
        <v>7.3031149999999911</v>
      </c>
      <c r="K89" s="4">
        <f>int_lag_19!K167</f>
        <v>7.5089399999999875</v>
      </c>
      <c r="M89" s="30">
        <v>77</v>
      </c>
      <c r="N89">
        <f t="shared" si="30"/>
        <v>-0.74002277035167308</v>
      </c>
      <c r="O89">
        <f t="shared" si="31"/>
        <v>-0.74402916091912641</v>
      </c>
      <c r="P89">
        <f t="shared" si="32"/>
        <v>-0.7496540227926215</v>
      </c>
      <c r="Q89">
        <f t="shared" si="33"/>
        <v>-0.75550210525508699</v>
      </c>
      <c r="R89">
        <f t="shared" si="34"/>
        <v>-0.7731889828893227</v>
      </c>
      <c r="S89">
        <f t="shared" si="35"/>
        <v>-0.79277583993120859</v>
      </c>
      <c r="T89">
        <f t="shared" si="36"/>
        <v>-0.81411437104520679</v>
      </c>
      <c r="U89">
        <f t="shared" si="37"/>
        <v>-0.858474318667652</v>
      </c>
      <c r="V89" s="4">
        <f t="shared" si="38"/>
        <v>-0.90823040257762067</v>
      </c>
      <c r="X89" s="30">
        <v>77</v>
      </c>
      <c r="Y89" s="61">
        <f t="shared" si="39"/>
        <v>1.1415468766530306</v>
      </c>
      <c r="Z89" s="61">
        <f t="shared" si="40"/>
        <v>1.1474860378048839</v>
      </c>
      <c r="AA89" s="61">
        <f t="shared" si="41"/>
        <v>1.1509563716917299</v>
      </c>
      <c r="AB89" s="61">
        <f t="shared" si="42"/>
        <v>1.1535267933666842</v>
      </c>
      <c r="AC89" s="61">
        <f t="shared" si="43"/>
        <v>1.159836801344087</v>
      </c>
      <c r="AD89" s="61">
        <f t="shared" si="44"/>
        <v>1.1628702920947722</v>
      </c>
      <c r="AE89" s="61">
        <f t="shared" si="45"/>
        <v>1.165494907464024</v>
      </c>
      <c r="AF89" s="61">
        <f t="shared" si="46"/>
        <v>1.1703761651683926</v>
      </c>
      <c r="AG89" s="62">
        <f t="shared" si="47"/>
        <v>1.1747682007098879</v>
      </c>
      <c r="AI89" s="30">
        <v>77</v>
      </c>
      <c r="AJ89" s="64">
        <f t="shared" si="48"/>
        <v>7.3876706209157206E-3</v>
      </c>
      <c r="AK89" s="64">
        <f t="shared" si="49"/>
        <v>1.6813052353620517E-2</v>
      </c>
      <c r="AL89" s="64">
        <f t="shared" si="50"/>
        <v>2.4146796603054965E-2</v>
      </c>
      <c r="AM89" s="64">
        <f t="shared" si="51"/>
        <v>3.0423018717656958E-2</v>
      </c>
      <c r="AN89" s="64">
        <f t="shared" si="52"/>
        <v>4.7020887942326284E-2</v>
      </c>
      <c r="AO89" s="64">
        <f t="shared" si="53"/>
        <v>6.012570739408174E-2</v>
      </c>
      <c r="AP89" s="64">
        <f t="shared" si="54"/>
        <v>7.2158723075457676E-2</v>
      </c>
      <c r="AQ89" s="64">
        <f t="shared" si="55"/>
        <v>9.5046076290408066E-2</v>
      </c>
      <c r="AR89" s="66">
        <f t="shared" si="56"/>
        <v>0.11635587766061983</v>
      </c>
    </row>
    <row r="90" spans="2:44" x14ac:dyDescent="0.3">
      <c r="B90" s="30">
        <v>78</v>
      </c>
      <c r="C90" s="3">
        <f>int_lag_19!C168</f>
        <v>5.376659999999994</v>
      </c>
      <c r="D90">
        <f>int_lag_19!D168</f>
        <v>5.8914999999999846</v>
      </c>
      <c r="E90">
        <f>int_lag_19!E168</f>
        <v>5.9604799999999862</v>
      </c>
      <c r="F90">
        <f>int_lag_19!F168</f>
        <v>6.1080600000000116</v>
      </c>
      <c r="G90">
        <f>int_lag_19!G168</f>
        <v>6.6053999999999933</v>
      </c>
      <c r="H90">
        <f>int_lag_19!H168</f>
        <v>6.8176650000000016</v>
      </c>
      <c r="I90">
        <f>int_lag_19!I168</f>
        <v>6.9973000000000214</v>
      </c>
      <c r="J90">
        <f>int_lag_19!J168</f>
        <v>7.3228899999999921</v>
      </c>
      <c r="K90" s="4">
        <f>int_lag_19!K168</f>
        <v>7.5388399999999862</v>
      </c>
      <c r="M90" s="30">
        <v>78</v>
      </c>
      <c r="N90">
        <f t="shared" si="30"/>
        <v>-0.77341484455279597</v>
      </c>
      <c r="O90">
        <f t="shared" si="31"/>
        <v>-0.77757765348075991</v>
      </c>
      <c r="P90">
        <f t="shared" si="32"/>
        <v>-0.78342392628217628</v>
      </c>
      <c r="Q90">
        <f t="shared" si="33"/>
        <v>-0.78950446497098581</v>
      </c>
      <c r="R90">
        <f t="shared" si="34"/>
        <v>-0.80790868753582956</v>
      </c>
      <c r="S90">
        <f t="shared" si="35"/>
        <v>-0.82831582764024558</v>
      </c>
      <c r="T90">
        <f t="shared" si="36"/>
        <v>-0.8505802878039016</v>
      </c>
      <c r="U90">
        <f t="shared" si="37"/>
        <v>-0.89697978467753225</v>
      </c>
      <c r="V90" s="4">
        <f t="shared" si="38"/>
        <v>-0.94922421368759802</v>
      </c>
      <c r="X90" s="30">
        <v>78</v>
      </c>
      <c r="Y90" s="61">
        <f t="shared" si="39"/>
        <v>1.1418346383916347</v>
      </c>
      <c r="Z90" s="61">
        <f t="shared" si="40"/>
        <v>1.14814673273178</v>
      </c>
      <c r="AA90" s="61">
        <f t="shared" si="41"/>
        <v>1.1519125783854627</v>
      </c>
      <c r="AB90" s="61">
        <f t="shared" si="42"/>
        <v>1.1547376338081889</v>
      </c>
      <c r="AC90" s="61">
        <f t="shared" si="43"/>
        <v>1.1617735488976193</v>
      </c>
      <c r="AD90" s="61">
        <f t="shared" si="44"/>
        <v>1.1654135571118158</v>
      </c>
      <c r="AE90" s="61">
        <f t="shared" si="45"/>
        <v>1.1686217212461691</v>
      </c>
      <c r="AF90" s="61">
        <f t="shared" si="46"/>
        <v>1.1746270462746147</v>
      </c>
      <c r="AG90" s="62">
        <f t="shared" si="47"/>
        <v>1.1803023072099343</v>
      </c>
      <c r="AI90" s="30">
        <v>78</v>
      </c>
      <c r="AJ90" s="64">
        <f t="shared" si="48"/>
        <v>7.6125578138552807E-3</v>
      </c>
      <c r="AK90" s="64">
        <f t="shared" si="49"/>
        <v>1.7331312495642126E-2</v>
      </c>
      <c r="AL90" s="64">
        <f t="shared" si="50"/>
        <v>2.4899818105992844E-2</v>
      </c>
      <c r="AM90" s="64">
        <f t="shared" si="51"/>
        <v>3.1379253537052176E-2</v>
      </c>
      <c r="AN90" s="64">
        <f t="shared" si="52"/>
        <v>4.8576405615382456E-2</v>
      </c>
      <c r="AO90" s="64">
        <f t="shared" si="53"/>
        <v>6.2195465465409105E-2</v>
      </c>
      <c r="AP90" s="64">
        <f t="shared" si="54"/>
        <v>7.4731004230858322E-2</v>
      </c>
      <c r="AQ90" s="64">
        <f t="shared" si="55"/>
        <v>9.8592135616718313E-2</v>
      </c>
      <c r="AR90" s="66">
        <f t="shared" si="56"/>
        <v>0.1210719276827642</v>
      </c>
    </row>
    <row r="91" spans="2:44" x14ac:dyDescent="0.3">
      <c r="B91" s="30">
        <v>79</v>
      </c>
      <c r="C91" s="3">
        <f>int_lag_19!C169</f>
        <v>5.3803066666666606</v>
      </c>
      <c r="D91">
        <f>int_lag_19!D169</f>
        <v>5.8961666666666517</v>
      </c>
      <c r="E91">
        <f>int_lag_19!E169</f>
        <v>5.9657533333333195</v>
      </c>
      <c r="F91">
        <f>int_lag_19!F169</f>
        <v>6.1134066666666786</v>
      </c>
      <c r="G91">
        <f>int_lag_19!G169</f>
        <v>6.6172666666666595</v>
      </c>
      <c r="H91">
        <f>int_lag_19!H169</f>
        <v>6.8341183333333344</v>
      </c>
      <c r="I91">
        <f>int_lag_19!I169</f>
        <v>7.0173666666666881</v>
      </c>
      <c r="J91">
        <f>int_lag_19!J169</f>
        <v>7.3439766666666593</v>
      </c>
      <c r="K91" s="4">
        <f>int_lag_19!K169</f>
        <v>7.5706933333333204</v>
      </c>
      <c r="M91" s="30">
        <v>79</v>
      </c>
      <c r="N91">
        <f t="shared" si="30"/>
        <v>-0.80769247418765511</v>
      </c>
      <c r="O91">
        <f t="shared" si="31"/>
        <v>-0.81202507268528268</v>
      </c>
      <c r="P91">
        <f t="shared" si="32"/>
        <v>-0.81811186287103355</v>
      </c>
      <c r="Q91">
        <f t="shared" si="33"/>
        <v>-0.82444514432524107</v>
      </c>
      <c r="R91">
        <f t="shared" si="34"/>
        <v>-0.84363078805104719</v>
      </c>
      <c r="S91">
        <f t="shared" si="35"/>
        <v>-0.86493423124465607</v>
      </c>
      <c r="T91">
        <f t="shared" si="36"/>
        <v>-0.88821399361197217</v>
      </c>
      <c r="U91">
        <f t="shared" si="37"/>
        <v>-0.9368634485913121</v>
      </c>
      <c r="V91" s="4">
        <f t="shared" si="38"/>
        <v>-0.99187875587122898</v>
      </c>
      <c r="X91" s="30">
        <v>79</v>
      </c>
      <c r="Y91" s="61">
        <f t="shared" si="39"/>
        <v>1.1421307393277322</v>
      </c>
      <c r="Z91" s="61">
        <f t="shared" si="40"/>
        <v>1.1488273052906293</v>
      </c>
      <c r="AA91" s="61">
        <f t="shared" si="41"/>
        <v>1.1528984758207128</v>
      </c>
      <c r="AB91" s="61">
        <f t="shared" si="42"/>
        <v>1.155986869826382</v>
      </c>
      <c r="AC91" s="61">
        <f t="shared" si="43"/>
        <v>1.1637797812785358</v>
      </c>
      <c r="AD91" s="61">
        <f t="shared" si="44"/>
        <v>1.1680567171682981</v>
      </c>
      <c r="AE91" s="61">
        <f t="shared" si="45"/>
        <v>1.1718812440768176</v>
      </c>
      <c r="AF91" s="61">
        <f t="shared" si="46"/>
        <v>1.1790770725432849</v>
      </c>
      <c r="AG91" s="62">
        <f t="shared" si="47"/>
        <v>1.1861431337322828</v>
      </c>
      <c r="AI91" s="30">
        <v>79</v>
      </c>
      <c r="AJ91" s="64">
        <f t="shared" si="48"/>
        <v>7.8469712284469084E-3</v>
      </c>
      <c r="AK91" s="64">
        <f t="shared" si="49"/>
        <v>1.7872131788306933E-2</v>
      </c>
      <c r="AL91" s="64">
        <f t="shared" si="50"/>
        <v>2.5686344175896991E-2</v>
      </c>
      <c r="AM91" s="64">
        <f t="shared" si="51"/>
        <v>3.2378667151219731E-2</v>
      </c>
      <c r="AN91" s="64">
        <f t="shared" si="52"/>
        <v>5.0208274319690105E-2</v>
      </c>
      <c r="AO91" s="64">
        <f t="shared" si="53"/>
        <v>6.4373407259464166E-2</v>
      </c>
      <c r="AP91" s="64">
        <f t="shared" si="54"/>
        <v>7.7445393771891635E-2</v>
      </c>
      <c r="AQ91" s="64">
        <f t="shared" si="55"/>
        <v>0.10234892639041071</v>
      </c>
      <c r="AR91" s="66">
        <f t="shared" si="56"/>
        <v>0.12610651618875479</v>
      </c>
    </row>
    <row r="92" spans="2:44" x14ac:dyDescent="0.3">
      <c r="B92" s="30">
        <v>80</v>
      </c>
      <c r="C92" s="3">
        <f>int_lag_19!C170</f>
        <v>5.3842499999999944</v>
      </c>
      <c r="D92">
        <f>int_lag_19!D170</f>
        <v>5.901249999999985</v>
      </c>
      <c r="E92">
        <f>int_lag_19!E170</f>
        <v>5.9714999999999856</v>
      </c>
      <c r="F92">
        <f>int_lag_19!F170</f>
        <v>6.1192500000000116</v>
      </c>
      <c r="G92">
        <f>int_lag_19!G170</f>
        <v>6.6299999999999928</v>
      </c>
      <c r="H92">
        <f>int_lag_19!H170</f>
        <v>6.8516875000000024</v>
      </c>
      <c r="I92">
        <f>int_lag_19!I170</f>
        <v>7.0387500000000216</v>
      </c>
      <c r="J92">
        <f>int_lag_19!J170</f>
        <v>7.3663749999999917</v>
      </c>
      <c r="K92" s="4">
        <f>int_lag_19!K170</f>
        <v>7.6044999999999865</v>
      </c>
      <c r="M92" s="30">
        <v>80</v>
      </c>
      <c r="N92">
        <f t="shared" si="30"/>
        <v>-0.84294649819766754</v>
      </c>
      <c r="O92">
        <f t="shared" si="31"/>
        <v>-0.84746416941911518</v>
      </c>
      <c r="P92">
        <f t="shared" si="32"/>
        <v>-0.85381334167268019</v>
      </c>
      <c r="Q92">
        <f t="shared" si="33"/>
        <v>-0.86042261454851454</v>
      </c>
      <c r="R92">
        <f t="shared" si="34"/>
        <v>-0.88046333583611414</v>
      </c>
      <c r="S92">
        <f t="shared" si="35"/>
        <v>-0.90275090201573749</v>
      </c>
      <c r="T92">
        <f t="shared" si="36"/>
        <v>-0.92714980062983721</v>
      </c>
      <c r="U92">
        <f t="shared" si="37"/>
        <v>-0.97829609301206155</v>
      </c>
      <c r="V92" s="4">
        <f t="shared" si="38"/>
        <v>-1.0364188975544073</v>
      </c>
      <c r="X92" s="30">
        <v>80</v>
      </c>
      <c r="Y92" s="61">
        <f t="shared" si="39"/>
        <v>1.1424360233049835</v>
      </c>
      <c r="Z92" s="61">
        <f t="shared" si="40"/>
        <v>1.1495297775574393</v>
      </c>
      <c r="AA92" s="61">
        <f t="shared" si="41"/>
        <v>1.153917105455442</v>
      </c>
      <c r="AB92" s="61">
        <f t="shared" si="42"/>
        <v>1.1572784715352602</v>
      </c>
      <c r="AC92" s="61">
        <f t="shared" si="43"/>
        <v>1.1658627639506951</v>
      </c>
      <c r="AD92" s="61">
        <f t="shared" si="44"/>
        <v>1.1708104634020808</v>
      </c>
      <c r="AE92" s="61">
        <f t="shared" si="45"/>
        <v>1.1752881243962097</v>
      </c>
      <c r="AF92" s="61">
        <f t="shared" si="46"/>
        <v>1.1837500092151205</v>
      </c>
      <c r="AG92" s="62">
        <f t="shared" si="47"/>
        <v>1.1923304267210755</v>
      </c>
      <c r="AI92" s="30">
        <v>80</v>
      </c>
      <c r="AJ92" s="64">
        <f t="shared" si="48"/>
        <v>8.0917397206504704E-3</v>
      </c>
      <c r="AK92" s="64">
        <f t="shared" si="49"/>
        <v>1.8437493640052538E-2</v>
      </c>
      <c r="AL92" s="64">
        <f t="shared" si="50"/>
        <v>2.650935853080616E-2</v>
      </c>
      <c r="AM92" s="64">
        <f t="shared" si="51"/>
        <v>3.3425157883204659E-2</v>
      </c>
      <c r="AN92" s="64">
        <f t="shared" si="52"/>
        <v>5.1923619772168639E-2</v>
      </c>
      <c r="AO92" s="64">
        <f t="shared" si="53"/>
        <v>6.6670028255410352E-2</v>
      </c>
      <c r="AP92" s="64">
        <f t="shared" si="54"/>
        <v>8.0316287831070143E-2</v>
      </c>
      <c r="AQ92" s="64">
        <f t="shared" si="55"/>
        <v>0.10633993330058922</v>
      </c>
      <c r="AR92" s="66">
        <f t="shared" si="56"/>
        <v>0.13149889647546065</v>
      </c>
    </row>
    <row r="93" spans="2:44" x14ac:dyDescent="0.3">
      <c r="B93" s="30">
        <v>81</v>
      </c>
      <c r="C93" s="3">
        <f>int_lag_19!C171</f>
        <v>5.3884899999999938</v>
      </c>
      <c r="D93">
        <f>int_lag_19!D171</f>
        <v>5.9067499999999846</v>
      </c>
      <c r="E93">
        <f>int_lag_19!E171</f>
        <v>5.9777199999999855</v>
      </c>
      <c r="F93">
        <f>int_lag_19!F171</f>
        <v>6.1255900000000114</v>
      </c>
      <c r="G93">
        <f>int_lag_19!G171</f>
        <v>6.6435999999999922</v>
      </c>
      <c r="H93">
        <f>int_lag_19!H171</f>
        <v>6.870372500000002</v>
      </c>
      <c r="I93">
        <f>int_lag_19!I171</f>
        <v>7.061450000000022</v>
      </c>
      <c r="J93">
        <f>int_lag_19!J171</f>
        <v>7.3900849999999911</v>
      </c>
      <c r="K93" s="4">
        <f>int_lag_19!K171</f>
        <v>7.6402599999999854</v>
      </c>
      <c r="M93" s="30">
        <v>81</v>
      </c>
      <c r="N93">
        <f t="shared" si="30"/>
        <v>-0.87928070288745031</v>
      </c>
      <c r="O93">
        <f t="shared" si="31"/>
        <v>-0.88400103145825049</v>
      </c>
      <c r="P93">
        <f t="shared" si="32"/>
        <v>-0.89063777632711971</v>
      </c>
      <c r="Q93">
        <f t="shared" si="33"/>
        <v>-0.89754986837070005</v>
      </c>
      <c r="R93">
        <f t="shared" si="34"/>
        <v>-0.91853094999944729</v>
      </c>
      <c r="S93">
        <f t="shared" si="35"/>
        <v>-0.94190488127147931</v>
      </c>
      <c r="T93">
        <f t="shared" si="36"/>
        <v>-0.96754456956567203</v>
      </c>
      <c r="U93">
        <f t="shared" si="37"/>
        <v>-1.0214801678542276</v>
      </c>
      <c r="V93" s="4">
        <f t="shared" si="38"/>
        <v>-1.0831162154486313</v>
      </c>
      <c r="X93" s="30">
        <v>81</v>
      </c>
      <c r="Y93" s="61">
        <f t="shared" si="39"/>
        <v>1.1427514506116996</v>
      </c>
      <c r="Z93" s="61">
        <f t="shared" si="40"/>
        <v>1.1502564515668228</v>
      </c>
      <c r="AA93" s="61">
        <f t="shared" si="41"/>
        <v>1.1549719343966314</v>
      </c>
      <c r="AB93" s="61">
        <f t="shared" si="42"/>
        <v>1.1586169728281894</v>
      </c>
      <c r="AC93" s="61">
        <f t="shared" si="43"/>
        <v>1.1680308198498801</v>
      </c>
      <c r="AD93" s="61">
        <f t="shared" si="44"/>
        <v>1.1736871049665281</v>
      </c>
      <c r="AE93" s="61">
        <f t="shared" si="45"/>
        <v>1.1788593350144643</v>
      </c>
      <c r="AF93" s="61">
        <f t="shared" si="46"/>
        <v>1.1886738552846126</v>
      </c>
      <c r="AG93" s="62">
        <f t="shared" si="47"/>
        <v>1.1989118285018381</v>
      </c>
      <c r="AI93" s="30">
        <v>81</v>
      </c>
      <c r="AJ93" s="64">
        <f t="shared" si="48"/>
        <v>8.3478107290834158E-3</v>
      </c>
      <c r="AK93" s="64">
        <f t="shared" si="49"/>
        <v>1.9029666576952931E-2</v>
      </c>
      <c r="AL93" s="64">
        <f t="shared" si="50"/>
        <v>2.7372278270447636E-2</v>
      </c>
      <c r="AM93" s="64">
        <f t="shared" si="51"/>
        <v>3.4523197806549666E-2</v>
      </c>
      <c r="AN93" s="64">
        <f t="shared" si="52"/>
        <v>5.3730643376399767E-2</v>
      </c>
      <c r="AO93" s="64">
        <f t="shared" si="53"/>
        <v>6.9097468192359845E-2</v>
      </c>
      <c r="AP93" s="64">
        <f t="shared" si="54"/>
        <v>8.3360440434445571E-2</v>
      </c>
      <c r="AQ93" s="64">
        <f t="shared" si="55"/>
        <v>0.11059291967578044</v>
      </c>
      <c r="AR93" s="66">
        <f t="shared" si="56"/>
        <v>0.13729627473640194</v>
      </c>
    </row>
    <row r="94" spans="2:44" x14ac:dyDescent="0.3">
      <c r="B94" s="30">
        <v>82</v>
      </c>
      <c r="C94" s="3">
        <f>int_lag_19!C172</f>
        <v>5.3930266666666604</v>
      </c>
      <c r="D94">
        <f>int_lag_19!D172</f>
        <v>5.9126666666666505</v>
      </c>
      <c r="E94">
        <f>int_lag_19!E172</f>
        <v>5.9844133333333183</v>
      </c>
      <c r="F94">
        <f>int_lag_19!F172</f>
        <v>6.1324266666666789</v>
      </c>
      <c r="G94">
        <f>int_lag_19!G172</f>
        <v>6.6580666666666595</v>
      </c>
      <c r="H94">
        <f>int_lag_19!H172</f>
        <v>6.890173333333335</v>
      </c>
      <c r="I94">
        <f>int_lag_19!I172</f>
        <v>7.0854666666666892</v>
      </c>
      <c r="J94">
        <f>int_lag_19!J172</f>
        <v>7.4151066666666576</v>
      </c>
      <c r="K94" s="4">
        <f>int_lag_19!K172</f>
        <v>7.6779733333333207</v>
      </c>
      <c r="M94" s="30">
        <v>82</v>
      </c>
      <c r="N94">
        <f t="shared" si="30"/>
        <v>-0.91681455206388429</v>
      </c>
      <c r="O94">
        <f t="shared" si="31"/>
        <v>-0.92175791934793627</v>
      </c>
      <c r="P94">
        <f t="shared" si="32"/>
        <v>-0.92871147661692</v>
      </c>
      <c r="Q94">
        <f t="shared" si="33"/>
        <v>-0.9359575830682163</v>
      </c>
      <c r="R94">
        <f t="shared" si="34"/>
        <v>-0.95797856430249662</v>
      </c>
      <c r="S94">
        <f t="shared" si="35"/>
        <v>-0.98255892771185538</v>
      </c>
      <c r="T94">
        <f t="shared" si="36"/>
        <v>-1.0095832843122079</v>
      </c>
      <c r="U94">
        <f t="shared" si="37"/>
        <v>-1.0666584430115789</v>
      </c>
      <c r="V94" s="4">
        <f t="shared" si="38"/>
        <v>-1.1323033389425718</v>
      </c>
      <c r="X94" s="30">
        <v>82</v>
      </c>
      <c r="Y94" s="61">
        <f t="shared" si="39"/>
        <v>1.1430781224153161</v>
      </c>
      <c r="Z94" s="61">
        <f t="shared" si="40"/>
        <v>1.1510099685164019</v>
      </c>
      <c r="AA94" s="61">
        <f t="shared" si="41"/>
        <v>1.1560669464632614</v>
      </c>
      <c r="AB94" s="61">
        <f t="shared" si="42"/>
        <v>1.1600075935390866</v>
      </c>
      <c r="AC94" s="61">
        <f t="shared" si="43"/>
        <v>1.1702935664830203</v>
      </c>
      <c r="AD94" s="61">
        <f t="shared" si="44"/>
        <v>1.1767009469768899</v>
      </c>
      <c r="AE94" s="61">
        <f t="shared" si="45"/>
        <v>1.1826147419453297</v>
      </c>
      <c r="AF94" s="61">
        <f t="shared" si="46"/>
        <v>1.1938819932505376</v>
      </c>
      <c r="AG94" s="62">
        <f t="shared" si="47"/>
        <v>1.20594528453729</v>
      </c>
      <c r="AI94" s="30">
        <v>82</v>
      </c>
      <c r="AJ94" s="64">
        <f t="shared" si="48"/>
        <v>8.6162748384869259E-3</v>
      </c>
      <c r="AK94" s="64">
        <f t="shared" si="49"/>
        <v>1.9651263764594806E-2</v>
      </c>
      <c r="AL94" s="64">
        <f t="shared" si="50"/>
        <v>2.8279045441851003E-2</v>
      </c>
      <c r="AM94" s="64">
        <f t="shared" si="51"/>
        <v>3.5677955596681632E-2</v>
      </c>
      <c r="AN94" s="64">
        <f t="shared" si="52"/>
        <v>5.563886070061097E-2</v>
      </c>
      <c r="AO94" s="64">
        <f t="shared" si="53"/>
        <v>7.1669891253536733E-2</v>
      </c>
      <c r="AP94" s="64">
        <f t="shared" si="54"/>
        <v>8.6597535373943768E-2</v>
      </c>
      <c r="AQ94" s="64">
        <f t="shared" si="55"/>
        <v>0.115141082054252</v>
      </c>
      <c r="AR94" s="66">
        <f t="shared" si="56"/>
        <v>0.14355622242463506</v>
      </c>
    </row>
    <row r="95" spans="2:44" x14ac:dyDescent="0.3">
      <c r="B95" s="30">
        <v>83</v>
      </c>
      <c r="C95" s="3">
        <f>int_lag_19!C173</f>
        <v>5.3978599999999934</v>
      </c>
      <c r="D95">
        <f>int_lag_19!D173</f>
        <v>5.9189999999999836</v>
      </c>
      <c r="E95">
        <f>int_lag_19!E173</f>
        <v>5.9915799999999848</v>
      </c>
      <c r="F95">
        <f>int_lag_19!F173</f>
        <v>6.1397600000000123</v>
      </c>
      <c r="G95">
        <f>int_lag_19!G173</f>
        <v>6.673399999999992</v>
      </c>
      <c r="H95">
        <f>int_lag_19!H173</f>
        <v>6.9110900000000015</v>
      </c>
      <c r="I95">
        <f>int_lag_19!I173</f>
        <v>7.1108000000000215</v>
      </c>
      <c r="J95">
        <f>int_lag_19!J173</f>
        <v>7.4414399999999921</v>
      </c>
      <c r="K95" s="4">
        <f>int_lag_19!K173</f>
        <v>7.7176399999999852</v>
      </c>
      <c r="M95" s="30">
        <v>83</v>
      </c>
      <c r="N95">
        <f t="shared" si="30"/>
        <v>-0.95568667733245871</v>
      </c>
      <c r="O95">
        <f t="shared" si="31"/>
        <v>-0.96087689912669272</v>
      </c>
      <c r="P95">
        <f t="shared" si="32"/>
        <v>-0.96818149157254285</v>
      </c>
      <c r="Q95">
        <f t="shared" si="33"/>
        <v>-0.97579819596587969</v>
      </c>
      <c r="R95">
        <f t="shared" si="34"/>
        <v>-0.99897630018567252</v>
      </c>
      <c r="S95">
        <f t="shared" si="35"/>
        <v>-1.0249054693923267</v>
      </c>
      <c r="T95">
        <f t="shared" si="36"/>
        <v>-1.0534864723875712</v>
      </c>
      <c r="U95">
        <f t="shared" si="37"/>
        <v>-1.1141258553297733</v>
      </c>
      <c r="V95" s="4">
        <f t="shared" si="38"/>
        <v>-1.1843943105854797</v>
      </c>
      <c r="X95" s="30">
        <v>83</v>
      </c>
      <c r="Y95" s="61">
        <f t="shared" si="39"/>
        <v>1.1434173119783766</v>
      </c>
      <c r="Z95" s="61">
        <f t="shared" si="40"/>
        <v>1.1517933845521247</v>
      </c>
      <c r="AA95" s="61">
        <f t="shared" si="41"/>
        <v>1.1572067590872968</v>
      </c>
      <c r="AB95" s="61">
        <f t="shared" si="42"/>
        <v>1.161456396752905</v>
      </c>
      <c r="AC95" s="61">
        <f t="shared" si="43"/>
        <v>1.1726622239971467</v>
      </c>
      <c r="AD95" s="61">
        <f t="shared" si="44"/>
        <v>1.17986878687168</v>
      </c>
      <c r="AE95" s="61">
        <f t="shared" si="45"/>
        <v>1.1865778608171889</v>
      </c>
      <c r="AF95" s="61">
        <f t="shared" si="46"/>
        <v>1.1994147629295402</v>
      </c>
      <c r="AG95" s="62">
        <f t="shared" si="47"/>
        <v>1.2135024591097641</v>
      </c>
      <c r="AI95" s="30">
        <v>83</v>
      </c>
      <c r="AJ95" s="64">
        <f t="shared" si="48"/>
        <v>8.8983971612532908E-3</v>
      </c>
      <c r="AK95" s="64">
        <f t="shared" si="49"/>
        <v>2.0305319201293304E-2</v>
      </c>
      <c r="AL95" s="64">
        <f t="shared" si="50"/>
        <v>2.9234244586084923E-2</v>
      </c>
      <c r="AM95" s="64">
        <f t="shared" si="51"/>
        <v>3.6895454728030797E-2</v>
      </c>
      <c r="AN95" s="64">
        <f t="shared" si="52"/>
        <v>5.7659411322148579E-2</v>
      </c>
      <c r="AO95" s="64">
        <f t="shared" si="53"/>
        <v>7.4403985321808586E-2</v>
      </c>
      <c r="AP95" s="64">
        <f t="shared" si="54"/>
        <v>9.0050946564429024E-2</v>
      </c>
      <c r="AQ95" s="64">
        <f t="shared" si="55"/>
        <v>0.12002463030010024</v>
      </c>
      <c r="AR95" s="66">
        <f t="shared" si="56"/>
        <v>0.15035009845339808</v>
      </c>
    </row>
    <row r="96" spans="2:44" x14ac:dyDescent="0.3">
      <c r="B96" s="30">
        <v>84</v>
      </c>
      <c r="C96" s="3">
        <f>int_lag_19!C174</f>
        <v>5.4029899999999937</v>
      </c>
      <c r="D96">
        <f>int_lag_19!D174</f>
        <v>5.925749999999983</v>
      </c>
      <c r="E96">
        <f>int_lag_19!E174</f>
        <v>5.9992199999999851</v>
      </c>
      <c r="F96">
        <f>int_lag_19!F174</f>
        <v>6.1475900000000125</v>
      </c>
      <c r="G96">
        <f>int_lag_19!G174</f>
        <v>6.6895999999999916</v>
      </c>
      <c r="H96">
        <f>int_lag_19!H174</f>
        <v>6.9331225000000014</v>
      </c>
      <c r="I96">
        <f>int_lag_19!I174</f>
        <v>7.1374500000000216</v>
      </c>
      <c r="J96">
        <f>int_lag_19!J174</f>
        <v>7.4690849999999909</v>
      </c>
      <c r="K96" s="4">
        <f>int_lag_19!K174</f>
        <v>7.7592599999999861</v>
      </c>
      <c r="M96" s="30">
        <v>84</v>
      </c>
      <c r="N96">
        <f t="shared" si="30"/>
        <v>-0.99605939992402859</v>
      </c>
      <c r="O96">
        <f t="shared" si="31"/>
        <v>-1.0015245591122774</v>
      </c>
      <c r="P96">
        <f t="shared" si="32"/>
        <v>-1.0092206151689456</v>
      </c>
      <c r="Q96">
        <f t="shared" si="33"/>
        <v>-1.0172512305256327</v>
      </c>
      <c r="R96">
        <f t="shared" si="34"/>
        <v>-1.0417259016422362</v>
      </c>
      <c r="S96">
        <f t="shared" si="35"/>
        <v>-1.0691745592277953</v>
      </c>
      <c r="T96">
        <f t="shared" si="36"/>
        <v>-1.0995202630645511</v>
      </c>
      <c r="U96">
        <f t="shared" si="37"/>
        <v>-1.1642460903053558</v>
      </c>
      <c r="V96" s="4">
        <f t="shared" si="38"/>
        <v>-1.2399142953831428</v>
      </c>
      <c r="X96" s="30">
        <v>84</v>
      </c>
      <c r="Y96" s="61">
        <f t="shared" si="39"/>
        <v>1.1437705050731379</v>
      </c>
      <c r="Z96" s="61">
        <f t="shared" si="40"/>
        <v>1.1526102691023083</v>
      </c>
      <c r="AA96" s="61">
        <f t="shared" si="41"/>
        <v>1.1583967754813189</v>
      </c>
      <c r="AB96" s="61">
        <f t="shared" si="42"/>
        <v>1.162970494280275</v>
      </c>
      <c r="AC96" s="61">
        <f t="shared" si="43"/>
        <v>1.1751500216433886</v>
      </c>
      <c r="AD96" s="61">
        <f t="shared" si="44"/>
        <v>1.1832105772398303</v>
      </c>
      <c r="AE96" s="61">
        <f t="shared" si="45"/>
        <v>1.1907768812526631</v>
      </c>
      <c r="AF96" s="61">
        <f t="shared" si="46"/>
        <v>1.2053216640910223</v>
      </c>
      <c r="AG96" s="62">
        <f t="shared" si="47"/>
        <v>1.2216737189220495</v>
      </c>
      <c r="AI96" s="30">
        <v>84</v>
      </c>
      <c r="AJ96" s="64">
        <f t="shared" si="48"/>
        <v>9.1956579634711044E-3</v>
      </c>
      <c r="AK96" s="64">
        <f t="shared" si="49"/>
        <v>2.0995386574151786E-2</v>
      </c>
      <c r="AL96" s="64">
        <f t="shared" si="50"/>
        <v>3.024325573352471E-2</v>
      </c>
      <c r="AM96" s="64">
        <f t="shared" si="51"/>
        <v>3.8182780086651213E-2</v>
      </c>
      <c r="AN96" s="64">
        <f t="shared" si="52"/>
        <v>5.9805467582712657E-2</v>
      </c>
      <c r="AO96" s="64">
        <f t="shared" si="53"/>
        <v>7.7319628569170962E-2</v>
      </c>
      <c r="AP96" s="64">
        <f t="shared" si="54"/>
        <v>9.3748767583423764E-2</v>
      </c>
      <c r="AQ96" s="64">
        <f t="shared" si="55"/>
        <v>0.12529299856900722</v>
      </c>
      <c r="AR96" s="66">
        <f t="shared" si="56"/>
        <v>0.15776804111976295</v>
      </c>
    </row>
    <row r="97" spans="2:44" x14ac:dyDescent="0.3">
      <c r="B97" s="30">
        <v>85</v>
      </c>
      <c r="C97" s="3">
        <f>int_lag_19!C175</f>
        <v>5.4084166666666604</v>
      </c>
      <c r="D97">
        <f>int_lag_19!D175</f>
        <v>5.9329166666666495</v>
      </c>
      <c r="E97">
        <f>int_lag_19!E175</f>
        <v>6.0073333333333174</v>
      </c>
      <c r="F97">
        <f>int_lag_19!F175</f>
        <v>6.1559166666666787</v>
      </c>
      <c r="G97">
        <f>int_lag_19!G175</f>
        <v>6.7066666666666581</v>
      </c>
      <c r="H97">
        <f>int_lag_19!H175</f>
        <v>6.9562708333333356</v>
      </c>
      <c r="I97">
        <f>int_lag_19!I175</f>
        <v>7.1654166666666885</v>
      </c>
      <c r="J97">
        <f>int_lag_19!J175</f>
        <v>7.4980416666666567</v>
      </c>
      <c r="K97" s="4">
        <f>int_lag_19!K175</f>
        <v>7.8028333333333189</v>
      </c>
      <c r="M97" s="30">
        <v>85</v>
      </c>
      <c r="N97">
        <f t="shared" si="30"/>
        <v>-1.0381246761738554</v>
      </c>
      <c r="O97">
        <f t="shared" si="31"/>
        <v>-1.0438982270842057</v>
      </c>
      <c r="P97">
        <f t="shared" si="32"/>
        <v>-1.0520340076091583</v>
      </c>
      <c r="Q97">
        <f t="shared" si="33"/>
        <v>-1.0605303677300082</v>
      </c>
      <c r="R97">
        <f t="shared" si="34"/>
        <v>-1.0864693790760387</v>
      </c>
      <c r="S97">
        <f t="shared" si="35"/>
        <v>-1.1156447088328649</v>
      </c>
      <c r="T97">
        <f t="shared" si="36"/>
        <v>-1.1480103042698309</v>
      </c>
      <c r="U97">
        <f t="shared" si="37"/>
        <v>-1.217475386843391</v>
      </c>
      <c r="V97" s="4">
        <f t="shared" si="38"/>
        <v>-1.2995443597995384</v>
      </c>
      <c r="X97" s="30">
        <v>85</v>
      </c>
      <c r="Y97" s="61">
        <f t="shared" si="39"/>
        <v>1.1441394530863445</v>
      </c>
      <c r="Z97" s="61">
        <f t="shared" si="40"/>
        <v>1.1534648344089524</v>
      </c>
      <c r="AA97" s="61">
        <f t="shared" si="41"/>
        <v>1.1596433857996755</v>
      </c>
      <c r="AB97" s="61">
        <f t="shared" si="42"/>
        <v>1.1645583193369979</v>
      </c>
      <c r="AC97" s="61">
        <f t="shared" si="43"/>
        <v>1.1777727433600964</v>
      </c>
      <c r="AD97" s="61">
        <f t="shared" si="44"/>
        <v>1.1867503277247025</v>
      </c>
      <c r="AE97" s="61">
        <f t="shared" si="45"/>
        <v>1.1952460831945453</v>
      </c>
      <c r="AF97" s="61">
        <f t="shared" si="46"/>
        <v>1.2116645189504911</v>
      </c>
      <c r="AG97" s="62">
        <f t="shared" si="47"/>
        <v>1.2305756461323412</v>
      </c>
      <c r="AI97" s="30">
        <v>85</v>
      </c>
      <c r="AJ97" s="64">
        <f t="shared" si="48"/>
        <v>9.5098060397670325E-3</v>
      </c>
      <c r="AK97" s="64">
        <f t="shared" si="49"/>
        <v>2.1725669459025432E-2</v>
      </c>
      <c r="AL97" s="64">
        <f t="shared" si="50"/>
        <v>3.1312456628100338E-2</v>
      </c>
      <c r="AM97" s="64">
        <f t="shared" si="51"/>
        <v>3.954835211545038E-2</v>
      </c>
      <c r="AN97" s="64">
        <f t="shared" si="52"/>
        <v>6.2092783146800334E-2</v>
      </c>
      <c r="AO97" s="64">
        <f t="shared" si="53"/>
        <v>8.0440796296730621E-2</v>
      </c>
      <c r="AP97" s="64">
        <f t="shared" si="54"/>
        <v>9.7725234819473816E-2</v>
      </c>
      <c r="AQ97" s="64">
        <f t="shared" si="55"/>
        <v>0.13100801898032044</v>
      </c>
      <c r="AR97" s="66">
        <f t="shared" si="56"/>
        <v>0.16592649176851015</v>
      </c>
    </row>
    <row r="98" spans="2:44" x14ac:dyDescent="0.3">
      <c r="B98" s="30">
        <v>86</v>
      </c>
      <c r="C98" s="3">
        <f>int_lag_19!C176</f>
        <v>5.4141399999999935</v>
      </c>
      <c r="D98">
        <f>int_lag_19!D176</f>
        <v>5.9404999999999832</v>
      </c>
      <c r="E98">
        <f>int_lag_19!E176</f>
        <v>6.0159199999999844</v>
      </c>
      <c r="F98">
        <f>int_lag_19!F176</f>
        <v>6.1647400000000125</v>
      </c>
      <c r="G98">
        <f>int_lag_19!G176</f>
        <v>6.7245999999999917</v>
      </c>
      <c r="H98">
        <f>int_lag_19!H176</f>
        <v>6.9805350000000015</v>
      </c>
      <c r="I98">
        <f>int_lag_19!I176</f>
        <v>7.1947000000000214</v>
      </c>
      <c r="J98">
        <f>int_lag_19!J176</f>
        <v>7.5283099999999905</v>
      </c>
      <c r="K98" s="4">
        <f>int_lag_19!K176</f>
        <v>7.8483599999999836</v>
      </c>
      <c r="M98" s="30">
        <v>86</v>
      </c>
      <c r="N98">
        <f t="shared" si="30"/>
        <v>-1.0821120453734887</v>
      </c>
      <c r="O98">
        <f t="shared" si="31"/>
        <v>-1.0882343045050502</v>
      </c>
      <c r="P98">
        <f t="shared" si="32"/>
        <v>-1.0968681065419177</v>
      </c>
      <c r="Q98">
        <f t="shared" si="33"/>
        <v>-1.1058930031581948</v>
      </c>
      <c r="R98">
        <f t="shared" si="34"/>
        <v>-1.133500847094808</v>
      </c>
      <c r="S98">
        <f t="shared" si="35"/>
        <v>-1.164657958749618</v>
      </c>
      <c r="T98">
        <f t="shared" si="36"/>
        <v>-1.1993614780393347</v>
      </c>
      <c r="U98">
        <f t="shared" si="37"/>
        <v>-1.2743977358772569</v>
      </c>
      <c r="V98" s="4">
        <f t="shared" si="38"/>
        <v>-1.3641916206397922</v>
      </c>
      <c r="X98" s="30">
        <v>86</v>
      </c>
      <c r="Y98" s="61">
        <f t="shared" si="39"/>
        <v>1.1445262439657173</v>
      </c>
      <c r="Z98" s="61">
        <f t="shared" si="40"/>
        <v>1.1543621090631511</v>
      </c>
      <c r="AA98" s="61">
        <f t="shared" si="41"/>
        <v>1.1609542377249367</v>
      </c>
      <c r="AB98" s="61">
        <f t="shared" si="42"/>
        <v>1.1662299949253645</v>
      </c>
      <c r="AC98" s="61">
        <f t="shared" si="43"/>
        <v>1.1805494744562171</v>
      </c>
      <c r="AD98" s="61">
        <f t="shared" si="44"/>
        <v>1.1905173587339954</v>
      </c>
      <c r="AE98" s="61">
        <f t="shared" si="45"/>
        <v>1.2000278421735049</v>
      </c>
      <c r="AF98" s="61">
        <f t="shared" si="46"/>
        <v>1.2185221499560486</v>
      </c>
      <c r="AG98" s="62">
        <f t="shared" si="47"/>
        <v>1.2403628144548173</v>
      </c>
      <c r="AI98" s="30">
        <v>86</v>
      </c>
      <c r="AJ98" s="64">
        <f t="shared" si="48"/>
        <v>9.8429300061707581E-3</v>
      </c>
      <c r="AK98" s="64">
        <f t="shared" si="49"/>
        <v>2.2501195716613909E-2</v>
      </c>
      <c r="AL98" s="64">
        <f t="shared" si="50"/>
        <v>3.2449494687712965E-2</v>
      </c>
      <c r="AM98" s="64">
        <f t="shared" si="51"/>
        <v>4.1002297097364471E-2</v>
      </c>
      <c r="AN98" s="64">
        <f t="shared" si="52"/>
        <v>6.45404435879251E-2</v>
      </c>
      <c r="AO98" s="64">
        <f t="shared" si="53"/>
        <v>8.3796821205613492E-2</v>
      </c>
      <c r="AP98" s="64">
        <f t="shared" si="54"/>
        <v>0.10202274189781857</v>
      </c>
      <c r="AQ98" s="64">
        <f t="shared" si="55"/>
        <v>0.13724861470070682</v>
      </c>
      <c r="AR98" s="66">
        <f t="shared" si="56"/>
        <v>0.17497998442100426</v>
      </c>
    </row>
    <row r="99" spans="2:44" x14ac:dyDescent="0.3">
      <c r="B99" s="30">
        <v>87</v>
      </c>
      <c r="C99" s="3">
        <f>int_lag_19!C177</f>
        <v>5.420159999999993</v>
      </c>
      <c r="D99">
        <f>int_lag_19!D177</f>
        <v>5.9484999999999824</v>
      </c>
      <c r="E99">
        <f>int_lag_19!E177</f>
        <v>6.0249799999999842</v>
      </c>
      <c r="F99">
        <f>int_lag_19!F177</f>
        <v>6.1740600000000132</v>
      </c>
      <c r="G99">
        <f>int_lag_19!G177</f>
        <v>6.7433999999999905</v>
      </c>
      <c r="H99">
        <f>int_lag_19!H177</f>
        <v>7.0059150000000008</v>
      </c>
      <c r="I99">
        <f>int_lag_19!I177</f>
        <v>7.225300000000022</v>
      </c>
      <c r="J99">
        <f>int_lag_19!J177</f>
        <v>7.5598899999999913</v>
      </c>
      <c r="K99" s="4">
        <f>int_lag_19!K177</f>
        <v>7.8958399999999846</v>
      </c>
      <c r="M99" s="30">
        <v>87</v>
      </c>
      <c r="N99">
        <f t="shared" si="30"/>
        <v>-1.1282994546725971</v>
      </c>
      <c r="O99">
        <f t="shared" si="31"/>
        <v>-1.134819653516534</v>
      </c>
      <c r="P99">
        <f t="shared" si="32"/>
        <v>-1.1440228573863198</v>
      </c>
      <c r="Q99">
        <f t="shared" si="33"/>
        <v>-1.1536534266079337</v>
      </c>
      <c r="R99">
        <f t="shared" si="34"/>
        <v>-1.1831830977756328</v>
      </c>
      <c r="S99">
        <f t="shared" si="35"/>
        <v>-1.2166413591340168</v>
      </c>
      <c r="T99">
        <f t="shared" si="36"/>
        <v>-1.2540866034236908</v>
      </c>
      <c r="U99">
        <f t="shared" si="37"/>
        <v>-1.335778772969793</v>
      </c>
      <c r="V99" s="4">
        <f t="shared" si="38"/>
        <v>-1.4351044024998905</v>
      </c>
      <c r="X99" s="30">
        <v>87</v>
      </c>
      <c r="Y99" s="61">
        <f t="shared" si="39"/>
        <v>1.1449333987920061</v>
      </c>
      <c r="Z99" s="61">
        <f t="shared" si="40"/>
        <v>1.1553081749749017</v>
      </c>
      <c r="AA99" s="61">
        <f t="shared" si="41"/>
        <v>1.1623386076593674</v>
      </c>
      <c r="AB99" s="61">
        <f t="shared" si="42"/>
        <v>1.1679978416752081</v>
      </c>
      <c r="AC99" s="61">
        <f t="shared" si="43"/>
        <v>1.1835036464055284</v>
      </c>
      <c r="AD99" s="61">
        <f t="shared" si="44"/>
        <v>1.1945480874511158</v>
      </c>
      <c r="AE99" s="61">
        <f t="shared" si="45"/>
        <v>1.2051755474870829</v>
      </c>
      <c r="AF99" s="61">
        <f t="shared" si="46"/>
        <v>1.225997546240583</v>
      </c>
      <c r="AG99" s="62">
        <f t="shared" si="47"/>
        <v>1.2512471395604403</v>
      </c>
      <c r="AI99" s="30">
        <v>87</v>
      </c>
      <c r="AJ99" s="64">
        <f t="shared" si="48"/>
        <v>1.0197555319812035E-2</v>
      </c>
      <c r="AK99" s="64">
        <f t="shared" si="49"/>
        <v>2.3328055579601603E-2</v>
      </c>
      <c r="AL99" s="64">
        <f t="shared" si="50"/>
        <v>3.3663659988887207E-2</v>
      </c>
      <c r="AM99" s="64">
        <f t="shared" si="51"/>
        <v>4.2556957491492575E-2</v>
      </c>
      <c r="AN99" s="64">
        <f t="shared" si="52"/>
        <v>6.7171916374138885E-2</v>
      </c>
      <c r="AO99" s="64">
        <f t="shared" si="53"/>
        <v>8.742418828058951E-2</v>
      </c>
      <c r="AP99" s="64">
        <f t="shared" si="54"/>
        <v>0.10669477039614328</v>
      </c>
      <c r="AQ99" s="64">
        <f t="shared" si="55"/>
        <v>0.14411798785723007</v>
      </c>
      <c r="AR99" s="66">
        <f t="shared" si="56"/>
        <v>0.18514051315094127</v>
      </c>
    </row>
    <row r="100" spans="2:44" x14ac:dyDescent="0.3">
      <c r="B100" s="30">
        <v>88</v>
      </c>
      <c r="C100" s="3">
        <f>int_lag_19!C178</f>
        <v>5.4264766666666597</v>
      </c>
      <c r="D100">
        <f>int_lag_19!D178</f>
        <v>5.9569166666666487</v>
      </c>
      <c r="E100">
        <f>int_lag_19!E178</f>
        <v>6.034513333333317</v>
      </c>
      <c r="F100">
        <f>int_lag_19!F178</f>
        <v>6.1838766666666798</v>
      </c>
      <c r="G100">
        <f>int_lag_19!G178</f>
        <v>6.7630666666666572</v>
      </c>
      <c r="H100">
        <f>int_lag_19!H178</f>
        <v>7.0324108333333344</v>
      </c>
      <c r="I100">
        <f>int_lag_19!I178</f>
        <v>7.2572166666666886</v>
      </c>
      <c r="J100">
        <f>int_lag_19!J178</f>
        <v>7.5927816666666565</v>
      </c>
      <c r="K100" s="4">
        <f>int_lag_19!K178</f>
        <v>7.9452733333333176</v>
      </c>
      <c r="M100" s="30">
        <v>88</v>
      </c>
      <c r="N100">
        <f t="shared" si="30"/>
        <v>-1.1770283191091613</v>
      </c>
      <c r="O100">
        <f t="shared" si="31"/>
        <v>-1.1840074962356784</v>
      </c>
      <c r="P100">
        <f t="shared" si="32"/>
        <v>-1.1938688785297562</v>
      </c>
      <c r="Q100">
        <f t="shared" si="33"/>
        <v>-1.2042014214913566</v>
      </c>
      <c r="R100">
        <f t="shared" si="34"/>
        <v>-1.2359714003989553</v>
      </c>
      <c r="S100">
        <f t="shared" si="35"/>
        <v>-1.2721384670104312</v>
      </c>
      <c r="T100">
        <f t="shared" si="36"/>
        <v>-1.3128495824756803</v>
      </c>
      <c r="U100">
        <f t="shared" si="37"/>
        <v>-1.402651817300858</v>
      </c>
      <c r="V100" s="4">
        <f t="shared" si="38"/>
        <v>-1.5140725742627741</v>
      </c>
      <c r="X100" s="30">
        <v>88</v>
      </c>
      <c r="Y100" s="61">
        <f t="shared" si="39"/>
        <v>1.14536400605906</v>
      </c>
      <c r="Z100" s="61">
        <f t="shared" si="40"/>
        <v>1.1563104980791381</v>
      </c>
      <c r="AA100" s="61">
        <f t="shared" si="41"/>
        <v>1.1638079214700403</v>
      </c>
      <c r="AB100" s="61">
        <f t="shared" si="42"/>
        <v>1.1698770943271073</v>
      </c>
      <c r="AC100" s="61">
        <f t="shared" si="43"/>
        <v>1.1866645365336375</v>
      </c>
      <c r="AD100" s="61">
        <f t="shared" si="44"/>
        <v>1.198888645619697</v>
      </c>
      <c r="AE100" s="61">
        <f t="shared" si="45"/>
        <v>1.2107579878367731</v>
      </c>
      <c r="AF100" s="61">
        <f t="shared" si="46"/>
        <v>1.2342293150965724</v>
      </c>
      <c r="AG100" s="62">
        <f t="shared" si="47"/>
        <v>1.2635315915716314</v>
      </c>
      <c r="AI100" s="30">
        <v>88</v>
      </c>
      <c r="AJ100" s="64">
        <f t="shared" si="48"/>
        <v>1.0576779143960047E-2</v>
      </c>
      <c r="AK100" s="64">
        <f t="shared" si="49"/>
        <v>2.4213733826819905E-2</v>
      </c>
      <c r="AL100" s="64">
        <f t="shared" si="50"/>
        <v>3.4966408383805048E-2</v>
      </c>
      <c r="AM100" s="64">
        <f t="shared" si="51"/>
        <v>4.4227611738255512E-2</v>
      </c>
      <c r="AN100" s="64">
        <f t="shared" si="52"/>
        <v>7.0016557585640182E-2</v>
      </c>
      <c r="AO100" s="64">
        <f t="shared" si="53"/>
        <v>9.1369164836392014E-2</v>
      </c>
      <c r="AP100" s="64">
        <f t="shared" si="54"/>
        <v>0.11181029307451806</v>
      </c>
      <c r="AQ100" s="64">
        <f t="shared" si="55"/>
        <v>0.15175510208069698</v>
      </c>
      <c r="AR100" s="66">
        <f t="shared" si="56"/>
        <v>0.19671126493939162</v>
      </c>
    </row>
    <row r="101" spans="2:44" x14ac:dyDescent="0.3">
      <c r="B101" s="30">
        <v>89</v>
      </c>
      <c r="C101" s="3">
        <f>int_lag_19!C179</f>
        <v>5.4330899999999929</v>
      </c>
      <c r="D101">
        <f>int_lag_19!D179</f>
        <v>5.9657499999999821</v>
      </c>
      <c r="E101">
        <f>int_lag_19!E179</f>
        <v>6.0445199999999835</v>
      </c>
      <c r="F101">
        <f>int_lag_19!F179</f>
        <v>6.1941900000000132</v>
      </c>
      <c r="G101">
        <f>int_lag_19!G179</f>
        <v>6.783599999999991</v>
      </c>
      <c r="H101">
        <f>int_lag_19!H179</f>
        <v>7.0600225000000023</v>
      </c>
      <c r="I101">
        <f>int_lag_19!I179</f>
        <v>7.2904500000000221</v>
      </c>
      <c r="J101">
        <f>int_lag_19!J179</f>
        <v>7.6269849999999888</v>
      </c>
      <c r="K101" s="4">
        <f>int_lag_19!K179</f>
        <v>7.9966599999999834</v>
      </c>
      <c r="M101" s="30">
        <v>89</v>
      </c>
      <c r="N101">
        <f t="shared" si="30"/>
        <v>-1.2287249912949523</v>
      </c>
      <c r="O101">
        <f t="shared" si="31"/>
        <v>-1.2362401755896075</v>
      </c>
      <c r="P101">
        <f t="shared" si="32"/>
        <v>-1.2468721817127015</v>
      </c>
      <c r="Q101">
        <f t="shared" si="33"/>
        <v>-1.2580292219835052</v>
      </c>
      <c r="R101">
        <f t="shared" si="34"/>
        <v>-1.2924487045875395</v>
      </c>
      <c r="S101">
        <f t="shared" si="35"/>
        <v>-1.3318570944918844</v>
      </c>
      <c r="T101">
        <f t="shared" si="36"/>
        <v>-1.376532772653088</v>
      </c>
      <c r="U101">
        <f t="shared" si="37"/>
        <v>-1.4764624420030275</v>
      </c>
      <c r="V101" s="4">
        <f t="shared" si="38"/>
        <v>-1.6038028410839822</v>
      </c>
      <c r="X101" s="30">
        <v>89</v>
      </c>
      <c r="Y101" s="61">
        <f t="shared" si="39"/>
        <v>1.1458219130032508</v>
      </c>
      <c r="Z101" s="61">
        <f t="shared" si="40"/>
        <v>1.1573784015452839</v>
      </c>
      <c r="AA101" s="61">
        <f t="shared" si="41"/>
        <v>1.1653765041679081</v>
      </c>
      <c r="AB101" s="61">
        <f t="shared" si="42"/>
        <v>1.17188693996898</v>
      </c>
      <c r="AC101" s="61">
        <f t="shared" si="43"/>
        <v>1.1900694855515532</v>
      </c>
      <c r="AD101" s="61">
        <f t="shared" si="44"/>
        <v>1.203598847058521</v>
      </c>
      <c r="AE101" s="61">
        <f t="shared" si="45"/>
        <v>1.2168661995709342</v>
      </c>
      <c r="AF101" s="61">
        <f t="shared" si="46"/>
        <v>1.2434109480525966</v>
      </c>
      <c r="AG101" s="62">
        <f t="shared" si="47"/>
        <v>1.2776734805438785</v>
      </c>
      <c r="AI101" s="30">
        <v>89</v>
      </c>
      <c r="AJ101" s="64">
        <f t="shared" si="48"/>
        <v>1.0984462453108801E-2</v>
      </c>
      <c r="AK101" s="64">
        <f t="shared" si="49"/>
        <v>2.5167584952523692E-2</v>
      </c>
      <c r="AL101" s="64">
        <f t="shared" si="50"/>
        <v>3.6372114371628461E-2</v>
      </c>
      <c r="AM101" s="64">
        <f t="shared" si="51"/>
        <v>4.6033517002816549E-2</v>
      </c>
      <c r="AN101" s="64">
        <f t="shared" si="52"/>
        <v>7.3111839188138905E-2</v>
      </c>
      <c r="AO101" s="64">
        <f t="shared" si="53"/>
        <v>9.5691785445624955E-2</v>
      </c>
      <c r="AP101" s="64">
        <f t="shared" si="54"/>
        <v>0.11746064758472863</v>
      </c>
      <c r="AQ101" s="64">
        <f t="shared" si="55"/>
        <v>0.16035399538406714</v>
      </c>
      <c r="AR101" s="66">
        <f t="shared" si="56"/>
        <v>0.21014992615322314</v>
      </c>
    </row>
    <row r="102" spans="2:44" x14ac:dyDescent="0.3">
      <c r="B102" s="30">
        <v>90</v>
      </c>
      <c r="C102" s="3">
        <f>int_lag_19!C180</f>
        <v>5.4399999999999924</v>
      </c>
      <c r="D102">
        <f>int_lag_19!D180</f>
        <v>5.9749999999999819</v>
      </c>
      <c r="E102">
        <f>int_lag_19!E180</f>
        <v>6.0549999999999837</v>
      </c>
      <c r="F102">
        <f>int_lag_19!F180</f>
        <v>6.2050000000000134</v>
      </c>
      <c r="G102">
        <f>int_lag_19!G180</f>
        <v>6.8049999999999908</v>
      </c>
      <c r="H102">
        <f>int_lag_19!H180</f>
        <v>7.0887500000000019</v>
      </c>
      <c r="I102">
        <f>int_lag_19!I180</f>
        <v>7.3250000000000224</v>
      </c>
      <c r="J102">
        <f>int_lag_19!J180</f>
        <v>7.6624999999999899</v>
      </c>
      <c r="K102" s="4">
        <f>int_lag_19!K180</f>
        <v>8.0499999999999847</v>
      </c>
      <c r="M102" s="30">
        <v>90</v>
      </c>
      <c r="N102">
        <f t="shared" si="30"/>
        <v>-1.2839322484054554</v>
      </c>
      <c r="O102">
        <f t="shared" si="31"/>
        <v>-1.2920826989837046</v>
      </c>
      <c r="P102">
        <f t="shared" si="32"/>
        <v>-1.303630859741596</v>
      </c>
      <c r="Q102">
        <f t="shared" si="33"/>
        <v>-1.3157718213216034</v>
      </c>
      <c r="R102">
        <f t="shared" si="34"/>
        <v>-1.3533795611153323</v>
      </c>
      <c r="S102">
        <f t="shared" si="35"/>
        <v>-1.3967446282280727</v>
      </c>
      <c r="T102">
        <f t="shared" si="36"/>
        <v>-1.4463471485048329</v>
      </c>
      <c r="U102">
        <f t="shared" si="37"/>
        <v>-1.5593274861243855</v>
      </c>
      <c r="V102" s="4">
        <f t="shared" si="38"/>
        <v>-1.7086942345682725</v>
      </c>
      <c r="X102" s="30">
        <v>90</v>
      </c>
      <c r="Y102" s="61">
        <f t="shared" si="39"/>
        <v>1.1463120060629381</v>
      </c>
      <c r="Z102" s="61">
        <f t="shared" si="40"/>
        <v>1.1585237628840117</v>
      </c>
      <c r="AA102" s="61">
        <f t="shared" si="41"/>
        <v>1.1670626921891218</v>
      </c>
      <c r="AB102" s="61">
        <f t="shared" si="42"/>
        <v>1.1740520703112147</v>
      </c>
      <c r="AC102" s="61">
        <f t="shared" si="43"/>
        <v>1.1937672935518244</v>
      </c>
      <c r="AD102" s="61">
        <f t="shared" si="44"/>
        <v>1.2087584459446437</v>
      </c>
      <c r="AE102" s="61">
        <f t="shared" si="45"/>
        <v>1.22362466746836</v>
      </c>
      <c r="AF102" s="61">
        <f t="shared" si="46"/>
        <v>1.2538253969357298</v>
      </c>
      <c r="AG102" s="62">
        <f t="shared" si="47"/>
        <v>1.2944156075423559</v>
      </c>
      <c r="AI102" s="30">
        <v>90</v>
      </c>
      <c r="AJ102" s="64">
        <f t="shared" si="48"/>
        <v>1.1425511540170685E-2</v>
      </c>
      <c r="AK102" s="64">
        <f t="shared" si="49"/>
        <v>2.6201532941702688E-2</v>
      </c>
      <c r="AL102" s="64">
        <f t="shared" si="50"/>
        <v>3.7899187770502607E-2</v>
      </c>
      <c r="AM102" s="64">
        <f t="shared" si="51"/>
        <v>4.7999467709884502E-2</v>
      </c>
      <c r="AN102" s="64">
        <f t="shared" si="52"/>
        <v>7.6506758907849415E-2</v>
      </c>
      <c r="AO102" s="64">
        <f t="shared" si="53"/>
        <v>0.10047213580098968</v>
      </c>
      <c r="AP102" s="64">
        <f t="shared" si="54"/>
        <v>0.12377077558357308</v>
      </c>
      <c r="AQ102" s="64">
        <f t="shared" si="55"/>
        <v>0.17019843042555016</v>
      </c>
      <c r="AR102" s="66">
        <f t="shared" si="56"/>
        <v>0.22619984184741382</v>
      </c>
    </row>
    <row r="103" spans="2:44" x14ac:dyDescent="0.3">
      <c r="B103" s="30">
        <v>91</v>
      </c>
      <c r="C103" s="3">
        <f>int_lag_19!C181</f>
        <v>5.4472066666666592</v>
      </c>
      <c r="D103">
        <f>int_lag_19!D181</f>
        <v>5.9846666666666479</v>
      </c>
      <c r="E103">
        <f>int_lag_19!E181</f>
        <v>6.0659533333333169</v>
      </c>
      <c r="F103">
        <f>int_lag_19!F181</f>
        <v>6.2163066666666804</v>
      </c>
      <c r="G103">
        <f>int_lag_19!G181</f>
        <v>6.8272666666666559</v>
      </c>
      <c r="H103">
        <f>int_lag_19!H181</f>
        <v>7.118593333333334</v>
      </c>
      <c r="I103">
        <f>int_lag_19!I181</f>
        <v>7.3608666666666887</v>
      </c>
      <c r="J103">
        <f>int_lag_19!J181</f>
        <v>7.6993266666666571</v>
      </c>
      <c r="K103" s="4">
        <f>int_lag_19!K181</f>
        <v>8.1052933333333161</v>
      </c>
      <c r="M103" s="30">
        <v>91</v>
      </c>
      <c r="N103">
        <f t="shared" si="30"/>
        <v>-1.3433570351087136</v>
      </c>
      <c r="O103">
        <f t="shared" si="31"/>
        <v>-1.3522738945466646</v>
      </c>
      <c r="P103">
        <f t="shared" si="32"/>
        <v>-1.3649315057989584</v>
      </c>
      <c r="Q103">
        <f t="shared" si="33"/>
        <v>-1.3782695159734277</v>
      </c>
      <c r="R103">
        <f t="shared" si="34"/>
        <v>-1.4197962463306921</v>
      </c>
      <c r="S103">
        <f t="shared" si="35"/>
        <v>-1.4681127268810199</v>
      </c>
      <c r="T103">
        <f t="shared" si="36"/>
        <v>-1.5240229943015635</v>
      </c>
      <c r="U103">
        <f t="shared" si="37"/>
        <v>-1.654539284801102</v>
      </c>
      <c r="V103" s="4">
        <f t="shared" si="38"/>
        <v>-1.8366763602554481</v>
      </c>
      <c r="X103" s="30">
        <v>91</v>
      </c>
      <c r="Y103" s="61">
        <f t="shared" si="39"/>
        <v>1.1468406359325523</v>
      </c>
      <c r="Z103" s="61">
        <f t="shared" si="40"/>
        <v>1.1597620767076855</v>
      </c>
      <c r="AA103" s="61">
        <f t="shared" si="41"/>
        <v>1.1688905435257084</v>
      </c>
      <c r="AB103" s="61">
        <f t="shared" si="42"/>
        <v>1.1764050902302416</v>
      </c>
      <c r="AC103" s="61">
        <f t="shared" si="43"/>
        <v>1.1978236441419241</v>
      </c>
      <c r="AD103" s="61">
        <f t="shared" si="44"/>
        <v>1.214477500025064</v>
      </c>
      <c r="AE103" s="61">
        <f t="shared" si="45"/>
        <v>1.231210725201632</v>
      </c>
      <c r="AF103" s="61">
        <f t="shared" si="46"/>
        <v>1.2659125382476621</v>
      </c>
      <c r="AG103" s="62">
        <f t="shared" si="47"/>
        <v>1.3150984145572264</v>
      </c>
      <c r="AI103" s="30">
        <v>91</v>
      </c>
      <c r="AJ103" s="64">
        <f t="shared" si="48"/>
        <v>1.1906304518706445E-2</v>
      </c>
      <c r="AK103" s="64">
        <f t="shared" si="49"/>
        <v>2.7331137755485457E-2</v>
      </c>
      <c r="AL103" s="64">
        <f t="shared" si="50"/>
        <v>3.9571790052703948E-2</v>
      </c>
      <c r="AM103" s="64">
        <f t="shared" si="51"/>
        <v>5.015821303902368E-2</v>
      </c>
      <c r="AN103" s="64">
        <f t="shared" si="52"/>
        <v>8.0267284849079301E-2</v>
      </c>
      <c r="AO103" s="64">
        <f t="shared" si="53"/>
        <v>0.10582075513077727</v>
      </c>
      <c r="AP103" s="64">
        <f t="shared" si="54"/>
        <v>0.13091868382114136</v>
      </c>
      <c r="AQ103" s="64">
        <f t="shared" si="55"/>
        <v>0.18172948473322403</v>
      </c>
      <c r="AR103" s="66">
        <f t="shared" si="56"/>
        <v>0.24620210252648644</v>
      </c>
    </row>
    <row r="104" spans="2:44" x14ac:dyDescent="0.3">
      <c r="B104" s="30">
        <v>92</v>
      </c>
      <c r="C104" s="3">
        <f>int_lag_19!C182</f>
        <v>5.4547099999999924</v>
      </c>
      <c r="D104">
        <f>int_lag_19!D182</f>
        <v>5.9947499999999811</v>
      </c>
      <c r="E104">
        <f>int_lag_19!E182</f>
        <v>6.0773799999999829</v>
      </c>
      <c r="F104">
        <f>int_lag_19!F182</f>
        <v>6.2281100000000142</v>
      </c>
      <c r="G104">
        <f>int_lag_19!G182</f>
        <v>6.8503999999999898</v>
      </c>
      <c r="H104">
        <f>int_lag_19!H182</f>
        <v>7.1495525000000013</v>
      </c>
      <c r="I104">
        <f>int_lag_19!I182</f>
        <v>7.3980500000000218</v>
      </c>
      <c r="J104">
        <f>int_lag_19!J182</f>
        <v>7.7374649999999896</v>
      </c>
      <c r="K104" s="4">
        <f>int_lag_19!K182</f>
        <v>8.1625399999999821</v>
      </c>
      <c r="M104" s="30">
        <v>92</v>
      </c>
      <c r="N104">
        <f t="shared" si="30"/>
        <v>-1.4079457937653295</v>
      </c>
      <c r="O104">
        <f t="shared" si="31"/>
        <v>-1.4178076915566582</v>
      </c>
      <c r="P104">
        <f t="shared" si="32"/>
        <v>-1.4318397648599335</v>
      </c>
      <c r="Q104">
        <f t="shared" si="33"/>
        <v>-1.4466693849364671</v>
      </c>
      <c r="R104">
        <f t="shared" si="34"/>
        <v>-1.4931435587190285</v>
      </c>
      <c r="S104">
        <f t="shared" si="35"/>
        <v>-1.5478565758780485</v>
      </c>
      <c r="T104">
        <f t="shared" si="36"/>
        <v>-1.6121648278238789</v>
      </c>
      <c r="U104">
        <f t="shared" si="37"/>
        <v>-1.7676640286617318</v>
      </c>
      <c r="V104" s="4">
        <f t="shared" si="38"/>
        <v>-2.0045818220433533</v>
      </c>
      <c r="X104" s="30">
        <v>92</v>
      </c>
      <c r="Y104" s="61">
        <f t="shared" si="39"/>
        <v>1.147416287932927</v>
      </c>
      <c r="Z104" s="61">
        <f t="shared" si="40"/>
        <v>1.1611141428307801</v>
      </c>
      <c r="AA104" s="61">
        <f t="shared" si="41"/>
        <v>1.1708925820966913</v>
      </c>
      <c r="AB104" s="61">
        <f t="shared" si="42"/>
        <v>1.1789904260596642</v>
      </c>
      <c r="AC104" s="61">
        <f t="shared" si="43"/>
        <v>1.2023302253898904</v>
      </c>
      <c r="AD104" s="61">
        <f t="shared" si="44"/>
        <v>1.2209146010841778</v>
      </c>
      <c r="AE104" s="61">
        <f t="shared" si="45"/>
        <v>1.2398907002911617</v>
      </c>
      <c r="AF104" s="61">
        <f t="shared" si="46"/>
        <v>1.2804165795765801</v>
      </c>
      <c r="AG104" s="62">
        <f t="shared" si="47"/>
        <v>1.3425776576970738</v>
      </c>
      <c r="AI104" s="30">
        <v>92</v>
      </c>
      <c r="AJ104" s="64">
        <f t="shared" si="48"/>
        <v>1.2435363752752782E-2</v>
      </c>
      <c r="AK104" s="64">
        <f t="shared" si="49"/>
        <v>2.8577288793805611E-2</v>
      </c>
      <c r="AL104" s="64">
        <f t="shared" si="50"/>
        <v>4.1422587783390918E-2</v>
      </c>
      <c r="AM104" s="64">
        <f t="shared" si="51"/>
        <v>5.2554378492071452E-2</v>
      </c>
      <c r="AN104" s="64">
        <f t="shared" si="52"/>
        <v>8.4485508040371471E-2</v>
      </c>
      <c r="AO104" s="64">
        <f t="shared" si="53"/>
        <v>0.11189693009125801</v>
      </c>
      <c r="AP104" s="64">
        <f t="shared" si="54"/>
        <v>0.13917169137441965</v>
      </c>
      <c r="AQ104" s="64">
        <f t="shared" si="55"/>
        <v>0.19569319128571849</v>
      </c>
      <c r="AR104" s="66">
        <f t="shared" si="56"/>
        <v>0.27301279134894729</v>
      </c>
    </row>
    <row r="105" spans="2:44" x14ac:dyDescent="0.3">
      <c r="B105" s="30">
        <v>93</v>
      </c>
      <c r="C105" s="3">
        <f>int_lag_19!C183</f>
        <v>5.462509999999992</v>
      </c>
      <c r="D105">
        <f>int_lag_19!D183</f>
        <v>6.0052499999999807</v>
      </c>
      <c r="E105">
        <f>int_lag_19!E183</f>
        <v>6.0892799999999827</v>
      </c>
      <c r="F105">
        <f>int_lag_19!F183</f>
        <v>6.2404100000000149</v>
      </c>
      <c r="G105">
        <f>int_lag_19!G183</f>
        <v>6.874399999999989</v>
      </c>
      <c r="H105">
        <f>int_lag_19!H183</f>
        <v>7.1816275000000012</v>
      </c>
      <c r="I105">
        <f>int_lag_19!I183</f>
        <v>7.4365500000000226</v>
      </c>
      <c r="J105">
        <f>int_lag_19!J183</f>
        <v>7.7769149999999883</v>
      </c>
      <c r="K105" s="4">
        <f>int_lag_19!K183</f>
        <v>8.2217399999999827</v>
      </c>
      <c r="M105" s="30">
        <v>93</v>
      </c>
      <c r="N105">
        <f t="shared" si="30"/>
        <v>-1.4790092178567174</v>
      </c>
      <c r="O105">
        <f t="shared" si="31"/>
        <v>-1.4900688882797746</v>
      </c>
      <c r="P105">
        <f t="shared" si="32"/>
        <v>-1.505853486126606</v>
      </c>
      <c r="Q105">
        <f t="shared" si="33"/>
        <v>-1.5225992622656872</v>
      </c>
      <c r="R105">
        <f t="shared" si="34"/>
        <v>-1.5755384218812774</v>
      </c>
      <c r="S105">
        <f t="shared" si="35"/>
        <v>-1.6388713386796385</v>
      </c>
      <c r="T105">
        <f t="shared" si="36"/>
        <v>-1.7149784048784038</v>
      </c>
      <c r="U105">
        <f t="shared" si="37"/>
        <v>-1.9093559770057698</v>
      </c>
      <c r="V105" s="4">
        <f t="shared" si="38"/>
        <v>-2.2610226253110386</v>
      </c>
      <c r="X105" s="30">
        <v>93</v>
      </c>
      <c r="Y105" s="61">
        <f t="shared" si="39"/>
        <v>1.1480506917599747</v>
      </c>
      <c r="Z105" s="61">
        <f t="shared" si="40"/>
        <v>1.1626088854097845</v>
      </c>
      <c r="AA105" s="61">
        <f t="shared" si="41"/>
        <v>1.1731144392959656</v>
      </c>
      <c r="AB105" s="61">
        <f t="shared" si="42"/>
        <v>1.1818710273593791</v>
      </c>
      <c r="AC105" s="61">
        <f t="shared" si="43"/>
        <v>1.2074210893872614</v>
      </c>
      <c r="AD105" s="61">
        <f t="shared" si="44"/>
        <v>1.228311531072295</v>
      </c>
      <c r="AE105" s="61">
        <f t="shared" si="45"/>
        <v>1.2500940640752276</v>
      </c>
      <c r="AF105" s="61">
        <f t="shared" si="46"/>
        <v>1.2987653311790768</v>
      </c>
      <c r="AG105" s="62">
        <f t="shared" si="47"/>
        <v>1.3851694643086128</v>
      </c>
      <c r="AI105" s="30">
        <v>93</v>
      </c>
      <c r="AJ105" s="64">
        <f t="shared" si="48"/>
        <v>1.3024468640343789E-2</v>
      </c>
      <c r="AK105" s="64">
        <f t="shared" si="49"/>
        <v>2.9969032058259515E-2</v>
      </c>
      <c r="AL105" s="64">
        <f t="shared" si="50"/>
        <v>4.3497407994018689E-2</v>
      </c>
      <c r="AM105" s="64">
        <f t="shared" si="51"/>
        <v>5.5251188279595853E-2</v>
      </c>
      <c r="AN105" s="64">
        <f t="shared" si="52"/>
        <v>8.9296053591144897E-2</v>
      </c>
      <c r="AO105" s="64">
        <f t="shared" si="53"/>
        <v>0.11894346101840148</v>
      </c>
      <c r="AP105" s="64">
        <f t="shared" si="54"/>
        <v>0.14896076781043988</v>
      </c>
      <c r="AQ105" s="64">
        <f t="shared" si="55"/>
        <v>0.21352030904949482</v>
      </c>
      <c r="AR105" s="66">
        <f t="shared" si="56"/>
        <v>0.31494516398821193</v>
      </c>
    </row>
    <row r="106" spans="2:44" x14ac:dyDescent="0.3">
      <c r="B106" s="30">
        <v>94</v>
      </c>
      <c r="C106" s="3">
        <f>int_lag_19!C184</f>
        <v>5.4706066666666588</v>
      </c>
      <c r="D106">
        <f>int_lag_19!D184</f>
        <v>6.0161666666666473</v>
      </c>
      <c r="E106">
        <f>int_lag_19!E184</f>
        <v>6.1016533333333154</v>
      </c>
      <c r="F106">
        <f>int_lag_19!F184</f>
        <v>6.2532066666666815</v>
      </c>
      <c r="G106">
        <f>int_lag_19!G184</f>
        <v>6.8992666666666551</v>
      </c>
      <c r="H106">
        <f>int_lag_19!H184</f>
        <v>7.2148183333333336</v>
      </c>
      <c r="I106">
        <f>int_lag_19!I184</f>
        <v>7.4763666666666886</v>
      </c>
      <c r="J106">
        <f>int_lag_19!J184</f>
        <v>7.8176766666666557</v>
      </c>
      <c r="K106" s="4">
        <f>int_lag_19!K184</f>
        <v>8.2828933333333143</v>
      </c>
      <c r="M106" s="30">
        <v>94</v>
      </c>
      <c r="N106">
        <f t="shared" si="30"/>
        <v>-1.5584416883147401</v>
      </c>
      <c r="O106">
        <f t="shared" si="31"/>
        <v>-1.5710745676864792</v>
      </c>
      <c r="P106">
        <f t="shared" si="32"/>
        <v>-1.5891794056319717</v>
      </c>
      <c r="Q106">
        <f t="shared" si="33"/>
        <v>-1.6084875258992777</v>
      </c>
      <c r="R106">
        <f t="shared" si="34"/>
        <v>-1.6702757359932114</v>
      </c>
      <c r="S106">
        <f t="shared" si="35"/>
        <v>-1.7459290319818761</v>
      </c>
      <c r="T106">
        <f t="shared" si="36"/>
        <v>-1.839972356815001</v>
      </c>
      <c r="U106">
        <f t="shared" si="37"/>
        <v>-2.104724638284714</v>
      </c>
      <c r="V106" s="4">
        <f t="shared" si="38"/>
        <v>-3.0223817433715197</v>
      </c>
      <c r="X106" s="30">
        <v>94</v>
      </c>
      <c r="Y106" s="61">
        <f t="shared" si="39"/>
        <v>1.1487607727906537</v>
      </c>
      <c r="Z106" s="61">
        <f t="shared" si="40"/>
        <v>1.1642883651681193</v>
      </c>
      <c r="AA106" s="61">
        <f t="shared" si="41"/>
        <v>1.1756232402270557</v>
      </c>
      <c r="AB106" s="61">
        <f t="shared" si="42"/>
        <v>1.1851406906506912</v>
      </c>
      <c r="AC106" s="61">
        <f t="shared" si="43"/>
        <v>1.2133045526292696</v>
      </c>
      <c r="AD106" s="61">
        <f t="shared" si="44"/>
        <v>1.237066329765387</v>
      </c>
      <c r="AE106" s="61">
        <f t="shared" si="45"/>
        <v>1.2625873793631022</v>
      </c>
      <c r="AF106" s="61">
        <f t="shared" si="46"/>
        <v>1.3243404029856514</v>
      </c>
      <c r="AG106" s="62">
        <f t="shared" si="47"/>
        <v>1.5163189779164812</v>
      </c>
      <c r="AI106" s="30">
        <v>94</v>
      </c>
      <c r="AJ106" s="64">
        <f t="shared" si="48"/>
        <v>1.3690611597058533E-2</v>
      </c>
      <c r="AK106" s="64">
        <f t="shared" si="49"/>
        <v>3.1548594985911782E-2</v>
      </c>
      <c r="AL106" s="64">
        <f t="shared" si="50"/>
        <v>4.5863646674860314E-2</v>
      </c>
      <c r="AM106" s="64">
        <f t="shared" si="51"/>
        <v>5.8342823034361668E-2</v>
      </c>
      <c r="AN106" s="64">
        <f t="shared" si="52"/>
        <v>9.490807184890282E-2</v>
      </c>
      <c r="AO106" s="64">
        <f t="shared" si="53"/>
        <v>0.1273599400129739</v>
      </c>
      <c r="AP106" s="64">
        <f t="shared" si="54"/>
        <v>0.1610548722984908</v>
      </c>
      <c r="AQ106" s="64">
        <f t="shared" si="55"/>
        <v>0.23859784554482832</v>
      </c>
      <c r="AR106" s="66">
        <f t="shared" si="56"/>
        <v>0.4453749819452113</v>
      </c>
    </row>
    <row r="107" spans="2:44" x14ac:dyDescent="0.3">
      <c r="B107" s="30">
        <v>95</v>
      </c>
      <c r="C107" s="3">
        <f>int_lag_19!C185</f>
        <v>5.4789999999999921</v>
      </c>
      <c r="D107">
        <f>int_lag_19!D185</f>
        <v>6.0274999999999803</v>
      </c>
      <c r="E107">
        <f>int_lag_19!E185</f>
        <v>6.1144999999999818</v>
      </c>
      <c r="F107">
        <f>int_lag_19!F185</f>
        <v>6.2665000000000148</v>
      </c>
      <c r="G107">
        <f>int_lag_19!G185</f>
        <v>6.9249999999999883</v>
      </c>
      <c r="H107">
        <f>int_lag_19!H185</f>
        <v>7.2491250000000003</v>
      </c>
      <c r="I107">
        <f>int_lag_19!I185</f>
        <v>7.5175000000000214</v>
      </c>
      <c r="J107">
        <f>int_lag_19!J185</f>
        <v>7.8597499999999894</v>
      </c>
      <c r="K107" s="4">
        <f>int_lag_19!K185</f>
        <v>8.3459999999999823</v>
      </c>
      <c r="M107" s="30">
        <v>95</v>
      </c>
      <c r="N107">
        <f t="shared" si="30"/>
        <v>-1.6491382726130603</v>
      </c>
      <c r="O107">
        <f t="shared" si="31"/>
        <v>-1.6639394272076422</v>
      </c>
      <c r="P107">
        <f t="shared" si="32"/>
        <v>-1.6852777322164614</v>
      </c>
      <c r="Q107">
        <f t="shared" si="33"/>
        <v>-1.708207229378129</v>
      </c>
      <c r="R107">
        <f t="shared" si="34"/>
        <v>-1.7829316758780422</v>
      </c>
      <c r="S107">
        <f t="shared" si="35"/>
        <v>-1.8778147567767087</v>
      </c>
      <c r="T107">
        <f t="shared" si="36"/>
        <v>-2.0028312412141305</v>
      </c>
      <c r="U107">
        <f t="shared" si="37"/>
        <v>-2.4467673913635575</v>
      </c>
      <c r="V107" s="4" t="e">
        <f t="shared" si="38"/>
        <v>#NUM!</v>
      </c>
      <c r="X107" s="30">
        <v>95</v>
      </c>
      <c r="Y107" s="61">
        <f t="shared" si="39"/>
        <v>1.1495723590460796</v>
      </c>
      <c r="Z107" s="61">
        <f t="shared" si="40"/>
        <v>1.1662174403046917</v>
      </c>
      <c r="AA107" s="61">
        <f t="shared" si="41"/>
        <v>1.1785241144693008</v>
      </c>
      <c r="AB107" s="61">
        <f t="shared" si="42"/>
        <v>1.1889488973462097</v>
      </c>
      <c r="AC107" s="61">
        <f t="shared" si="43"/>
        <v>1.2203328508598588</v>
      </c>
      <c r="AD107" s="61">
        <f t="shared" si="44"/>
        <v>1.2479116548886373</v>
      </c>
      <c r="AE107" s="61">
        <f t="shared" si="45"/>
        <v>1.278974130175847</v>
      </c>
      <c r="AF107" s="61">
        <f t="shared" si="46"/>
        <v>1.3698025508580356</v>
      </c>
      <c r="AG107" s="62" t="e">
        <f t="shared" si="47"/>
        <v>#NUM!</v>
      </c>
      <c r="AI107" s="30">
        <v>95</v>
      </c>
      <c r="AJ107" s="64">
        <f t="shared" si="48"/>
        <v>1.4459712660158885E-2</v>
      </c>
      <c r="AK107" s="64">
        <f t="shared" si="49"/>
        <v>3.3381068490282884E-2</v>
      </c>
      <c r="AL107" s="64">
        <f t="shared" si="50"/>
        <v>4.862681804332758E-2</v>
      </c>
      <c r="AM107" s="64">
        <f t="shared" si="51"/>
        <v>6.1979318360039892E-2</v>
      </c>
      <c r="AN107" s="64">
        <f t="shared" si="52"/>
        <v>0.10167507025496314</v>
      </c>
      <c r="AO107" s="64">
        <f t="shared" si="53"/>
        <v>0.13788157231906539</v>
      </c>
      <c r="AP107" s="64">
        <f t="shared" si="54"/>
        <v>0.17706176595525003</v>
      </c>
      <c r="AQ107" s="64">
        <f t="shared" si="55"/>
        <v>0.28359995474207977</v>
      </c>
      <c r="AR107" s="66" t="e">
        <f t="shared" si="56"/>
        <v>#NUM!</v>
      </c>
    </row>
    <row r="108" spans="2:44" x14ac:dyDescent="0.3">
      <c r="B108" s="30">
        <v>96</v>
      </c>
      <c r="C108" s="3">
        <f>int_lag_19!C186</f>
        <v>5.4876899999999917</v>
      </c>
      <c r="D108">
        <f>int_lag_19!D186</f>
        <v>6.0392499999999796</v>
      </c>
      <c r="E108">
        <f>int_lag_19!E186</f>
        <v>6.1278199999999821</v>
      </c>
      <c r="F108">
        <f>int_lag_19!F186</f>
        <v>6.280290000000015</v>
      </c>
      <c r="G108">
        <f>int_lag_19!G186</f>
        <v>6.9515999999999885</v>
      </c>
      <c r="H108">
        <f>int_lag_19!H186</f>
        <v>7.2845475000000004</v>
      </c>
      <c r="I108">
        <f>int_lag_19!I186</f>
        <v>7.5599500000000219</v>
      </c>
      <c r="J108">
        <f>int_lag_19!J186</f>
        <v>7.9031349999999883</v>
      </c>
      <c r="K108" s="4">
        <f>int_lag_19!K186</f>
        <v>8.4110599999999813</v>
      </c>
      <c r="M108" s="30">
        <v>96</v>
      </c>
      <c r="N108">
        <f t="shared" si="30"/>
        <v>-1.7558733288926007</v>
      </c>
      <c r="O108">
        <f t="shared" si="31"/>
        <v>-1.7738755339550583</v>
      </c>
      <c r="P108">
        <f t="shared" si="32"/>
        <v>-1.8000667112087274</v>
      </c>
      <c r="Q108">
        <f t="shared" si="33"/>
        <v>-1.8285479971586349</v>
      </c>
      <c r="R108">
        <f t="shared" si="34"/>
        <v>-1.924195918788989</v>
      </c>
      <c r="S108">
        <f t="shared" si="35"/>
        <v>-2.053854902634797</v>
      </c>
      <c r="T108">
        <f t="shared" si="36"/>
        <v>-2.2473367348790552</v>
      </c>
      <c r="U108" t="e">
        <f t="shared" si="37"/>
        <v>#NUM!</v>
      </c>
      <c r="V108" s="4" t="e">
        <f t="shared" si="38"/>
        <v>#NUM!</v>
      </c>
      <c r="X108" s="30">
        <v>96</v>
      </c>
      <c r="Y108" s="61">
        <f t="shared" si="39"/>
        <v>1.1505279897282168</v>
      </c>
      <c r="Z108" s="61">
        <f t="shared" si="40"/>
        <v>1.168504525383846</v>
      </c>
      <c r="AA108" s="61">
        <f t="shared" si="41"/>
        <v>1.1819967335994224</v>
      </c>
      <c r="AB108" s="61">
        <f t="shared" si="42"/>
        <v>1.1935576211093162</v>
      </c>
      <c r="AC108" s="61">
        <f t="shared" si="43"/>
        <v>1.2291812521445797</v>
      </c>
      <c r="AD108" s="61">
        <f t="shared" si="44"/>
        <v>1.2624615132855488</v>
      </c>
      <c r="AE108" s="61">
        <f t="shared" si="45"/>
        <v>1.3037494727096832</v>
      </c>
      <c r="AF108" s="61" t="e">
        <f t="shared" si="46"/>
        <v>#NUM!</v>
      </c>
      <c r="AG108" s="62" t="e">
        <f t="shared" si="47"/>
        <v>#NUM!</v>
      </c>
      <c r="AI108" s="30">
        <v>96</v>
      </c>
      <c r="AJ108" s="64">
        <f t="shared" si="48"/>
        <v>1.5374441518688942E-2</v>
      </c>
      <c r="AK108" s="64">
        <f t="shared" si="49"/>
        <v>3.5575204507336977E-2</v>
      </c>
      <c r="AL108" s="64">
        <f t="shared" si="50"/>
        <v>5.1967165612700095E-2</v>
      </c>
      <c r="AM108" s="64">
        <f t="shared" si="51"/>
        <v>6.642349302885342E-2</v>
      </c>
      <c r="AN108" s="64">
        <f t="shared" si="52"/>
        <v>0.11027442767348772</v>
      </c>
      <c r="AO108" s="64">
        <f t="shared" si="53"/>
        <v>0.15212716183183272</v>
      </c>
      <c r="AP108" s="64">
        <f t="shared" si="54"/>
        <v>0.20148621028282498</v>
      </c>
      <c r="AQ108" s="64" t="e">
        <f t="shared" si="55"/>
        <v>#NUM!</v>
      </c>
      <c r="AR108" s="66" t="e">
        <f t="shared" si="56"/>
        <v>#NUM!</v>
      </c>
    </row>
    <row r="109" spans="2:44" x14ac:dyDescent="0.3">
      <c r="B109" s="30">
        <v>97</v>
      </c>
      <c r="C109" s="3">
        <f>int_lag_19!C187</f>
        <v>5.4966766666666587</v>
      </c>
      <c r="D109">
        <f>int_lag_19!D187</f>
        <v>6.051416666666646</v>
      </c>
      <c r="E109">
        <f>int_lag_19!E187</f>
        <v>6.1416133333333152</v>
      </c>
      <c r="F109">
        <f>int_lag_19!F187</f>
        <v>6.294576666666682</v>
      </c>
      <c r="G109">
        <f>int_lag_19!G187</f>
        <v>6.9790666666666548</v>
      </c>
      <c r="H109">
        <f>int_lag_19!H187</f>
        <v>7.321085833333334</v>
      </c>
      <c r="I109">
        <f>int_lag_19!I187</f>
        <v>7.6037166666666884</v>
      </c>
      <c r="J109">
        <f>int_lag_19!J187</f>
        <v>7.9478316666666542</v>
      </c>
      <c r="K109" s="4">
        <f>int_lag_19!K187</f>
        <v>8.4780733333333131</v>
      </c>
      <c r="M109" s="30">
        <v>97</v>
      </c>
      <c r="N109">
        <f t="shared" si="30"/>
        <v>-1.8874429746978889</v>
      </c>
      <c r="O109">
        <f t="shared" si="31"/>
        <v>-1.9107015453491605</v>
      </c>
      <c r="P109">
        <f t="shared" si="32"/>
        <v>-1.9450811651006834</v>
      </c>
      <c r="Q109">
        <f t="shared" si="33"/>
        <v>-1.9832742802110717</v>
      </c>
      <c r="R109">
        <f t="shared" si="34"/>
        <v>-2.119329443811222</v>
      </c>
      <c r="S109">
        <f t="shared" si="35"/>
        <v>-2.3344348513528828</v>
      </c>
      <c r="T109">
        <f t="shared" si="36"/>
        <v>-2.8748945609652568</v>
      </c>
      <c r="U109" t="e">
        <f t="shared" si="37"/>
        <v>#NUM!</v>
      </c>
      <c r="V109" s="4" t="e">
        <f t="shared" si="38"/>
        <v>#NUM!</v>
      </c>
      <c r="X109" s="30">
        <v>97</v>
      </c>
      <c r="Y109" s="61">
        <f t="shared" si="39"/>
        <v>1.151705953176855</v>
      </c>
      <c r="Z109" s="61">
        <f t="shared" si="40"/>
        <v>1.171353709506588</v>
      </c>
      <c r="AA109" s="61">
        <f t="shared" si="41"/>
        <v>1.1863911939500054</v>
      </c>
      <c r="AB109" s="61">
        <f t="shared" si="42"/>
        <v>1.1994981633029949</v>
      </c>
      <c r="AC109" s="61">
        <f t="shared" si="43"/>
        <v>1.2414477964527459</v>
      </c>
      <c r="AD109" s="61">
        <f t="shared" si="44"/>
        <v>1.2857807986506993</v>
      </c>
      <c r="AE109" s="61">
        <f t="shared" si="45"/>
        <v>1.3683348206071146</v>
      </c>
      <c r="AF109" s="61" t="e">
        <f t="shared" si="46"/>
        <v>#NUM!</v>
      </c>
      <c r="AG109" s="62" t="e">
        <f t="shared" si="47"/>
        <v>#NUM!</v>
      </c>
      <c r="AI109" s="30">
        <v>97</v>
      </c>
      <c r="AJ109" s="64">
        <f t="shared" si="48"/>
        <v>1.6513282072451396E-2</v>
      </c>
      <c r="AK109" s="64">
        <f t="shared" si="49"/>
        <v>3.8335614400882623E-2</v>
      </c>
      <c r="AL109" s="64">
        <f t="shared" si="50"/>
        <v>5.623570759883556E-2</v>
      </c>
      <c r="AM109" s="64">
        <f t="shared" si="51"/>
        <v>7.2208069201972425E-2</v>
      </c>
      <c r="AN109" s="64">
        <f t="shared" si="52"/>
        <v>0.12230829699491474</v>
      </c>
      <c r="AO109" s="64">
        <f t="shared" si="53"/>
        <v>0.17517377333269391</v>
      </c>
      <c r="AP109" s="64">
        <f t="shared" si="54"/>
        <v>0.2657966124763298</v>
      </c>
      <c r="AQ109" s="64" t="e">
        <f t="shared" si="55"/>
        <v>#NUM!</v>
      </c>
      <c r="AR109" s="66" t="e">
        <f t="shared" si="56"/>
        <v>#NUM!</v>
      </c>
    </row>
    <row r="110" spans="2:44" x14ac:dyDescent="0.3">
      <c r="B110" s="30">
        <v>98</v>
      </c>
      <c r="C110" s="3">
        <f>int_lag_19!C188</f>
        <v>5.5059599999999911</v>
      </c>
      <c r="D110">
        <f>int_lag_19!D188</f>
        <v>6.0639999999999787</v>
      </c>
      <c r="E110">
        <f>int_lag_19!E188</f>
        <v>6.155879999999982</v>
      </c>
      <c r="F110">
        <f>int_lag_19!F188</f>
        <v>6.3093600000000158</v>
      </c>
      <c r="G110">
        <f>int_lag_19!G188</f>
        <v>7.0073999999999881</v>
      </c>
      <c r="H110">
        <f>int_lag_19!H188</f>
        <v>7.3587400000000001</v>
      </c>
      <c r="I110">
        <f>int_lag_19!I188</f>
        <v>7.6488000000000227</v>
      </c>
      <c r="J110">
        <f>int_lag_19!J188</f>
        <v>7.9938399999999863</v>
      </c>
      <c r="K110" s="4">
        <f>int_lag_19!K188</f>
        <v>8.5470399999999813</v>
      </c>
      <c r="M110" s="30">
        <v>98</v>
      </c>
      <c r="N110">
        <f t="shared" si="30"/>
        <v>-2.0632224393139373</v>
      </c>
      <c r="O110">
        <f t="shared" si="31"/>
        <v>-2.0969031262202482</v>
      </c>
      <c r="P110">
        <f t="shared" si="32"/>
        <v>-2.1484211303701728</v>
      </c>
      <c r="Q110">
        <f t="shared" si="33"/>
        <v>-2.208545750818951</v>
      </c>
      <c r="R110">
        <f t="shared" si="34"/>
        <v>-2.4625514082198041</v>
      </c>
      <c r="S110" t="e">
        <f t="shared" si="35"/>
        <v>#NUM!</v>
      </c>
      <c r="T110" t="e">
        <f t="shared" si="36"/>
        <v>#NUM!</v>
      </c>
      <c r="U110" t="e">
        <f t="shared" si="37"/>
        <v>#NUM!</v>
      </c>
      <c r="V110" s="4" t="e">
        <f t="shared" si="38"/>
        <v>#NUM!</v>
      </c>
      <c r="X110" s="30">
        <v>98</v>
      </c>
      <c r="Y110" s="61">
        <f t="shared" si="39"/>
        <v>1.1532785533480423</v>
      </c>
      <c r="Z110" s="61">
        <f t="shared" si="40"/>
        <v>1.1752322848097971</v>
      </c>
      <c r="AA110" s="61">
        <f t="shared" si="41"/>
        <v>1.1925608245832551</v>
      </c>
      <c r="AB110" s="61">
        <f t="shared" si="42"/>
        <v>1.2081683638281817</v>
      </c>
      <c r="AC110" s="61">
        <f t="shared" si="43"/>
        <v>1.2631198958792456</v>
      </c>
      <c r="AD110" s="61" t="e">
        <f t="shared" si="44"/>
        <v>#NUM!</v>
      </c>
      <c r="AE110" s="61" t="e">
        <f t="shared" si="45"/>
        <v>#NUM!</v>
      </c>
      <c r="AF110" s="61" t="e">
        <f t="shared" si="46"/>
        <v>#NUM!</v>
      </c>
      <c r="AG110" s="62" t="e">
        <f t="shared" si="47"/>
        <v>#NUM!</v>
      </c>
      <c r="AI110" s="30">
        <v>98</v>
      </c>
      <c r="AJ110" s="64">
        <f t="shared" si="48"/>
        <v>1.8048861048765907E-2</v>
      </c>
      <c r="AK110" s="64">
        <f t="shared" si="49"/>
        <v>4.2130501201900206E-2</v>
      </c>
      <c r="AL110" s="64">
        <f t="shared" si="50"/>
        <v>6.2287503434047986E-2</v>
      </c>
      <c r="AM110" s="64">
        <f t="shared" si="51"/>
        <v>8.073377928411718E-2</v>
      </c>
      <c r="AN110" s="64">
        <f t="shared" si="52"/>
        <v>0.14377582441099568</v>
      </c>
      <c r="AO110" s="64" t="e">
        <f t="shared" si="53"/>
        <v>#NUM!</v>
      </c>
      <c r="AP110" s="64" t="e">
        <f t="shared" si="54"/>
        <v>#NUM!</v>
      </c>
      <c r="AQ110" s="64" t="e">
        <f t="shared" si="55"/>
        <v>#NUM!</v>
      </c>
      <c r="AR110" s="66" t="e">
        <f t="shared" si="56"/>
        <v>#NUM!</v>
      </c>
    </row>
    <row r="111" spans="2:44" x14ac:dyDescent="0.3">
      <c r="B111" s="30">
        <v>99</v>
      </c>
      <c r="C111" s="3">
        <f>int_lag_19!C189</f>
        <v>5.5155399999999908</v>
      </c>
      <c r="D111">
        <f>int_lag_19!D189</f>
        <v>6.0769999999999786</v>
      </c>
      <c r="E111">
        <f>int_lag_19!E189</f>
        <v>6.1706199999999818</v>
      </c>
      <c r="F111">
        <f>int_lag_19!F189</f>
        <v>6.3246400000000165</v>
      </c>
      <c r="G111">
        <f>int_lag_19!G189</f>
        <v>7.0365999999999875</v>
      </c>
      <c r="H111">
        <f>int_lag_19!H189</f>
        <v>7.3975099999999996</v>
      </c>
      <c r="I111">
        <f>int_lag_19!I189</f>
        <v>7.6952000000000229</v>
      </c>
      <c r="J111">
        <f>int_lag_19!J189</f>
        <v>8.0411599999999872</v>
      </c>
      <c r="K111" s="4">
        <f>int_lag_19!K189</f>
        <v>8.6179599999999805</v>
      </c>
      <c r="M111" s="30">
        <v>99</v>
      </c>
      <c r="N111">
        <f t="shared" si="30"/>
        <v>-2.3439206882059889</v>
      </c>
      <c r="O111">
        <f t="shared" si="31"/>
        <v>-2.4097979472503104</v>
      </c>
      <c r="P111">
        <f t="shared" si="32"/>
        <v>-2.524223417491223</v>
      </c>
      <c r="Q111">
        <f t="shared" si="33"/>
        <v>-2.6932601365868623</v>
      </c>
      <c r="R111" t="e">
        <f t="shared" si="34"/>
        <v>#NUM!</v>
      </c>
      <c r="S111" t="e">
        <f t="shared" si="35"/>
        <v>#NUM!</v>
      </c>
      <c r="T111" t="e">
        <f t="shared" si="36"/>
        <v>#NUM!</v>
      </c>
      <c r="U111" t="e">
        <f t="shared" si="37"/>
        <v>#NUM!</v>
      </c>
      <c r="V111" s="4" t="e">
        <f t="shared" si="38"/>
        <v>#NUM!</v>
      </c>
      <c r="X111" s="30">
        <v>99</v>
      </c>
      <c r="Y111" s="61">
        <f t="shared" si="39"/>
        <v>1.1557854445520923</v>
      </c>
      <c r="Z111" s="61">
        <f t="shared" si="40"/>
        <v>1.1817483161611249</v>
      </c>
      <c r="AA111" s="61">
        <f t="shared" si="41"/>
        <v>1.2039797584403176</v>
      </c>
      <c r="AB111" s="61">
        <f t="shared" si="42"/>
        <v>1.226904974264047</v>
      </c>
      <c r="AC111" s="61" t="e">
        <f t="shared" si="43"/>
        <v>#NUM!</v>
      </c>
      <c r="AD111" s="61" t="e">
        <f t="shared" si="44"/>
        <v>#NUM!</v>
      </c>
      <c r="AE111" s="61" t="e">
        <f t="shared" si="45"/>
        <v>#NUM!</v>
      </c>
      <c r="AF111" s="61" t="e">
        <f t="shared" si="46"/>
        <v>#NUM!</v>
      </c>
      <c r="AG111" s="62" t="e">
        <f t="shared" si="47"/>
        <v>#NUM!</v>
      </c>
      <c r="AI111" s="30">
        <v>99</v>
      </c>
      <c r="AJ111" s="64">
        <f t="shared" si="48"/>
        <v>2.0521480451300977E-2</v>
      </c>
      <c r="AK111" s="64">
        <f t="shared" si="49"/>
        <v>4.8569998782107993E-2</v>
      </c>
      <c r="AL111" s="64">
        <f t="shared" si="50"/>
        <v>7.3601415519434221E-2</v>
      </c>
      <c r="AM111" s="64">
        <f t="shared" si="51"/>
        <v>9.934753858536971E-2</v>
      </c>
      <c r="AN111" s="64" t="e">
        <f t="shared" si="52"/>
        <v>#NUM!</v>
      </c>
      <c r="AO111" s="64" t="e">
        <f t="shared" si="53"/>
        <v>#NUM!</v>
      </c>
      <c r="AP111" s="64" t="e">
        <f t="shared" si="54"/>
        <v>#NUM!</v>
      </c>
      <c r="AQ111" s="64" t="e">
        <f t="shared" si="55"/>
        <v>#NUM!</v>
      </c>
      <c r="AR111" s="66" t="e">
        <f t="shared" si="56"/>
        <v>#NUM!</v>
      </c>
    </row>
    <row r="112" spans="2:44" ht="15" thickBot="1" x14ac:dyDescent="0.35">
      <c r="B112" s="31">
        <v>100</v>
      </c>
      <c r="C112" s="78">
        <f>int_lag_19!C190</f>
        <v>5.5254166666666578</v>
      </c>
      <c r="D112" s="5">
        <f>int_lag_19!D190</f>
        <v>6.0904166666666448</v>
      </c>
      <c r="E112" s="5">
        <f>int_lag_19!E190</f>
        <v>6.1858333333333144</v>
      </c>
      <c r="F112" s="5">
        <f>int_lag_19!F190</f>
        <v>6.340416666666683</v>
      </c>
      <c r="G112" s="5">
        <f>int_lag_19!G190</f>
        <v>7.066666666666654</v>
      </c>
      <c r="H112" s="5">
        <f>int_lag_19!H190</f>
        <v>7.4373958333333334</v>
      </c>
      <c r="I112" s="5">
        <f>int_lag_19!I190</f>
        <v>7.7429166666666891</v>
      </c>
      <c r="J112" s="5">
        <f>int_lag_19!J190</f>
        <v>8.0897916666666543</v>
      </c>
      <c r="K112" s="6">
        <f>int_lag_19!K190</f>
        <v>8.6908333333333143</v>
      </c>
      <c r="M112" s="31">
        <v>100</v>
      </c>
      <c r="N112" s="5"/>
      <c r="O112" s="5"/>
      <c r="P112" s="5"/>
      <c r="Q112" s="5"/>
      <c r="R112" s="5"/>
      <c r="S112" s="5"/>
      <c r="T112" s="5"/>
      <c r="U112" s="5"/>
      <c r="V112" s="6"/>
      <c r="X112" s="31">
        <v>100</v>
      </c>
      <c r="Y112" s="5"/>
      <c r="Z112" s="5"/>
      <c r="AA112" s="5"/>
      <c r="AB112" s="5"/>
      <c r="AC112" s="5"/>
      <c r="AD112" s="5"/>
      <c r="AE112" s="5"/>
      <c r="AF112" s="5"/>
      <c r="AG112" s="6"/>
      <c r="AI112" s="31">
        <v>100</v>
      </c>
      <c r="AJ112" s="5"/>
      <c r="AK112" s="5"/>
      <c r="AL112" s="5"/>
      <c r="AM112" s="5"/>
      <c r="AN112" s="5"/>
      <c r="AO112" s="5"/>
      <c r="AP112" s="5"/>
      <c r="AQ112" s="5"/>
      <c r="AR112" s="6"/>
    </row>
  </sheetData>
  <mergeCells count="5">
    <mergeCell ref="B1:J4"/>
    <mergeCell ref="C10:K10"/>
    <mergeCell ref="N11:V11"/>
    <mergeCell ref="Y11:AG11"/>
    <mergeCell ref="AJ11:AR1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259B-9C89-4C86-8B88-CFB7B4CA30D8}">
  <dimension ref="B2:V220"/>
  <sheetViews>
    <sheetView topLeftCell="F64" workbookViewId="0">
      <selection activeCell="W160" sqref="W160"/>
    </sheetView>
  </sheetViews>
  <sheetFormatPr baseColWidth="10" defaultRowHeight="14.4" x14ac:dyDescent="0.3"/>
  <sheetData>
    <row r="2" spans="2:22" ht="15" thickBot="1" x14ac:dyDescent="0.35"/>
    <row r="3" spans="2:22" x14ac:dyDescent="0.3">
      <c r="B3" s="52">
        <v>43521</v>
      </c>
      <c r="C3" s="47" t="s">
        <v>0</v>
      </c>
      <c r="D3" s="47" t="s">
        <v>1</v>
      </c>
      <c r="E3" s="47" t="s">
        <v>49</v>
      </c>
      <c r="F3" s="47" t="s">
        <v>51</v>
      </c>
      <c r="G3" s="47" t="s">
        <v>50</v>
      </c>
      <c r="H3" s="47" t="s">
        <v>52</v>
      </c>
      <c r="I3" s="47" t="s">
        <v>54</v>
      </c>
      <c r="J3" s="47" t="s">
        <v>53</v>
      </c>
      <c r="K3" s="48" t="s">
        <v>55</v>
      </c>
      <c r="M3" s="52">
        <v>43521</v>
      </c>
      <c r="N3" s="47" t="s">
        <v>0</v>
      </c>
      <c r="O3" s="47" t="s">
        <v>1</v>
      </c>
      <c r="P3" s="47" t="s">
        <v>49</v>
      </c>
      <c r="Q3" s="47" t="s">
        <v>51</v>
      </c>
      <c r="R3" s="47" t="s">
        <v>50</v>
      </c>
      <c r="S3" s="47" t="s">
        <v>52</v>
      </c>
      <c r="T3" s="47" t="s">
        <v>54</v>
      </c>
      <c r="U3" s="47" t="s">
        <v>53</v>
      </c>
      <c r="V3" s="48" t="s">
        <v>55</v>
      </c>
    </row>
    <row r="4" spans="2:22" ht="15" thickBot="1" x14ac:dyDescent="0.35">
      <c r="B4" s="51"/>
      <c r="C4" s="54">
        <v>7</v>
      </c>
      <c r="D4" s="54">
        <v>30</v>
      </c>
      <c r="E4" s="54">
        <v>60</v>
      </c>
      <c r="F4" s="54">
        <v>90</v>
      </c>
      <c r="G4" s="54">
        <v>180</v>
      </c>
      <c r="H4" s="54">
        <v>270</v>
      </c>
      <c r="I4" s="54">
        <v>360</v>
      </c>
      <c r="J4" s="54">
        <v>540</v>
      </c>
      <c r="K4" s="55">
        <v>720</v>
      </c>
      <c r="M4" s="51"/>
      <c r="N4" s="54">
        <v>7</v>
      </c>
      <c r="O4" s="54">
        <v>30</v>
      </c>
      <c r="P4" s="54">
        <v>60</v>
      </c>
      <c r="Q4" s="54">
        <v>90</v>
      </c>
      <c r="R4" s="54">
        <v>180</v>
      </c>
      <c r="S4" s="54">
        <v>270</v>
      </c>
      <c r="T4" s="54">
        <v>360</v>
      </c>
      <c r="U4" s="54">
        <v>540</v>
      </c>
      <c r="V4" s="55">
        <v>720</v>
      </c>
    </row>
    <row r="5" spans="2:22" x14ac:dyDescent="0.3">
      <c r="B5" s="49" t="s">
        <v>88</v>
      </c>
      <c r="C5" s="46">
        <f>C4/365</f>
        <v>1.9178082191780823E-2</v>
      </c>
      <c r="D5" s="47">
        <f t="shared" ref="D5:K5" si="0">D4/365</f>
        <v>8.2191780821917804E-2</v>
      </c>
      <c r="E5" s="47">
        <f t="shared" si="0"/>
        <v>0.16438356164383561</v>
      </c>
      <c r="F5" s="47">
        <f t="shared" si="0"/>
        <v>0.24657534246575341</v>
      </c>
      <c r="G5" s="47">
        <f t="shared" si="0"/>
        <v>0.49315068493150682</v>
      </c>
      <c r="H5" s="47">
        <f t="shared" si="0"/>
        <v>0.73972602739726023</v>
      </c>
      <c r="I5" s="47">
        <f t="shared" si="0"/>
        <v>0.98630136986301364</v>
      </c>
      <c r="J5" s="47">
        <f t="shared" si="0"/>
        <v>1.4794520547945205</v>
      </c>
      <c r="K5" s="48">
        <f t="shared" si="0"/>
        <v>1.9726027397260273</v>
      </c>
      <c r="M5" s="49" t="s">
        <v>88</v>
      </c>
      <c r="N5" s="46">
        <f>N4/365</f>
        <v>1.9178082191780823E-2</v>
      </c>
      <c r="O5" s="47">
        <f t="shared" ref="O5:V5" si="1">O4/365</f>
        <v>8.2191780821917804E-2</v>
      </c>
      <c r="P5" s="47">
        <f t="shared" si="1"/>
        <v>0.16438356164383561</v>
      </c>
      <c r="Q5" s="47">
        <f t="shared" si="1"/>
        <v>0.24657534246575341</v>
      </c>
      <c r="R5" s="47">
        <f t="shared" si="1"/>
        <v>0.49315068493150682</v>
      </c>
      <c r="S5" s="47">
        <f t="shared" si="1"/>
        <v>0.73972602739726023</v>
      </c>
      <c r="T5" s="47">
        <f t="shared" si="1"/>
        <v>0.98630136986301364</v>
      </c>
      <c r="U5" s="47">
        <f t="shared" si="1"/>
        <v>1.4794520547945205</v>
      </c>
      <c r="V5" s="48">
        <f t="shared" si="1"/>
        <v>1.9726027397260273</v>
      </c>
    </row>
    <row r="6" spans="2:22" x14ac:dyDescent="0.3">
      <c r="B6" s="49" t="s">
        <v>89</v>
      </c>
      <c r="C6" s="58">
        <v>-3.7399999999999998E-3</v>
      </c>
      <c r="D6" s="53">
        <v>-3.6600000000000001E-3</v>
      </c>
      <c r="E6" s="63">
        <v>-3.3600000000000001E-3</v>
      </c>
      <c r="F6" s="53">
        <v>-3.0899999999999999E-3</v>
      </c>
      <c r="G6" s="53">
        <v>-2.3E-3</v>
      </c>
      <c r="H6" s="63">
        <v>-1.9400000000000001E-3</v>
      </c>
      <c r="I6" s="53">
        <v>-1.08E-3</v>
      </c>
      <c r="J6" s="63">
        <f>I6+(I6-H6)</f>
        <v>-2.1999999999999993E-4</v>
      </c>
      <c r="K6" s="84">
        <f>J6+(J6-I6)</f>
        <v>6.4000000000000016E-4</v>
      </c>
      <c r="M6" s="49" t="s">
        <v>89</v>
      </c>
      <c r="N6" s="58">
        <v>-3.7399999999999998E-3</v>
      </c>
      <c r="O6" s="53">
        <v>-3.6600000000000001E-3</v>
      </c>
      <c r="P6" s="63">
        <v>-3.3600000000000001E-3</v>
      </c>
      <c r="Q6" s="53">
        <v>-3.0899999999999999E-3</v>
      </c>
      <c r="R6" s="53">
        <v>-2.3E-3</v>
      </c>
      <c r="S6" s="63">
        <v>-1.9400000000000001E-3</v>
      </c>
      <c r="T6" s="53">
        <v>-1.08E-3</v>
      </c>
      <c r="U6" s="63">
        <f>T6+(T6-S6)</f>
        <v>-2.1999999999999993E-4</v>
      </c>
      <c r="V6" s="84">
        <f>U6+(U6-T6)</f>
        <v>6.4000000000000016E-4</v>
      </c>
    </row>
    <row r="7" spans="2:22" ht="15" thickBot="1" x14ac:dyDescent="0.35">
      <c r="B7" s="50" t="s">
        <v>90</v>
      </c>
      <c r="C7" s="58">
        <v>2.4097500000000001E-2</v>
      </c>
      <c r="D7" s="53">
        <v>2.4791299999999999E-2</v>
      </c>
      <c r="E7" s="53">
        <v>2.5767499999999999E-2</v>
      </c>
      <c r="F7" s="53">
        <v>2.6386300000000001E-2</v>
      </c>
      <c r="G7" s="53">
        <v>2.6931299999999998E-2</v>
      </c>
      <c r="H7" s="63">
        <f>(G7+I7)/2</f>
        <v>2.7881299999999998E-2</v>
      </c>
      <c r="I7" s="53">
        <v>2.8831300000000001E-2</v>
      </c>
      <c r="J7" s="63">
        <f>I7+(I7-H7)</f>
        <v>2.9781300000000004E-2</v>
      </c>
      <c r="K7" s="84">
        <f>J7+(I7-H7)</f>
        <v>3.0731300000000007E-2</v>
      </c>
      <c r="M7" s="50" t="s">
        <v>90</v>
      </c>
      <c r="N7" s="58">
        <v>2.4097500000000001E-2</v>
      </c>
      <c r="O7" s="53">
        <v>2.4791299999999999E-2</v>
      </c>
      <c r="P7" s="53">
        <v>2.5767499999999999E-2</v>
      </c>
      <c r="Q7" s="53">
        <v>2.6386300000000001E-2</v>
      </c>
      <c r="R7" s="53">
        <v>2.6931299999999998E-2</v>
      </c>
      <c r="S7" s="63">
        <f>(R7+T7)/2</f>
        <v>2.7881299999999998E-2</v>
      </c>
      <c r="T7" s="53">
        <v>2.8831300000000001E-2</v>
      </c>
      <c r="U7" s="63">
        <f>T7+(T7-S7)</f>
        <v>2.9781300000000004E-2</v>
      </c>
      <c r="V7" s="84">
        <f>U7+(T7-S7)</f>
        <v>3.0731300000000007E-2</v>
      </c>
    </row>
    <row r="8" spans="2:22" x14ac:dyDescent="0.3">
      <c r="B8" s="46" t="s">
        <v>91</v>
      </c>
      <c r="C8" s="128">
        <v>1.1358999999999999</v>
      </c>
      <c r="D8" s="129"/>
      <c r="E8" s="129"/>
      <c r="F8" s="129"/>
      <c r="G8" s="129"/>
      <c r="H8" s="129"/>
      <c r="I8" s="129"/>
      <c r="J8" s="129"/>
      <c r="K8" s="130"/>
      <c r="M8" s="46" t="s">
        <v>91</v>
      </c>
      <c r="N8" s="128">
        <v>1.1358999999999999</v>
      </c>
      <c r="O8" s="129"/>
      <c r="P8" s="129"/>
      <c r="Q8" s="129"/>
      <c r="R8" s="129"/>
      <c r="S8" s="129"/>
      <c r="T8" s="129"/>
      <c r="U8" s="129"/>
      <c r="V8" s="130"/>
    </row>
    <row r="9" spans="2:22" ht="15" thickBot="1" x14ac:dyDescent="0.35">
      <c r="B9" s="50" t="s">
        <v>69</v>
      </c>
      <c r="C9" s="124" t="s">
        <v>94</v>
      </c>
      <c r="D9" s="125"/>
      <c r="E9" s="125"/>
      <c r="F9" s="125"/>
      <c r="G9" s="125"/>
      <c r="H9" s="125"/>
      <c r="I9" s="125"/>
      <c r="J9" s="125"/>
      <c r="K9" s="126"/>
      <c r="M9" s="50" t="s">
        <v>69</v>
      </c>
      <c r="N9" s="124" t="s">
        <v>96</v>
      </c>
      <c r="O9" s="125"/>
      <c r="P9" s="125"/>
      <c r="Q9" s="125"/>
      <c r="R9" s="125"/>
      <c r="S9" s="125"/>
      <c r="T9" s="125"/>
      <c r="U9" s="125"/>
      <c r="V9" s="126"/>
    </row>
    <row r="10" spans="2:22" x14ac:dyDescent="0.3">
      <c r="B10" s="30">
        <v>0</v>
      </c>
      <c r="K10" s="4"/>
      <c r="M10" s="30">
        <v>0</v>
      </c>
      <c r="V10" s="4"/>
    </row>
    <row r="11" spans="2:22" x14ac:dyDescent="0.3">
      <c r="B11" s="30">
        <v>1</v>
      </c>
      <c r="C11" s="61">
        <f>K_call_19_2!Y13</f>
        <v>1.1556287853628635</v>
      </c>
      <c r="D11" s="61">
        <f>K_call_19_2!Z13</f>
        <v>1.1800157182371829</v>
      </c>
      <c r="E11" s="61">
        <f>K_call_19_2!AA13</f>
        <v>1.197986524372511</v>
      </c>
      <c r="F11" s="61">
        <f>K_call_19_2!AB13</f>
        <v>1.212755235404233</v>
      </c>
      <c r="G11" s="61">
        <f>K_call_19_2!AC13</f>
        <v>1.2549651749203823</v>
      </c>
      <c r="H11" s="61">
        <f>K_call_19_2!AD13</f>
        <v>1.2864317086748625</v>
      </c>
      <c r="I11" s="61">
        <f>K_call_19_2!AE13</f>
        <v>1.3144699265116031</v>
      </c>
      <c r="J11" s="61">
        <f>K_call_19_2!AF13</f>
        <v>1.3587423194258004</v>
      </c>
      <c r="K11" s="62">
        <f>K_call_19_2!AG13</f>
        <v>1.4094773104722165</v>
      </c>
      <c r="M11" s="30">
        <v>1</v>
      </c>
      <c r="N11" s="61">
        <f>K_put_19_2!Y13</f>
        <v>1.1132331578035628</v>
      </c>
      <c r="O11" s="61">
        <f>K_put_19_2!Z13</f>
        <v>1.0829680468100846</v>
      </c>
      <c r="P11" s="61">
        <f>K_put_19_2!AA13</f>
        <v>1.0577497860757865</v>
      </c>
      <c r="Q11" s="61">
        <f>K_put_19_2!AB13</f>
        <v>1.0356073263401944</v>
      </c>
      <c r="R11" s="61">
        <f>K_put_19_2!AC13</f>
        <v>0.9782796946535961</v>
      </c>
      <c r="S11" s="61">
        <f>K_put_19_2!AD13</f>
        <v>0.93365220137644844</v>
      </c>
      <c r="T11" s="61">
        <f>K_put_19_2!AE13</f>
        <v>0.89422421788063744</v>
      </c>
      <c r="U11" s="61">
        <f>K_put_19_2!AF13</f>
        <v>0.83281396925398665</v>
      </c>
      <c r="V11" s="62">
        <f>K_put_19_2!AG13</f>
        <v>0.77282336494011372</v>
      </c>
    </row>
    <row r="12" spans="2:22" x14ac:dyDescent="0.3">
      <c r="B12" s="30">
        <v>2</v>
      </c>
      <c r="C12" s="61">
        <f>K_call_19_2!Y14</f>
        <v>1.1531935660988601</v>
      </c>
      <c r="D12" s="61">
        <f>K_call_19_2!Z14</f>
        <v>1.1743337301110683</v>
      </c>
      <c r="E12" s="61">
        <f>K_call_19_2!AA14</f>
        <v>1.189694301058037</v>
      </c>
      <c r="F12" s="61">
        <f>K_call_19_2!AB14</f>
        <v>1.2022219150338838</v>
      </c>
      <c r="G12" s="61">
        <f>K_call_19_2!AC14</f>
        <v>1.2376292674111879</v>
      </c>
      <c r="H12" s="61">
        <f>K_call_19_2!AD14</f>
        <v>1.2634008132318701</v>
      </c>
      <c r="I12" s="61">
        <f>K_call_19_2!AE14</f>
        <v>1.2860743825095133</v>
      </c>
      <c r="J12" s="61">
        <f>K_call_19_2!AF14</f>
        <v>1.3212646853363914</v>
      </c>
      <c r="K12" s="62">
        <f>K_call_19_2!AG14</f>
        <v>1.3606766795762775</v>
      </c>
      <c r="M12" s="30">
        <v>2</v>
      </c>
      <c r="N12" s="61">
        <f>K_put_19_2!Y14</f>
        <v>1.1158679819875503</v>
      </c>
      <c r="O12" s="61">
        <f>K_put_19_2!Z14</f>
        <v>1.0889192020796814</v>
      </c>
      <c r="P12" s="61">
        <f>K_put_19_2!AA14</f>
        <v>1.0663261476826547</v>
      </c>
      <c r="Q12" s="61">
        <f>K_put_19_2!AB14</f>
        <v>1.0464185858146473</v>
      </c>
      <c r="R12" s="61">
        <f>K_put_19_2!AC14</f>
        <v>0.99471833627658557</v>
      </c>
      <c r="S12" s="61">
        <f>K_put_19_2!AD14</f>
        <v>0.95407839296868213</v>
      </c>
      <c r="T12" s="61">
        <f>K_put_19_2!AE14</f>
        <v>0.91800361591001345</v>
      </c>
      <c r="U12" s="61">
        <f>K_put_19_2!AF14</f>
        <v>0.86102061982684164</v>
      </c>
      <c r="V12" s="62">
        <f>K_put_19_2!AG14</f>
        <v>0.80550490512197725</v>
      </c>
    </row>
    <row r="13" spans="2:22" x14ac:dyDescent="0.3">
      <c r="B13" s="30">
        <v>3</v>
      </c>
      <c r="C13" s="61">
        <f>K_call_19_2!Y15</f>
        <v>1.1516458693093781</v>
      </c>
      <c r="D13" s="61">
        <f>K_call_19_2!Z15</f>
        <v>1.1707278373973407</v>
      </c>
      <c r="E13" s="61">
        <f>K_call_19_2!AA15</f>
        <v>1.1844384297266601</v>
      </c>
      <c r="F13" s="61">
        <f>K_call_19_2!AB15</f>
        <v>1.1955548228474906</v>
      </c>
      <c r="G13" s="61">
        <f>K_call_19_2!AC15</f>
        <v>1.226666406385813</v>
      </c>
      <c r="H13" s="61">
        <f>K_call_19_2!AD15</f>
        <v>1.2488564222730123</v>
      </c>
      <c r="I13" s="61">
        <f>K_call_19_2!AE15</f>
        <v>1.268171815203136</v>
      </c>
      <c r="J13" s="61">
        <f>K_call_19_2!AF15</f>
        <v>1.2977575078688257</v>
      </c>
      <c r="K13" s="62">
        <f>K_call_19_2!AG15</f>
        <v>1.33013023571277</v>
      </c>
      <c r="M13" s="30">
        <v>3</v>
      </c>
      <c r="N13" s="61">
        <f>K_put_19_2!Y15</f>
        <v>1.1175564730069596</v>
      </c>
      <c r="O13" s="61">
        <f>K_put_19_2!Z15</f>
        <v>1.0927461689226512</v>
      </c>
      <c r="P13" s="61">
        <f>K_put_19_2!AA15</f>
        <v>1.0718622743272579</v>
      </c>
      <c r="Q13" s="61">
        <f>K_put_19_2!AB15</f>
        <v>1.0534190467374578</v>
      </c>
      <c r="R13" s="61">
        <f>K_put_19_2!AC15</f>
        <v>1.0054547434213486</v>
      </c>
      <c r="S13" s="61">
        <f>K_put_19_2!AD15</f>
        <v>0.96749977810568721</v>
      </c>
      <c r="T13" s="61">
        <f>K_put_19_2!AE15</f>
        <v>0.93371227526334322</v>
      </c>
      <c r="U13" s="61">
        <f>K_put_19_2!AF15</f>
        <v>0.87976129987937457</v>
      </c>
      <c r="V13" s="62">
        <f>K_put_19_2!AG15</f>
        <v>0.82744149822611102</v>
      </c>
    </row>
    <row r="14" spans="2:22" x14ac:dyDescent="0.3">
      <c r="B14" s="30">
        <v>4</v>
      </c>
      <c r="C14" s="61">
        <f>K_call_19_2!Y16</f>
        <v>1.1504807546068518</v>
      </c>
      <c r="D14" s="61">
        <f>K_call_19_2!Z16</f>
        <v>1.1680163311302605</v>
      </c>
      <c r="E14" s="61">
        <f>K_call_19_2!AA16</f>
        <v>1.1804897992251331</v>
      </c>
      <c r="F14" s="61">
        <f>K_call_19_2!AB16</f>
        <v>1.1905507701827456</v>
      </c>
      <c r="G14" s="61">
        <f>K_call_19_2!AC16</f>
        <v>1.2184464841376363</v>
      </c>
      <c r="H14" s="61">
        <f>K_call_19_2!AD16</f>
        <v>1.2379640867631974</v>
      </c>
      <c r="I14" s="61">
        <f>K_call_19_2!AE16</f>
        <v>1.2547823891634704</v>
      </c>
      <c r="J14" s="61">
        <f>K_call_19_2!AF16</f>
        <v>1.2802372660656256</v>
      </c>
      <c r="K14" s="62">
        <f>K_call_19_2!AG16</f>
        <v>1.3074106030802486</v>
      </c>
      <c r="M14" s="30">
        <v>4</v>
      </c>
      <c r="N14" s="61">
        <f>K_put_19_2!Y16</f>
        <v>1.1188346494426642</v>
      </c>
      <c r="O14" s="61">
        <f>K_put_19_2!Z16</f>
        <v>1.0956499221351526</v>
      </c>
      <c r="P14" s="61">
        <f>K_put_19_2!AA16</f>
        <v>1.0760732365796317</v>
      </c>
      <c r="Q14" s="61">
        <f>K_put_19_2!AB16</f>
        <v>1.0587547514555158</v>
      </c>
      <c r="R14" s="61">
        <f>K_put_19_2!AC16</f>
        <v>1.0136838244495112</v>
      </c>
      <c r="S14" s="61">
        <f>K_put_19_2!AD16</f>
        <v>0.97782786437872704</v>
      </c>
      <c r="T14" s="61">
        <f>K_put_19_2!AE16</f>
        <v>0.94584369065853013</v>
      </c>
      <c r="U14" s="61">
        <f>K_put_19_2!AF16</f>
        <v>0.89429286876908909</v>
      </c>
      <c r="V14" s="62">
        <f>K_put_19_2!AG16</f>
        <v>0.84456533206330053</v>
      </c>
    </row>
    <row r="15" spans="2:22" x14ac:dyDescent="0.3">
      <c r="B15" s="30">
        <v>5</v>
      </c>
      <c r="C15" s="61">
        <f>K_call_19_2!Y17</f>
        <v>1.1495330272600874</v>
      </c>
      <c r="D15" s="61">
        <f>K_call_19_2!Z17</f>
        <v>1.1658129703306046</v>
      </c>
      <c r="E15" s="61">
        <f>K_call_19_2!AA17</f>
        <v>1.1772836941622238</v>
      </c>
      <c r="F15" s="61">
        <f>K_call_19_2!AB17</f>
        <v>1.1864907952350705</v>
      </c>
      <c r="G15" s="61">
        <f>K_call_19_2!AC17</f>
        <v>1.2117859850989199</v>
      </c>
      <c r="H15" s="61">
        <f>K_call_19_2!AD17</f>
        <v>1.2291491239138999</v>
      </c>
      <c r="I15" s="61">
        <f>K_call_19_2!AE17</f>
        <v>1.2439602908805436</v>
      </c>
      <c r="J15" s="61">
        <f>K_call_19_2!AF17</f>
        <v>1.2661137755497498</v>
      </c>
      <c r="K15" s="62">
        <f>K_call_19_2!AG17</f>
        <v>1.2891381390450176</v>
      </c>
      <c r="M15" s="30">
        <v>5</v>
      </c>
      <c r="N15" s="61">
        <f>K_put_19_2!Y17</f>
        <v>1.1198784950854277</v>
      </c>
      <c r="O15" s="61">
        <f>K_put_19_2!Z17</f>
        <v>1.0980254524917872</v>
      </c>
      <c r="P15" s="61">
        <f>K_put_19_2!AA17</f>
        <v>1.0795241237504938</v>
      </c>
      <c r="Q15" s="61">
        <f>K_put_19_2!AB17</f>
        <v>1.0631338182736334</v>
      </c>
      <c r="R15" s="61">
        <f>K_put_19_2!AC17</f>
        <v>1.020464052351933</v>
      </c>
      <c r="S15" s="61">
        <f>K_put_19_2!AD17</f>
        <v>0.98636216455663206</v>
      </c>
      <c r="T15" s="61">
        <f>K_put_19_2!AE17</f>
        <v>0.95589438267829341</v>
      </c>
      <c r="U15" s="61">
        <f>K_put_19_2!AF17</f>
        <v>0.90637114835472865</v>
      </c>
      <c r="V15" s="62">
        <f>K_put_19_2!AG17</f>
        <v>0.85886636586450571</v>
      </c>
    </row>
    <row r="16" spans="2:22" x14ac:dyDescent="0.3">
      <c r="B16" s="30">
        <v>6</v>
      </c>
      <c r="C16" s="61">
        <f>K_call_19_2!Y18</f>
        <v>1.148726818482678</v>
      </c>
      <c r="D16" s="61">
        <f>K_call_19_2!Z18</f>
        <v>1.1639404557679405</v>
      </c>
      <c r="E16" s="61">
        <f>K_call_19_2!AA18</f>
        <v>1.1745610060838327</v>
      </c>
      <c r="F16" s="61">
        <f>K_call_19_2!AB18</f>
        <v>1.1830451933349657</v>
      </c>
      <c r="G16" s="61">
        <f>K_call_19_2!AC18</f>
        <v>1.2061422388385454</v>
      </c>
      <c r="H16" s="61">
        <f>K_call_19_2!AD18</f>
        <v>1.2216897420416608</v>
      </c>
      <c r="I16" s="61">
        <f>K_call_19_2!AE18</f>
        <v>1.2348140182843899</v>
      </c>
      <c r="J16" s="61">
        <f>K_call_19_2!AF18</f>
        <v>1.2542027242589355</v>
      </c>
      <c r="K16" s="62">
        <f>K_call_19_2!AG18</f>
        <v>1.2737676230137038</v>
      </c>
      <c r="M16" s="30">
        <v>6</v>
      </c>
      <c r="N16" s="61">
        <f>K_put_19_2!Y18</f>
        <v>1.1207690593845636</v>
      </c>
      <c r="O16" s="61">
        <f>K_put_19_2!Z18</f>
        <v>1.1000549043525487</v>
      </c>
      <c r="P16" s="61">
        <f>K_put_19_2!AA18</f>
        <v>1.0824758881215641</v>
      </c>
      <c r="Q16" s="61">
        <f>K_put_19_2!AB18</f>
        <v>1.0668836124218402</v>
      </c>
      <c r="R16" s="61">
        <f>K_put_19_2!AC18</f>
        <v>1.0262863078610465</v>
      </c>
      <c r="S16" s="61">
        <f>K_put_19_2!AD18</f>
        <v>0.99370660944476064</v>
      </c>
      <c r="T16" s="61">
        <f>K_put_19_2!AE18</f>
        <v>0.96456109426706005</v>
      </c>
      <c r="U16" s="61">
        <f>K_put_19_2!AF18</f>
        <v>0.91681511927199177</v>
      </c>
      <c r="V16" s="62">
        <f>K_put_19_2!AG18</f>
        <v>0.87127583698524436</v>
      </c>
    </row>
    <row r="17" spans="2:22" x14ac:dyDescent="0.3">
      <c r="B17" s="30">
        <v>7</v>
      </c>
      <c r="C17" s="61">
        <f>K_call_19_2!Y19</f>
        <v>1.1480206447431915</v>
      </c>
      <c r="D17" s="61">
        <f>K_call_19_2!Z19</f>
        <v>1.1623018708488353</v>
      </c>
      <c r="E17" s="61">
        <f>K_call_19_2!AA19</f>
        <v>1.1721801398276415</v>
      </c>
      <c r="F17" s="61">
        <f>K_call_19_2!AB19</f>
        <v>1.1800338633615528</v>
      </c>
      <c r="G17" s="61">
        <f>K_call_19_2!AC19</f>
        <v>1.2012187267737207</v>
      </c>
      <c r="H17" s="61">
        <f>K_call_19_2!AD19</f>
        <v>1.2151915570154801</v>
      </c>
      <c r="I17" s="61">
        <f>K_call_19_2!AE19</f>
        <v>1.2268565479403757</v>
      </c>
      <c r="J17" s="61">
        <f>K_call_19_2!AF19</f>
        <v>1.2438581825497284</v>
      </c>
      <c r="K17" s="62">
        <f>K_call_19_2!AG19</f>
        <v>1.2604558961563843</v>
      </c>
      <c r="M17" s="30">
        <v>7</v>
      </c>
      <c r="N17" s="61">
        <f>K_put_19_2!Y19</f>
        <v>1.1215507669053151</v>
      </c>
      <c r="O17" s="61">
        <f>K_put_19_2!Z19</f>
        <v>1.1018382190314544</v>
      </c>
      <c r="P17" s="61">
        <f>K_put_19_2!AA19</f>
        <v>1.0850718925841989</v>
      </c>
      <c r="Q17" s="61">
        <f>K_put_19_2!AB19</f>
        <v>1.0701841561269205</v>
      </c>
      <c r="R17" s="61">
        <f>K_put_19_2!AC19</f>
        <v>1.0314212880776086</v>
      </c>
      <c r="S17" s="61">
        <f>K_put_19_2!AD19</f>
        <v>1.0001948377646512</v>
      </c>
      <c r="T17" s="61">
        <f>K_put_19_2!AE19</f>
        <v>0.97222932711137577</v>
      </c>
      <c r="U17" s="61">
        <f>K_put_19_2!AF19</f>
        <v>0.92607853376049354</v>
      </c>
      <c r="V17" s="62">
        <f>K_put_19_2!AG19</f>
        <v>0.88231117608640885</v>
      </c>
    </row>
    <row r="18" spans="2:22" x14ac:dyDescent="0.3">
      <c r="B18" s="30">
        <v>8</v>
      </c>
      <c r="C18" s="61">
        <f>K_call_19_2!Y20</f>
        <v>1.1473892141985604</v>
      </c>
      <c r="D18" s="61">
        <f>K_call_19_2!Z20</f>
        <v>1.1608381348360459</v>
      </c>
      <c r="E18" s="61">
        <f>K_call_19_2!AA20</f>
        <v>1.1700547939565575</v>
      </c>
      <c r="F18" s="61">
        <f>K_call_19_2!AB20</f>
        <v>1.1773470702611288</v>
      </c>
      <c r="G18" s="61">
        <f>K_call_19_2!AC20</f>
        <v>1.1968346778507921</v>
      </c>
      <c r="H18" s="61">
        <f>K_call_19_2!AD20</f>
        <v>1.2094140901853241</v>
      </c>
      <c r="I18" s="61">
        <f>K_call_19_2!AE20</f>
        <v>1.2197909173724588</v>
      </c>
      <c r="J18" s="61">
        <f>K_call_19_2!AF20</f>
        <v>1.2346868449704862</v>
      </c>
      <c r="K18" s="62">
        <f>K_call_19_2!AG20</f>
        <v>1.2486891598600416</v>
      </c>
      <c r="M18" s="30">
        <v>8</v>
      </c>
      <c r="N18" s="61">
        <f>K_put_19_2!Y20</f>
        <v>1.1222507632344256</v>
      </c>
      <c r="O18" s="61">
        <f>K_put_19_2!Z20</f>
        <v>1.103436522039283</v>
      </c>
      <c r="P18" s="61">
        <f>K_put_19_2!AA20</f>
        <v>1.0873999233858231</v>
      </c>
      <c r="Q18" s="61">
        <f>K_put_19_2!AB20</f>
        <v>1.0731457808106648</v>
      </c>
      <c r="R18" s="61">
        <f>K_put_19_2!AC20</f>
        <v>1.0360353334173797</v>
      </c>
      <c r="S18" s="61">
        <f>K_put_19_2!AD20</f>
        <v>1.0060322054415221</v>
      </c>
      <c r="T18" s="61">
        <f>K_put_19_2!AE20</f>
        <v>0.97913668921913066</v>
      </c>
      <c r="U18" s="61">
        <f>K_put_19_2!AF20</f>
        <v>0.93444136781873788</v>
      </c>
      <c r="V18" s="62">
        <f>K_put_19_2!AG20</f>
        <v>0.89229251433944279</v>
      </c>
    </row>
    <row r="19" spans="2:22" x14ac:dyDescent="0.3">
      <c r="B19" s="30">
        <v>9</v>
      </c>
      <c r="C19" s="61">
        <f>K_call_19_2!Y21</f>
        <v>1.1468159035418364</v>
      </c>
      <c r="D19" s="61">
        <f>K_call_19_2!Z21</f>
        <v>1.1595104171270523</v>
      </c>
      <c r="E19" s="61">
        <f>K_call_19_2!AA21</f>
        <v>1.1681282529746806</v>
      </c>
      <c r="F19" s="61">
        <f>K_call_19_2!AB21</f>
        <v>1.1749127178422409</v>
      </c>
      <c r="G19" s="61">
        <f>K_call_19_2!AC21</f>
        <v>1.1928712312718495</v>
      </c>
      <c r="H19" s="61">
        <f>K_call_19_2!AD21</f>
        <v>1.2041991689400275</v>
      </c>
      <c r="I19" s="61">
        <f>K_call_19_2!AE21</f>
        <v>1.2134217807466765</v>
      </c>
      <c r="J19" s="61">
        <f>K_call_19_2!AF21</f>
        <v>1.226430313263676</v>
      </c>
      <c r="K19" s="62">
        <f>K_call_19_2!AG21</f>
        <v>1.2381295116456386</v>
      </c>
      <c r="M19" s="30">
        <v>9</v>
      </c>
      <c r="N19" s="61">
        <f>K_put_19_2!Y21</f>
        <v>1.1228869275231739</v>
      </c>
      <c r="O19" s="61">
        <f>K_put_19_2!Z21</f>
        <v>1.1048901070309354</v>
      </c>
      <c r="P19" s="61">
        <f>K_put_19_2!AA21</f>
        <v>1.0895179148935596</v>
      </c>
      <c r="Q19" s="61">
        <f>K_put_19_2!AB21</f>
        <v>1.0758413605015433</v>
      </c>
      <c r="R19" s="61">
        <f>K_put_19_2!AC21</f>
        <v>1.0402385930423197</v>
      </c>
      <c r="S19" s="61">
        <f>K_put_19_2!AD21</f>
        <v>1.0113549116983769</v>
      </c>
      <c r="T19" s="61">
        <f>K_put_19_2!AE21</f>
        <v>0.9854409787444729</v>
      </c>
      <c r="U19" s="61">
        <f>K_put_19_2!AF21</f>
        <v>0.94208972270911917</v>
      </c>
      <c r="V19" s="62">
        <f>K_put_19_2!AG21</f>
        <v>0.90143321148960553</v>
      </c>
    </row>
    <row r="20" spans="2:22" x14ac:dyDescent="0.3">
      <c r="B20" s="30">
        <v>10</v>
      </c>
      <c r="C20" s="61">
        <f>K_call_19_2!Y22</f>
        <v>1.1462891666219226</v>
      </c>
      <c r="D20" s="61">
        <f>K_call_19_2!Z22</f>
        <v>1.1582917450259296</v>
      </c>
      <c r="E20" s="61">
        <f>K_call_19_2!AA22</f>
        <v>1.166361122546214</v>
      </c>
      <c r="F20" s="61">
        <f>K_call_19_2!AB22</f>
        <v>1.1726807398475063</v>
      </c>
      <c r="G20" s="61">
        <f>K_call_19_2!AC22</f>
        <v>1.1892457656759849</v>
      </c>
      <c r="H20" s="61">
        <f>K_call_19_2!AD22</f>
        <v>1.1994367962067778</v>
      </c>
      <c r="I20" s="61">
        <f>K_call_19_2!AE22</f>
        <v>1.2076132621785907</v>
      </c>
      <c r="J20" s="61">
        <f>K_call_19_2!AF22</f>
        <v>1.2189090615712614</v>
      </c>
      <c r="K20" s="62">
        <f>K_call_19_2!AG22</f>
        <v>1.2285419099652906</v>
      </c>
      <c r="M20" s="30">
        <v>10</v>
      </c>
      <c r="N20" s="61">
        <f>K_put_19_2!Y22</f>
        <v>1.1234717029861012</v>
      </c>
      <c r="O20" s="61">
        <f>K_put_19_2!Z22</f>
        <v>1.1062270390377036</v>
      </c>
      <c r="P20" s="61">
        <f>K_put_19_2!AA22</f>
        <v>1.0914662645961826</v>
      </c>
      <c r="Q20" s="61">
        <f>K_put_19_2!AB22</f>
        <v>1.0783217513995582</v>
      </c>
      <c r="R20" s="61">
        <f>K_put_19_2!AC22</f>
        <v>1.0441081317456433</v>
      </c>
      <c r="S20" s="61">
        <f>K_put_19_2!AD22</f>
        <v>1.0162583943207733</v>
      </c>
      <c r="T20" s="61">
        <f>K_put_19_2!AE22</f>
        <v>0.99125291126458837</v>
      </c>
      <c r="U20" s="61">
        <f>K_put_19_2!AF22</f>
        <v>0.94915427306445599</v>
      </c>
      <c r="V20" s="62">
        <f>K_put_19_2!AG22</f>
        <v>0.90988348745796499</v>
      </c>
    </row>
    <row r="21" spans="2:22" x14ac:dyDescent="0.3">
      <c r="B21" s="30">
        <v>11</v>
      </c>
      <c r="C21" s="61">
        <f>K_call_19_2!Y23</f>
        <v>1.1458006362724349</v>
      </c>
      <c r="D21" s="61">
        <f>K_call_19_2!Z23</f>
        <v>1.1571625693156262</v>
      </c>
      <c r="E21" s="61">
        <f>K_call_19_2!AA23</f>
        <v>1.1647248502906407</v>
      </c>
      <c r="F21" s="61">
        <f>K_call_19_2!AB23</f>
        <v>1.1706148562278633</v>
      </c>
      <c r="G21" s="61">
        <f>K_call_19_2!AC23</f>
        <v>1.1858983429065368</v>
      </c>
      <c r="H21" s="61">
        <f>K_call_19_2!AD23</f>
        <v>1.1950471301456782</v>
      </c>
      <c r="I21" s="61">
        <f>K_call_19_2!AE23</f>
        <v>1.2022667081540417</v>
      </c>
      <c r="J21" s="61">
        <f>K_call_19_2!AF23</f>
        <v>1.2119928858485167</v>
      </c>
      <c r="K21" s="62">
        <f>K_call_19_2!AG23</f>
        <v>1.2197556601448749</v>
      </c>
      <c r="M21" s="30">
        <v>11</v>
      </c>
      <c r="N21" s="61">
        <f>K_put_19_2!Y23</f>
        <v>1.1240141241230419</v>
      </c>
      <c r="O21" s="61">
        <f>K_put_19_2!Z23</f>
        <v>1.1074677102740966</v>
      </c>
      <c r="P21" s="61">
        <f>K_put_19_2!AA23</f>
        <v>1.0932743586546771</v>
      </c>
      <c r="Q21" s="61">
        <f>K_put_19_2!AB23</f>
        <v>1.0806239772558126</v>
      </c>
      <c r="R21" s="61">
        <f>K_put_19_2!AC23</f>
        <v>1.0477001974991393</v>
      </c>
      <c r="S21" s="61">
        <f>K_put_19_2!AD23</f>
        <v>1.0208124190418733</v>
      </c>
      <c r="T21" s="61">
        <f>K_put_19_2!AE23</f>
        <v>0.99665352530632179</v>
      </c>
      <c r="U21" s="61">
        <f>K_put_19_2!AF23</f>
        <v>0.95573073278874376</v>
      </c>
      <c r="V21" s="62">
        <f>K_put_19_2!AG23</f>
        <v>0.91775368042388328</v>
      </c>
    </row>
    <row r="22" spans="2:22" x14ac:dyDescent="0.3">
      <c r="B22" s="30">
        <v>12</v>
      </c>
      <c r="C22" s="61">
        <f>K_call_19_2!Y24</f>
        <v>1.1453440414072806</v>
      </c>
      <c r="D22" s="61">
        <f>K_call_19_2!Z24</f>
        <v>1.1561082349495455</v>
      </c>
      <c r="E22" s="61">
        <f>K_call_19_2!AA24</f>
        <v>1.1631980308621224</v>
      </c>
      <c r="F22" s="61">
        <f>K_call_19_2!AB24</f>
        <v>1.1686878730121073</v>
      </c>
      <c r="G22" s="61">
        <f>K_call_19_2!AC24</f>
        <v>1.1827839791217833</v>
      </c>
      <c r="H22" s="61">
        <f>K_call_19_2!AD24</f>
        <v>1.1909702112396696</v>
      </c>
      <c r="I22" s="61">
        <f>K_call_19_2!AE24</f>
        <v>1.1973080068268822</v>
      </c>
      <c r="J22" s="61">
        <f>K_call_19_2!AF24</f>
        <v>1.2055840747005895</v>
      </c>
      <c r="K22" s="62">
        <f>K_call_19_2!AG24</f>
        <v>1.211642478815701</v>
      </c>
      <c r="M22" s="30">
        <v>12</v>
      </c>
      <c r="N22" s="61">
        <f>K_put_19_2!Y24</f>
        <v>1.1245209746712743</v>
      </c>
      <c r="O22" s="61">
        <f>K_put_19_2!Z24</f>
        <v>1.1086274438165264</v>
      </c>
      <c r="P22" s="61">
        <f>K_put_19_2!AA24</f>
        <v>1.0949643035321583</v>
      </c>
      <c r="Q22" s="61">
        <f>K_put_19_2!AB24</f>
        <v>1.082775912365245</v>
      </c>
      <c r="R22" s="61">
        <f>K_put_19_2!AC24</f>
        <v>1.0510572490759096</v>
      </c>
      <c r="S22" s="61">
        <f>K_put_19_2!AD24</f>
        <v>1.0250697310931698</v>
      </c>
      <c r="T22" s="61">
        <f>K_put_19_2!AE24</f>
        <v>1.001704169147869</v>
      </c>
      <c r="U22" s="61">
        <f>K_put_19_2!AF24</f>
        <v>0.96189160654440231</v>
      </c>
      <c r="V22" s="62">
        <f>K_put_19_2!AG24</f>
        <v>0.92512761871687899</v>
      </c>
    </row>
    <row r="23" spans="2:22" x14ac:dyDescent="0.3">
      <c r="B23" s="30">
        <v>13</v>
      </c>
      <c r="C23" s="61">
        <f>K_call_19_2!Y25</f>
        <v>1.1449145512441181</v>
      </c>
      <c r="D23" s="61">
        <f>K_call_19_2!Z25</f>
        <v>1.1551174496283105</v>
      </c>
      <c r="E23" s="61">
        <f>K_call_19_2!AA25</f>
        <v>1.1617641691269693</v>
      </c>
      <c r="F23" s="61">
        <f>K_call_19_2!AB25</f>
        <v>1.1668788375150723</v>
      </c>
      <c r="G23" s="61">
        <f>K_call_19_2!AC25</f>
        <v>1.1798679665434491</v>
      </c>
      <c r="H23" s="61">
        <f>K_call_19_2!AD25</f>
        <v>1.18715974445628</v>
      </c>
      <c r="I23" s="61">
        <f>K_call_19_2!AE25</f>
        <v>1.1926799136687187</v>
      </c>
      <c r="J23" s="61">
        <f>K_call_19_2!AF25</f>
        <v>1.1996072320815836</v>
      </c>
      <c r="K23" s="62">
        <f>K_call_19_2!AG25</f>
        <v>1.2041032262192941</v>
      </c>
      <c r="M23" s="30">
        <v>13</v>
      </c>
      <c r="N23" s="61">
        <f>K_put_19_2!Y25</f>
        <v>1.124997489645958</v>
      </c>
      <c r="O23" s="61">
        <f>K_put_19_2!Z25</f>
        <v>1.1097180729324354</v>
      </c>
      <c r="P23" s="61">
        <f>K_put_19_2!AA25</f>
        <v>1.0965531907860877</v>
      </c>
      <c r="Q23" s="61">
        <f>K_put_19_2!AB25</f>
        <v>1.0847991249995346</v>
      </c>
      <c r="R23" s="61">
        <f>K_put_19_2!AC25</f>
        <v>1.0542122283228903</v>
      </c>
      <c r="S23" s="61">
        <f>K_put_19_2!AD25</f>
        <v>1.0290713188606555</v>
      </c>
      <c r="T23" s="61">
        <f>K_put_19_2!AE25</f>
        <v>1.0064525809095144</v>
      </c>
      <c r="U23" s="61">
        <f>K_put_19_2!AF25</f>
        <v>0.96769334880942692</v>
      </c>
      <c r="V23" s="62">
        <f>K_put_19_2!AG25</f>
        <v>0.93207077661516968</v>
      </c>
    </row>
    <row r="24" spans="2:22" x14ac:dyDescent="0.3">
      <c r="B24" s="30">
        <v>14</v>
      </c>
      <c r="C24" s="61">
        <f>K_call_19_2!Y26</f>
        <v>1.1445083586643086</v>
      </c>
      <c r="D24" s="61">
        <f>K_call_19_2!Z26</f>
        <v>1.1541813109562802</v>
      </c>
      <c r="E24" s="61">
        <f>K_call_19_2!AA26</f>
        <v>1.160410259394749</v>
      </c>
      <c r="F24" s="61">
        <f>K_call_19_2!AB26</f>
        <v>1.1651712317229945</v>
      </c>
      <c r="G24" s="61">
        <f>K_call_19_2!AC26</f>
        <v>1.1771229021136955</v>
      </c>
      <c r="H24" s="61">
        <f>K_call_19_2!AD26</f>
        <v>1.183579150043613</v>
      </c>
      <c r="I24" s="61">
        <f>K_call_19_2!AE26</f>
        <v>1.1883371774969331</v>
      </c>
      <c r="J24" s="61">
        <f>K_call_19_2!AF26</f>
        <v>1.1940028181616229</v>
      </c>
      <c r="K24" s="62">
        <f>K_call_19_2!AG26</f>
        <v>1.1970594835479893</v>
      </c>
      <c r="M24" s="30">
        <v>14</v>
      </c>
      <c r="N24" s="61">
        <f>K_put_19_2!Y26</f>
        <v>1.1254478018695628</v>
      </c>
      <c r="O24" s="61">
        <f>K_put_19_2!Z26</f>
        <v>1.1107489460645799</v>
      </c>
      <c r="P24" s="61">
        <f>K_put_19_2!AA26</f>
        <v>1.0980545390113559</v>
      </c>
      <c r="Q24" s="61">
        <f>K_put_19_2!AB26</f>
        <v>1.0867106885045845</v>
      </c>
      <c r="R24" s="61">
        <f>K_put_19_2!AC26</f>
        <v>1.0571912845031559</v>
      </c>
      <c r="S24" s="61">
        <f>K_put_19_2!AD26</f>
        <v>1.0328497728903814</v>
      </c>
      <c r="T24" s="61">
        <f>K_put_19_2!AE26</f>
        <v>1.0109367709703476</v>
      </c>
      <c r="U24" s="61">
        <f>K_put_19_2!AF26</f>
        <v>0.97318093783994641</v>
      </c>
      <c r="V24" s="62">
        <f>K_put_19_2!AG26</f>
        <v>0.9386354908179978</v>
      </c>
    </row>
    <row r="25" spans="2:22" x14ac:dyDescent="0.3">
      <c r="B25" s="30">
        <v>15</v>
      </c>
      <c r="C25" s="61">
        <f>K_call_19_2!Y27</f>
        <v>1.1441224048441991</v>
      </c>
      <c r="D25" s="61">
        <f>K_call_19_2!Z27</f>
        <v>1.153292663529272</v>
      </c>
      <c r="E25" s="61">
        <f>K_call_19_2!AA27</f>
        <v>1.1591258465910479</v>
      </c>
      <c r="F25" s="61">
        <f>K_call_19_2!AB27</f>
        <v>1.1635517786950347</v>
      </c>
      <c r="G25" s="61">
        <f>K_call_19_2!AC27</f>
        <v>1.1745267240274555</v>
      </c>
      <c r="H25" s="61">
        <f>K_call_19_2!AD27</f>
        <v>1.1801989537765925</v>
      </c>
      <c r="I25" s="61">
        <f>K_call_19_2!AE27</f>
        <v>1.1842433197021962</v>
      </c>
      <c r="J25" s="61">
        <f>K_call_19_2!AF27</f>
        <v>1.1887228837823354</v>
      </c>
      <c r="K25" s="62">
        <f>K_call_19_2!AG27</f>
        <v>1.1904479888859927</v>
      </c>
      <c r="M25" s="30">
        <v>15</v>
      </c>
      <c r="N25" s="61">
        <f>K_put_19_2!Y27</f>
        <v>1.1258752374107444</v>
      </c>
      <c r="O25" s="61">
        <f>K_put_19_2!Z27</f>
        <v>1.1117275920479395</v>
      </c>
      <c r="P25" s="61">
        <f>K_put_19_2!AA27</f>
        <v>1.099479248780727</v>
      </c>
      <c r="Q25" s="61">
        <f>K_put_19_2!AB27</f>
        <v>1.0885243811881717</v>
      </c>
      <c r="R25" s="61">
        <f>K_put_19_2!AC27</f>
        <v>1.0600155812327494</v>
      </c>
      <c r="S25" s="61">
        <f>K_put_19_2!AD27</f>
        <v>1.0364315153213604</v>
      </c>
      <c r="T25" s="61">
        <f>K_put_19_2!AE27</f>
        <v>1.0151876002928035</v>
      </c>
      <c r="U25" s="61">
        <f>K_put_19_2!AF27</f>
        <v>0.97839091476631945</v>
      </c>
      <c r="V25" s="62">
        <f>K_put_19_2!AG27</f>
        <v>0.94486442998909947</v>
      </c>
    </row>
    <row r="26" spans="2:22" x14ac:dyDescent="0.3">
      <c r="B26" s="30">
        <v>16</v>
      </c>
      <c r="C26" s="61">
        <f>K_call_19_2!Y28</f>
        <v>1.1437541911325029</v>
      </c>
      <c r="D26" s="61">
        <f>K_call_19_2!Z28</f>
        <v>1.1524456597530401</v>
      </c>
      <c r="E26" s="61">
        <f>K_call_19_2!AA28</f>
        <v>1.1579023849896299</v>
      </c>
      <c r="F26" s="61">
        <f>K_call_19_2!AB28</f>
        <v>1.1620096273923142</v>
      </c>
      <c r="G26" s="61">
        <f>K_call_19_2!AC28</f>
        <v>1.1720613704714125</v>
      </c>
      <c r="H26" s="61">
        <f>K_call_19_2!AD28</f>
        <v>1.1769950040707895</v>
      </c>
      <c r="I26" s="61">
        <f>K_call_19_2!AE28</f>
        <v>1.1803684339343903</v>
      </c>
      <c r="J26" s="61">
        <f>K_call_19_2!AF28</f>
        <v>1.1837281581216963</v>
      </c>
      <c r="K26" s="62">
        <f>K_call_19_2!AG28</f>
        <v>1.1842168368320058</v>
      </c>
      <c r="M26" s="30">
        <v>16</v>
      </c>
      <c r="N26" s="61">
        <f>K_put_19_2!Y28</f>
        <v>1.1262825176265283</v>
      </c>
      <c r="O26" s="61">
        <f>K_put_19_2!Z28</f>
        <v>1.1126601752173308</v>
      </c>
      <c r="P26" s="61">
        <f>K_put_19_2!AA28</f>
        <v>1.1008362562931675</v>
      </c>
      <c r="Q26" s="61">
        <f>K_put_19_2!AB28</f>
        <v>1.0902515079420987</v>
      </c>
      <c r="R26" s="61">
        <f>K_put_19_2!AC28</f>
        <v>1.0627025351066539</v>
      </c>
      <c r="S26" s="61">
        <f>K_put_19_2!AD28</f>
        <v>1.0398383291386606</v>
      </c>
      <c r="T26" s="61">
        <f>K_put_19_2!AE28</f>
        <v>1.0192305499623944</v>
      </c>
      <c r="U26" s="61">
        <f>K_put_19_2!AF28</f>
        <v>0.98335347029414644</v>
      </c>
      <c r="V26" s="62">
        <f>K_put_19_2!AG28</f>
        <v>0.95079297931113149</v>
      </c>
    </row>
    <row r="27" spans="2:22" x14ac:dyDescent="0.3">
      <c r="B27" s="30">
        <v>17</v>
      </c>
      <c r="C27" s="61">
        <f>K_call_19_2!Y29</f>
        <v>1.1434016468606549</v>
      </c>
      <c r="D27" s="61">
        <f>K_call_19_2!Z29</f>
        <v>1.1516354512575508</v>
      </c>
      <c r="E27" s="61">
        <f>K_call_19_2!AA29</f>
        <v>1.1567327876660012</v>
      </c>
      <c r="F27" s="61">
        <f>K_call_19_2!AB29</f>
        <v>1.1605357800259883</v>
      </c>
      <c r="G27" s="61">
        <f>K_call_19_2!AC29</f>
        <v>1.1697118371423663</v>
      </c>
      <c r="H27" s="61">
        <f>K_call_19_2!AD29</f>
        <v>1.1739472190393987</v>
      </c>
      <c r="I27" s="61">
        <f>K_call_19_2!AE29</f>
        <v>1.1766876397638848</v>
      </c>
      <c r="J27" s="61">
        <f>K_call_19_2!AF29</f>
        <v>1.1789860031000587</v>
      </c>
      <c r="K27" s="62">
        <f>K_call_19_2!AG29</f>
        <v>1.1783228079806622</v>
      </c>
      <c r="M27" s="30">
        <v>17</v>
      </c>
      <c r="N27" s="61">
        <f>K_put_19_2!Y29</f>
        <v>1.1266719012749355</v>
      </c>
      <c r="O27" s="61">
        <f>K_put_19_2!Z29</f>
        <v>1.1135518156452939</v>
      </c>
      <c r="P27" s="61">
        <f>K_put_19_2!AA29</f>
        <v>1.1021329935394921</v>
      </c>
      <c r="Q27" s="61">
        <f>K_put_19_2!AB29</f>
        <v>1.0919014788712471</v>
      </c>
      <c r="R27" s="61">
        <f>K_put_19_2!AC29</f>
        <v>1.0652666889127451</v>
      </c>
      <c r="S27" s="61">
        <f>K_put_19_2!AD29</f>
        <v>1.0430884369605797</v>
      </c>
      <c r="T27" s="61">
        <f>K_put_19_2!AE29</f>
        <v>1.0230869701321592</v>
      </c>
      <c r="U27" s="61">
        <f>K_put_19_2!AF29</f>
        <v>0.98809391809120606</v>
      </c>
      <c r="V27" s="62">
        <f>K_put_19_2!AG29</f>
        <v>0.95645092573148938</v>
      </c>
    </row>
    <row r="28" spans="2:22" x14ac:dyDescent="0.3">
      <c r="B28" s="30">
        <v>18</v>
      </c>
      <c r="C28" s="61">
        <f>K_call_19_2!Y30</f>
        <v>1.1430630341742058</v>
      </c>
      <c r="D28" s="61">
        <f>K_call_19_2!Z30</f>
        <v>1.1508579667420913</v>
      </c>
      <c r="E28" s="61">
        <f>K_call_19_2!AA30</f>
        <v>1.155611102162287</v>
      </c>
      <c r="F28" s="61">
        <f>K_call_19_2!AB30</f>
        <v>1.1591226798728127</v>
      </c>
      <c r="G28" s="61">
        <f>K_call_19_2!AC30</f>
        <v>1.1674654986565538</v>
      </c>
      <c r="H28" s="61">
        <f>K_call_19_2!AD30</f>
        <v>1.1710386842440805</v>
      </c>
      <c r="I28" s="61">
        <f>K_call_19_2!AE30</f>
        <v>1.1731799690991886</v>
      </c>
      <c r="J28" s="61">
        <f>K_call_19_2!AF30</f>
        <v>1.1744689410382836</v>
      </c>
      <c r="K28" s="62">
        <f>K_call_19_2!AG30</f>
        <v>1.1727294458497233</v>
      </c>
      <c r="M28" s="30">
        <v>18</v>
      </c>
      <c r="N28" s="61">
        <f>K_put_19_2!Y30</f>
        <v>1.12704528692697</v>
      </c>
      <c r="O28" s="61">
        <f>K_put_19_2!Z30</f>
        <v>1.1144068200037804</v>
      </c>
      <c r="P28" s="61">
        <f>K_put_19_2!AA30</f>
        <v>1.1033757201971059</v>
      </c>
      <c r="Q28" s="61">
        <f>K_put_19_2!AB30</f>
        <v>1.0934822267776196</v>
      </c>
      <c r="R28" s="61">
        <f>K_put_19_2!AC30</f>
        <v>1.0677203423023391</v>
      </c>
      <c r="S28" s="61">
        <f>K_put_19_2!AD30</f>
        <v>1.0461972806608026</v>
      </c>
      <c r="T28" s="61">
        <f>K_put_19_2!AE30</f>
        <v>1.0267749830664046</v>
      </c>
      <c r="U28" s="61">
        <f>K_put_19_2!AF30</f>
        <v>0.99263376050111374</v>
      </c>
      <c r="V28" s="62">
        <f>K_put_19_2!AG30</f>
        <v>0.96186367799425831</v>
      </c>
    </row>
    <row r="29" spans="2:22" x14ac:dyDescent="0.3">
      <c r="B29" s="30">
        <v>19</v>
      </c>
      <c r="C29" s="61">
        <f>K_call_19_2!Y31</f>
        <v>1.1427368780530107</v>
      </c>
      <c r="D29" s="61">
        <f>K_call_19_2!Z31</f>
        <v>1.1501097486225844</v>
      </c>
      <c r="E29" s="61">
        <f>K_call_19_2!AA31</f>
        <v>1.1545322720115418</v>
      </c>
      <c r="F29" s="61">
        <f>K_call_19_2!AB31</f>
        <v>1.1577639082406215</v>
      </c>
      <c r="G29" s="61">
        <f>K_call_19_2!AC31</f>
        <v>1.1653116094840537</v>
      </c>
      <c r="H29" s="61">
        <f>K_call_19_2!AD31</f>
        <v>1.1682549890325791</v>
      </c>
      <c r="I29" s="61">
        <f>K_call_19_2!AE31</f>
        <v>1.169827547015585</v>
      </c>
      <c r="J29" s="61">
        <f>K_call_19_2!AF31</f>
        <v>1.1701535721177225</v>
      </c>
      <c r="K29" s="62">
        <f>K_call_19_2!AG31</f>
        <v>1.1674056421944345</v>
      </c>
      <c r="M29" s="30">
        <v>19</v>
      </c>
      <c r="N29" s="61">
        <f>K_put_19_2!Y31</f>
        <v>1.1274042883438973</v>
      </c>
      <c r="O29" s="61">
        <f>K_put_19_2!Z31</f>
        <v>1.1152288515436826</v>
      </c>
      <c r="P29" s="61">
        <f>K_put_19_2!AA31</f>
        <v>1.1045697681131044</v>
      </c>
      <c r="Q29" s="61">
        <f>K_put_19_2!AB31</f>
        <v>1.0950005147970183</v>
      </c>
      <c r="R29" s="61">
        <f>K_put_19_2!AC31</f>
        <v>1.0700740169858649</v>
      </c>
      <c r="S29" s="61">
        <f>K_put_19_2!AD31</f>
        <v>1.0491780967773621</v>
      </c>
      <c r="T29" s="61">
        <f>K_put_19_2!AE31</f>
        <v>1.0303101499650609</v>
      </c>
      <c r="U29" s="61">
        <f>K_put_19_2!AF31</f>
        <v>0.99699147574997204</v>
      </c>
      <c r="V29" s="62">
        <f>K_put_19_2!AG31</f>
        <v>0.96705316861201551</v>
      </c>
    </row>
    <row r="30" spans="2:22" x14ac:dyDescent="0.3">
      <c r="B30" s="30">
        <v>20</v>
      </c>
      <c r="C30" s="61">
        <f>K_call_19_2!Y32</f>
        <v>1.1424219138874414</v>
      </c>
      <c r="D30" s="61">
        <f>K_call_19_2!Z32</f>
        <v>1.149387830660118</v>
      </c>
      <c r="E30" s="61">
        <f>K_call_19_2!AA32</f>
        <v>1.1534919580961369</v>
      </c>
      <c r="F30" s="61">
        <f>K_call_19_2!AB32</f>
        <v>1.156453957489983</v>
      </c>
      <c r="G30" s="61">
        <f>K_call_19_2!AC32</f>
        <v>1.1632409299992041</v>
      </c>
      <c r="H30" s="61">
        <f>K_call_19_2!AD32</f>
        <v>1.1655837291643403</v>
      </c>
      <c r="I30" s="61">
        <f>K_call_19_2!AE32</f>
        <v>1.1666149777798174</v>
      </c>
      <c r="J30" s="61">
        <f>K_call_19_2!AF32</f>
        <v>1.1660197633955733</v>
      </c>
      <c r="K30" s="62">
        <f>K_call_19_2!AG32</f>
        <v>1.1623245765973604</v>
      </c>
      <c r="M30" s="30">
        <v>20</v>
      </c>
      <c r="N30" s="61">
        <f>K_put_19_2!Y32</f>
        <v>1.1277502909964545</v>
      </c>
      <c r="O30" s="61">
        <f>K_put_19_2!Z32</f>
        <v>1.1160210575925611</v>
      </c>
      <c r="P30" s="61">
        <f>K_put_19_2!AA32</f>
        <v>1.1057197247704686</v>
      </c>
      <c r="Q30" s="61">
        <f>K_put_19_2!AB32</f>
        <v>1.0964621673353305</v>
      </c>
      <c r="R30" s="61">
        <f>K_put_19_2!AC32</f>
        <v>1.0723368062914409</v>
      </c>
      <c r="S30" s="61">
        <f>K_put_19_2!AD32</f>
        <v>1.0520423491411637</v>
      </c>
      <c r="T30" s="61">
        <f>K_put_19_2!AE32</f>
        <v>1.0337059725609732</v>
      </c>
      <c r="U30" s="61">
        <f>K_put_19_2!AF32</f>
        <v>1.0011831102831799</v>
      </c>
      <c r="V30" s="62">
        <f>K_put_19_2!AG32</f>
        <v>0.97203853313289235</v>
      </c>
    </row>
    <row r="31" spans="2:22" x14ac:dyDescent="0.3">
      <c r="B31" s="30">
        <v>21</v>
      </c>
      <c r="C31" s="61">
        <f>K_call_19_2!Y33</f>
        <v>1.1421170475531557</v>
      </c>
      <c r="D31" s="61">
        <f>K_call_19_2!Z33</f>
        <v>1.1486896447635067</v>
      </c>
      <c r="E31" s="61">
        <f>K_call_19_2!AA33</f>
        <v>1.1524864025987565</v>
      </c>
      <c r="F31" s="61">
        <f>K_call_19_2!AB33</f>
        <v>1.1551880581903216</v>
      </c>
      <c r="G31" s="61">
        <f>K_call_19_2!AC33</f>
        <v>1.1612454416027591</v>
      </c>
      <c r="H31" s="61">
        <f>K_call_19_2!AD33</f>
        <v>1.1630141278283199</v>
      </c>
      <c r="I31" s="61">
        <f>K_call_19_2!AE33</f>
        <v>1.1635288769709264</v>
      </c>
      <c r="J31" s="61">
        <f>K_call_19_2!AF33</f>
        <v>1.1620500310785111</v>
      </c>
      <c r="K31" s="62">
        <f>K_call_19_2!AG33</f>
        <v>1.157462908270751</v>
      </c>
      <c r="M31" s="30">
        <v>21</v>
      </c>
      <c r="N31" s="61">
        <f>K_put_19_2!Y33</f>
        <v>1.1280844951477373</v>
      </c>
      <c r="O31" s="61">
        <f>K_put_19_2!Z33</f>
        <v>1.1167861667750361</v>
      </c>
      <c r="P31" s="61">
        <f>K_put_19_2!AA33</f>
        <v>1.1068295732503248</v>
      </c>
      <c r="Q31" s="61">
        <f>K_put_19_2!AB33</f>
        <v>1.0978722463033637</v>
      </c>
      <c r="R31" s="61">
        <f>K_put_19_2!AC33</f>
        <v>1.0745166421873151</v>
      </c>
      <c r="S31" s="61">
        <f>K_put_19_2!AD33</f>
        <v>1.054800059545594</v>
      </c>
      <c r="T31" s="61">
        <f>K_put_19_2!AE33</f>
        <v>1.0369742766827916</v>
      </c>
      <c r="U31" s="61">
        <f>K_put_19_2!AF33</f>
        <v>1.0052227318510554</v>
      </c>
      <c r="V31" s="62">
        <f>K_put_19_2!AG33</f>
        <v>0.97683663015958333</v>
      </c>
    </row>
    <row r="32" spans="2:22" x14ac:dyDescent="0.3">
      <c r="B32" s="30">
        <v>22</v>
      </c>
      <c r="C32" s="61">
        <f>K_call_19_2!Y34</f>
        <v>1.1418213245530848</v>
      </c>
      <c r="D32" s="61">
        <f>K_call_19_2!Z34</f>
        <v>1.1480129489556812</v>
      </c>
      <c r="E32" s="61">
        <f>K_call_19_2!AA34</f>
        <v>1.1515123238498937</v>
      </c>
      <c r="F32" s="61">
        <f>K_call_19_2!AB34</f>
        <v>1.1539620455410593</v>
      </c>
      <c r="G32" s="61">
        <f>K_call_19_2!AC34</f>
        <v>1.1593181264644397</v>
      </c>
      <c r="H32" s="61">
        <f>K_call_19_2!AD34</f>
        <v>1.1605367425612179</v>
      </c>
      <c r="I32" s="61">
        <f>K_call_19_2!AE34</f>
        <v>1.1605575096058098</v>
      </c>
      <c r="J32" s="61">
        <f>K_call_19_2!AF34</f>
        <v>1.1582290629626297</v>
      </c>
      <c r="K32" s="62">
        <f>K_call_19_2!AG34</f>
        <v>1.1528001508501811</v>
      </c>
      <c r="M32" s="30">
        <v>22</v>
      </c>
      <c r="N32" s="61">
        <f>K_put_19_2!Y34</f>
        <v>1.1284079491808456</v>
      </c>
      <c r="O32" s="61">
        <f>K_put_19_2!Z34</f>
        <v>1.1175265642443584</v>
      </c>
      <c r="P32" s="61">
        <f>K_put_19_2!AA34</f>
        <v>1.1079028005880176</v>
      </c>
      <c r="Q32" s="61">
        <f>K_put_19_2!AB34</f>
        <v>1.099235187599455</v>
      </c>
      <c r="R32" s="61">
        <f>K_put_19_2!AC34</f>
        <v>1.0766205022780637</v>
      </c>
      <c r="S32" s="61">
        <f>K_put_19_2!AD34</f>
        <v>1.057460064230076</v>
      </c>
      <c r="T32" s="61">
        <f>K_put_19_2!AE34</f>
        <v>1.0401255099032809</v>
      </c>
      <c r="U32" s="61">
        <f>K_put_19_2!AF34</f>
        <v>1.0091227812107335</v>
      </c>
      <c r="V32" s="62">
        <f>K_put_19_2!AG34</f>
        <v>0.98146244535403182</v>
      </c>
    </row>
    <row r="33" spans="2:22" x14ac:dyDescent="0.3">
      <c r="B33" s="30">
        <v>23</v>
      </c>
      <c r="C33" s="61">
        <f>K_call_19_2!Y35</f>
        <v>1.1415339058490108</v>
      </c>
      <c r="D33" s="61">
        <f>K_call_19_2!Z35</f>
        <v>1.1473557709538196</v>
      </c>
      <c r="E33" s="61">
        <f>K_call_19_2!AA35</f>
        <v>1.1505668339684501</v>
      </c>
      <c r="F33" s="61">
        <f>K_call_19_2!AB35</f>
        <v>1.1527722547568229</v>
      </c>
      <c r="G33" s="61">
        <f>K_call_19_2!AC35</f>
        <v>1.1574527949448064</v>
      </c>
      <c r="H33" s="61">
        <f>K_call_19_2!AD35</f>
        <v>1.158143235553432</v>
      </c>
      <c r="I33" s="61">
        <f>K_call_19_2!AE35</f>
        <v>1.1576905064914809</v>
      </c>
      <c r="J33" s="61">
        <f>K_call_19_2!AF35</f>
        <v>1.1545433442686943</v>
      </c>
      <c r="K33" s="62">
        <f>K_call_19_2!AG35</f>
        <v>1.1483181822264903</v>
      </c>
      <c r="M33" s="30">
        <v>23</v>
      </c>
      <c r="N33" s="61">
        <f>K_put_19_2!Y35</f>
        <v>1.1287215757237279</v>
      </c>
      <c r="O33" s="61">
        <f>K_put_19_2!Z35</f>
        <v>1.1182443506739432</v>
      </c>
      <c r="P33" s="61">
        <f>K_put_19_2!AA35</f>
        <v>1.1089424827777861</v>
      </c>
      <c r="Q33" s="61">
        <f>K_put_19_2!AB35</f>
        <v>1.1005549082143902</v>
      </c>
      <c r="R33" s="61">
        <f>K_put_19_2!AC35</f>
        <v>1.0786545724071337</v>
      </c>
      <c r="S33" s="61">
        <f>K_put_19_2!AD35</f>
        <v>1.0600302154737733</v>
      </c>
      <c r="T33" s="61">
        <f>K_put_19_2!AE35</f>
        <v>1.0431689755977345</v>
      </c>
      <c r="U33" s="61">
        <f>K_put_19_2!AF35</f>
        <v>1.0128943487721953</v>
      </c>
      <c r="V33" s="62">
        <f>K_put_19_2!AG35</f>
        <v>0.98592940950678853</v>
      </c>
    </row>
    <row r="34" spans="2:22" x14ac:dyDescent="0.3">
      <c r="B34" s="30">
        <v>24</v>
      </c>
      <c r="C34" s="61">
        <f>K_call_19_2!Y36</f>
        <v>1.1412540487038221</v>
      </c>
      <c r="D34" s="61">
        <f>K_call_19_2!Z36</f>
        <v>1.1467163634443696</v>
      </c>
      <c r="E34" s="61">
        <f>K_call_19_2!AA36</f>
        <v>1.1496473735740318</v>
      </c>
      <c r="F34" s="61">
        <f>K_call_19_2!AB36</f>
        <v>1.1516154381444088</v>
      </c>
      <c r="G34" s="61">
        <f>K_call_19_2!AC36</f>
        <v>1.1556439487345835</v>
      </c>
      <c r="H34" s="61">
        <f>K_call_19_2!AD36</f>
        <v>1.1558261914459891</v>
      </c>
      <c r="I34" s="61">
        <f>K_call_19_2!AE36</f>
        <v>1.1549186391892885</v>
      </c>
      <c r="J34" s="61">
        <f>K_call_19_2!AF36</f>
        <v>1.1509808609176522</v>
      </c>
      <c r="K34" s="62">
        <f>K_call_19_2!AG36</f>
        <v>1.1440008555595065</v>
      </c>
      <c r="M34" s="30">
        <v>24</v>
      </c>
      <c r="N34" s="61">
        <f>K_put_19_2!Y36</f>
        <v>1.1290261923747731</v>
      </c>
      <c r="O34" s="61">
        <f>K_put_19_2!Z36</f>
        <v>1.1189413890720283</v>
      </c>
      <c r="P34" s="61">
        <f>K_put_19_2!AA36</f>
        <v>1.1099513522623208</v>
      </c>
      <c r="Q34" s="61">
        <f>K_put_19_2!AB36</f>
        <v>1.1018348912953881</v>
      </c>
      <c r="R34" s="61">
        <f>K_put_19_2!AC36</f>
        <v>1.0806243759286209</v>
      </c>
      <c r="S34" s="61">
        <f>K_put_19_2!AD36</f>
        <v>1.0625175419608965</v>
      </c>
      <c r="T34" s="61">
        <f>K_put_19_2!AE36</f>
        <v>1.046113019223776</v>
      </c>
      <c r="U34" s="61">
        <f>K_put_19_2!AF36</f>
        <v>1.0165473948405122</v>
      </c>
      <c r="V34" s="62">
        <f>K_put_19_2!AG36</f>
        <v>0.99024965199461157</v>
      </c>
    </row>
    <row r="35" spans="2:22" x14ac:dyDescent="0.3">
      <c r="B35" s="30">
        <v>25</v>
      </c>
      <c r="C35" s="61">
        <f>K_call_19_2!Y37</f>
        <v>1.1409810913285596</v>
      </c>
      <c r="D35" s="61">
        <f>K_call_19_2!Z37</f>
        <v>1.1460931682383453</v>
      </c>
      <c r="E35" s="61">
        <f>K_call_19_2!AA37</f>
        <v>1.1487516594618998</v>
      </c>
      <c r="F35" s="61">
        <f>K_call_19_2!AB37</f>
        <v>1.1504886986491014</v>
      </c>
      <c r="G35" s="61">
        <f>K_call_19_2!AC37</f>
        <v>1.1538866711199169</v>
      </c>
      <c r="H35" s="61">
        <f>K_call_19_2!AD37</f>
        <v>1.1535789711999926</v>
      </c>
      <c r="I35" s="61">
        <f>K_call_19_2!AE37</f>
        <v>1.1522336395018624</v>
      </c>
      <c r="J35" s="61">
        <f>K_call_19_2!AF37</f>
        <v>1.1475308616097217</v>
      </c>
      <c r="K35" s="62">
        <f>K_call_19_2!AG37</f>
        <v>1.1398336871565804</v>
      </c>
      <c r="M35" s="30">
        <v>25</v>
      </c>
      <c r="N35" s="61">
        <f>K_put_19_2!Y37</f>
        <v>1.1293225283254231</v>
      </c>
      <c r="O35" s="61">
        <f>K_put_19_2!Z37</f>
        <v>1.1196193423405103</v>
      </c>
      <c r="P35" s="61">
        <f>K_put_19_2!AA37</f>
        <v>1.1109318521042899</v>
      </c>
      <c r="Q35" s="61">
        <f>K_put_19_2!AB37</f>
        <v>1.103078254446576</v>
      </c>
      <c r="R35" s="61">
        <f>K_put_19_2!AC37</f>
        <v>1.0825348776113877</v>
      </c>
      <c r="S35" s="61">
        <f>K_put_19_2!AD37</f>
        <v>1.064928377755336</v>
      </c>
      <c r="T35" s="61">
        <f>K_put_19_2!AE37</f>
        <v>1.0489651782123879</v>
      </c>
      <c r="U35" s="61">
        <f>K_put_19_2!AF37</f>
        <v>1.0200909268943683</v>
      </c>
      <c r="V35" s="62">
        <f>K_put_19_2!AG37</f>
        <v>0.99443420500132862</v>
      </c>
    </row>
    <row r="36" spans="2:22" x14ac:dyDescent="0.3">
      <c r="B36" s="30">
        <v>26</v>
      </c>
      <c r="C36" s="61">
        <f>K_call_19_2!Y38</f>
        <v>1.1407144404546492</v>
      </c>
      <c r="D36" s="61">
        <f>K_call_19_2!Z38</f>
        <v>1.1454847872539007</v>
      </c>
      <c r="E36" s="61">
        <f>K_call_19_2!AA38</f>
        <v>1.1478776422435548</v>
      </c>
      <c r="F36" s="61">
        <f>K_call_19_2!AB38</f>
        <v>1.1493894360615777</v>
      </c>
      <c r="G36" s="61">
        <f>K_call_19_2!AC38</f>
        <v>1.152176538106549</v>
      </c>
      <c r="H36" s="61">
        <f>K_call_19_2!AD38</f>
        <v>1.1513955937088367</v>
      </c>
      <c r="I36" s="61">
        <f>K_call_19_2!AE38</f>
        <v>1.1496280532044398</v>
      </c>
      <c r="J36" s="61">
        <f>K_call_19_2!AF38</f>
        <v>1.1441836651160024</v>
      </c>
      <c r="K36" s="62">
        <f>K_call_19_2!AG38</f>
        <v>1.1358036034771655</v>
      </c>
      <c r="M36" s="30">
        <v>26</v>
      </c>
      <c r="N36" s="61">
        <f>K_put_19_2!Y38</f>
        <v>1.1296112378259451</v>
      </c>
      <c r="O36" s="61">
        <f>K_put_19_2!Z38</f>
        <v>1.1202797037105652</v>
      </c>
      <c r="P36" s="61">
        <f>K_put_19_2!AA38</f>
        <v>1.1118861799050146</v>
      </c>
      <c r="Q36" s="61">
        <f>K_put_19_2!AB38</f>
        <v>1.1042878051209957</v>
      </c>
      <c r="R36" s="61">
        <f>K_put_19_2!AC38</f>
        <v>1.0843905679963544</v>
      </c>
      <c r="S36" s="61">
        <f>K_put_19_2!AD38</f>
        <v>1.0672684670787558</v>
      </c>
      <c r="T36" s="61">
        <f>K_put_19_2!AE38</f>
        <v>1.0517323038022246</v>
      </c>
      <c r="U36" s="61">
        <f>K_put_19_2!AF38</f>
        <v>1.0235331437354482</v>
      </c>
      <c r="V36" s="62">
        <f>K_put_19_2!AG38</f>
        <v>0.99849316975972224</v>
      </c>
    </row>
    <row r="37" spans="2:22" x14ac:dyDescent="0.3">
      <c r="B37" s="30">
        <v>27</v>
      </c>
      <c r="C37" s="61">
        <f>K_call_19_2!Y39</f>
        <v>1.1404535611806108</v>
      </c>
      <c r="D37" s="61">
        <f>K_call_19_2!Z39</f>
        <v>1.1448899588074906</v>
      </c>
      <c r="E37" s="61">
        <f>K_call_19_2!AA39</f>
        <v>1.1470234717360157</v>
      </c>
      <c r="F37" s="61">
        <f>K_call_19_2!AB39</f>
        <v>1.1483153030682345</v>
      </c>
      <c r="G37" s="61">
        <f>K_call_19_2!AC39</f>
        <v>1.1505095457665526</v>
      </c>
      <c r="H37" s="61">
        <f>K_call_19_2!AD39</f>
        <v>1.1492706389902494</v>
      </c>
      <c r="I37" s="61">
        <f>K_call_19_2!AE39</f>
        <v>1.1470951204156812</v>
      </c>
      <c r="J37" s="61">
        <f>K_call_19_2!AF39</f>
        <v>1.1409305027300258</v>
      </c>
      <c r="K37" s="62">
        <f>K_call_19_2!AG39</f>
        <v>1.1318987341388245</v>
      </c>
      <c r="M37" s="30">
        <v>27</v>
      </c>
      <c r="N37" s="61">
        <f>K_put_19_2!Y39</f>
        <v>1.1298929111947253</v>
      </c>
      <c r="O37" s="61">
        <f>K_put_19_2!Z39</f>
        <v>1.1209238216340514</v>
      </c>
      <c r="P37" s="61">
        <f>K_put_19_2!AA39</f>
        <v>1.1128163237404938</v>
      </c>
      <c r="Q37" s="61">
        <f>K_put_19_2!AB39</f>
        <v>1.1054660859600192</v>
      </c>
      <c r="R37" s="61">
        <f>K_put_19_2!AC39</f>
        <v>1.0861955325219994</v>
      </c>
      <c r="S37" s="61">
        <f>K_put_19_2!AD39</f>
        <v>1.0695430502274337</v>
      </c>
      <c r="T37" s="61">
        <f>K_put_19_2!AE39</f>
        <v>1.0544206609985174</v>
      </c>
      <c r="U37" s="61">
        <f>K_put_19_2!AF39</f>
        <v>1.0268815538066758</v>
      </c>
      <c r="V37" s="62">
        <f>K_put_19_2!AG39</f>
        <v>1.00243585317405</v>
      </c>
    </row>
    <row r="38" spans="2:22" x14ac:dyDescent="0.3">
      <c r="B38" s="30">
        <v>28</v>
      </c>
      <c r="C38" s="61">
        <f>K_call_19_2!Y40</f>
        <v>1.1401979686056463</v>
      </c>
      <c r="D38" s="61">
        <f>K_call_19_2!Z40</f>
        <v>1.1443075380756025</v>
      </c>
      <c r="E38" s="61">
        <f>K_call_19_2!AA40</f>
        <v>1.1461874684386082</v>
      </c>
      <c r="F38" s="61">
        <f>K_call_19_2!AB40</f>
        <v>1.1472641690341496</v>
      </c>
      <c r="G38" s="61">
        <f>K_call_19_2!AC40</f>
        <v>1.1488820503330606</v>
      </c>
      <c r="H38" s="61">
        <f>K_call_19_2!AD40</f>
        <v>1.1471991683391127</v>
      </c>
      <c r="I38" s="61">
        <f>K_call_19_2!AE40</f>
        <v>1.1446286769079257</v>
      </c>
      <c r="J38" s="61">
        <f>K_call_19_2!AF40</f>
        <v>1.1377633883470146</v>
      </c>
      <c r="K38" s="62">
        <f>K_call_19_2!AG40</f>
        <v>1.1281082410872407</v>
      </c>
      <c r="M38" s="30">
        <v>28</v>
      </c>
      <c r="N38" s="61">
        <f>K_put_19_2!Y40</f>
        <v>1.1301680838962331</v>
      </c>
      <c r="O38" s="61">
        <f>K_put_19_2!Z40</f>
        <v>1.1215529203149299</v>
      </c>
      <c r="P38" s="61">
        <f>K_put_19_2!AA40</f>
        <v>1.1137240918179225</v>
      </c>
      <c r="Q38" s="61">
        <f>K_put_19_2!AB40</f>
        <v>1.106615412223205</v>
      </c>
      <c r="R38" s="61">
        <f>K_put_19_2!AC40</f>
        <v>1.0879535086582455</v>
      </c>
      <c r="S38" s="61">
        <f>K_put_19_2!AD40</f>
        <v>1.0717569346357789</v>
      </c>
      <c r="T38" s="61">
        <f>K_put_19_2!AE40</f>
        <v>1.0570360113016646</v>
      </c>
      <c r="U38" s="61">
        <f>K_put_19_2!AF40</f>
        <v>1.0301430731650931</v>
      </c>
      <c r="V38" s="62">
        <f>K_put_19_2!AG40</f>
        <v>1.0062708811112708</v>
      </c>
    </row>
    <row r="39" spans="2:22" x14ac:dyDescent="0.3">
      <c r="B39" s="30">
        <v>29</v>
      </c>
      <c r="C39" s="61">
        <f>K_call_19_2!Y41</f>
        <v>1.1399472208803589</v>
      </c>
      <c r="D39" s="61">
        <f>K_call_19_2!Z41</f>
        <v>1.1437364808641399</v>
      </c>
      <c r="E39" s="61">
        <f>K_call_19_2!AA41</f>
        <v>1.1453680998376667</v>
      </c>
      <c r="F39" s="61">
        <f>K_call_19_2!AB41</f>
        <v>1.1462340899182908</v>
      </c>
      <c r="G39" s="61">
        <f>K_call_19_2!AC41</f>
        <v>1.1472907184080041</v>
      </c>
      <c r="H39" s="61">
        <f>K_call_19_2!AD41</f>
        <v>1.1451766579377074</v>
      </c>
      <c r="I39" s="61">
        <f>K_call_19_2!AE41</f>
        <v>1.1422230720334132</v>
      </c>
      <c r="J39" s="61">
        <f>K_call_19_2!AF41</f>
        <v>1.1346750104594399</v>
      </c>
      <c r="K39" s="62">
        <f>K_call_19_2!AG41</f>
        <v>1.124422176468207</v>
      </c>
      <c r="M39" s="30">
        <v>29</v>
      </c>
      <c r="N39" s="61">
        <f>K_put_19_2!Y41</f>
        <v>1.1304372440860875</v>
      </c>
      <c r="O39" s="61">
        <f>K_put_19_2!Z41</f>
        <v>1.1221681167794479</v>
      </c>
      <c r="P39" s="61">
        <f>K_put_19_2!AA41</f>
        <v>1.114611137145664</v>
      </c>
      <c r="Q39" s="61">
        <f>K_put_19_2!AB41</f>
        <v>1.1077379029358454</v>
      </c>
      <c r="R39" s="61">
        <f>K_put_19_2!AC41</f>
        <v>1.0896679335107269</v>
      </c>
      <c r="S39" s="61">
        <f>K_put_19_2!AD41</f>
        <v>1.0739145541331934</v>
      </c>
      <c r="T39" s="61">
        <f>K_put_19_2!AE41</f>
        <v>1.0595836817377591</v>
      </c>
      <c r="U39" s="61">
        <f>K_put_19_2!AF41</f>
        <v>1.0333241072821133</v>
      </c>
      <c r="V39" s="62">
        <f>K_put_19_2!AG41</f>
        <v>1.0100062931474643</v>
      </c>
    </row>
    <row r="40" spans="2:22" x14ac:dyDescent="0.3">
      <c r="B40" s="30">
        <v>30</v>
      </c>
      <c r="C40" s="61">
        <f>K_call_19_2!Y42</f>
        <v>1.1397009133911526</v>
      </c>
      <c r="D40" s="61">
        <f>K_call_19_2!Z42</f>
        <v>1.1431758300239192</v>
      </c>
      <c r="E40" s="61">
        <f>K_call_19_2!AA42</f>
        <v>1.1445639605735525</v>
      </c>
      <c r="F40" s="61">
        <f>K_call_19_2!AB42</f>
        <v>1.1452232830942075</v>
      </c>
      <c r="G40" s="61">
        <f>K_call_19_2!AC42</f>
        <v>1.1457324852625119</v>
      </c>
      <c r="H40" s="61">
        <f>K_call_19_2!AD42</f>
        <v>1.1431989432369294</v>
      </c>
      <c r="I40" s="61">
        <f>K_call_19_2!AE42</f>
        <v>1.1398730999509172</v>
      </c>
      <c r="J40" s="61">
        <f>K_call_19_2!AF42</f>
        <v>1.1316586416902374</v>
      </c>
      <c r="K40" s="62">
        <f>K_call_19_2!AG42</f>
        <v>1.1208313634786335</v>
      </c>
      <c r="M40" s="30">
        <v>30</v>
      </c>
      <c r="N40" s="61">
        <f>K_put_19_2!Y42</f>
        <v>1.1307008389288711</v>
      </c>
      <c r="O40" s="61">
        <f>K_put_19_2!Z42</f>
        <v>1.1227704351746175</v>
      </c>
      <c r="P40" s="61">
        <f>K_put_19_2!AA42</f>
        <v>1.1154789782089862</v>
      </c>
      <c r="Q40" s="61">
        <f>K_put_19_2!AB42</f>
        <v>1.1088355070033915</v>
      </c>
      <c r="R40" s="61">
        <f>K_put_19_2!AC42</f>
        <v>1.0913419837867406</v>
      </c>
      <c r="S40" s="61">
        <f>K_put_19_2!AD42</f>
        <v>1.0760200187356985</v>
      </c>
      <c r="T40" s="61">
        <f>K_put_19_2!AE42</f>
        <v>1.0620686229066603</v>
      </c>
      <c r="U40" s="61">
        <f>K_put_19_2!AF42</f>
        <v>1.036430619880224</v>
      </c>
      <c r="V40" s="62">
        <f>K_put_19_2!AG42</f>
        <v>1.0136496224534117</v>
      </c>
    </row>
    <row r="41" spans="2:22" x14ac:dyDescent="0.3">
      <c r="B41" s="30">
        <v>31</v>
      </c>
      <c r="C41" s="61">
        <f>K_call_19_2!Y43</f>
        <v>1.1394586738587982</v>
      </c>
      <c r="D41" s="61">
        <f>K_call_19_2!Z43</f>
        <v>1.1426247039999635</v>
      </c>
      <c r="E41" s="61">
        <f>K_call_19_2!AA43</f>
        <v>1.1437737557221919</v>
      </c>
      <c r="F41" s="61">
        <f>K_call_19_2!AB43</f>
        <v>1.1442301061262174</v>
      </c>
      <c r="G41" s="61">
        <f>K_call_19_2!AC43</f>
        <v>1.1442045196650754</v>
      </c>
      <c r="H41" s="61">
        <f>K_call_19_2!AD43</f>
        <v>1.1412621720273237</v>
      </c>
      <c r="I41" s="61">
        <f>K_call_19_2!AE43</f>
        <v>1.1375739415840831</v>
      </c>
      <c r="J41" s="61">
        <f>K_call_19_2!AF43</f>
        <v>1.1287080624723267</v>
      </c>
      <c r="K41" s="62">
        <f>K_call_19_2!AG43</f>
        <v>1.1173272957622213</v>
      </c>
      <c r="M41" s="30">
        <v>31</v>
      </c>
      <c r="N41" s="61">
        <f>K_put_19_2!Y43</f>
        <v>1.1309592799255137</v>
      </c>
      <c r="O41" s="61">
        <f>K_put_19_2!Z43</f>
        <v>1.1233608188294486</v>
      </c>
      <c r="P41" s="61">
        <f>K_put_19_2!AA43</f>
        <v>1.1163290164209181</v>
      </c>
      <c r="Q41" s="61">
        <f>K_put_19_2!AB43</f>
        <v>1.1099100252614678</v>
      </c>
      <c r="R41" s="61">
        <f>K_put_19_2!AC43</f>
        <v>1.0929786095905818</v>
      </c>
      <c r="S41" s="61">
        <f>K_put_19_2!AD43</f>
        <v>1.0780771567901883</v>
      </c>
      <c r="T41" s="61">
        <f>K_put_19_2!AE43</f>
        <v>1.0644954581568087</v>
      </c>
      <c r="U41" s="61">
        <f>K_put_19_2!AF43</f>
        <v>1.0394681912994737</v>
      </c>
      <c r="V41" s="62">
        <f>K_put_19_2!AG43</f>
        <v>1.017207963684214</v>
      </c>
    </row>
    <row r="42" spans="2:22" x14ac:dyDescent="0.3">
      <c r="B42" s="30">
        <v>32</v>
      </c>
      <c r="C42" s="61">
        <f>K_call_19_2!Y44</f>
        <v>1.1392201581795449</v>
      </c>
      <c r="D42" s="61">
        <f>K_call_19_2!Z44</f>
        <v>1.1420822871140586</v>
      </c>
      <c r="E42" s="61">
        <f>K_call_19_2!AA44</f>
        <v>1.1429962866065186</v>
      </c>
      <c r="F42" s="61">
        <f>K_call_19_2!AB44</f>
        <v>1.143253038758443</v>
      </c>
      <c r="G42" s="61">
        <f>K_call_19_2!AC44</f>
        <v>1.1427041940137714</v>
      </c>
      <c r="H42" s="61">
        <f>K_call_19_2!AD44</f>
        <v>1.1393627645723166</v>
      </c>
      <c r="I42" s="61">
        <f>K_call_19_2!AE44</f>
        <v>1.135321115302377</v>
      </c>
      <c r="J42" s="61">
        <f>K_call_19_2!AF44</f>
        <v>1.1258174962226151</v>
      </c>
      <c r="K42" s="62">
        <f>K_call_19_2!AG44</f>
        <v>1.1139020518808944</v>
      </c>
      <c r="M42" s="30">
        <v>32</v>
      </c>
      <c r="N42" s="61">
        <f>K_put_19_2!Y44</f>
        <v>1.1312129474354948</v>
      </c>
      <c r="O42" s="61">
        <f>K_put_19_2!Z44</f>
        <v>1.1239401404970717</v>
      </c>
      <c r="P42" s="61">
        <f>K_put_19_2!AA44</f>
        <v>1.1171625509503531</v>
      </c>
      <c r="Q42" s="61">
        <f>K_put_19_2!AB44</f>
        <v>1.1109631292198343</v>
      </c>
      <c r="R42" s="61">
        <f>K_put_19_2!AC44</f>
        <v>1.0945805631981143</v>
      </c>
      <c r="S42" s="61">
        <f>K_put_19_2!AD44</f>
        <v>1.0800895508961457</v>
      </c>
      <c r="T42" s="61">
        <f>K_put_19_2!AE44</f>
        <v>1.0668685255406729</v>
      </c>
      <c r="U42" s="61">
        <f>K_put_19_2!AF44</f>
        <v>1.0424420683497209</v>
      </c>
      <c r="V42" s="62">
        <f>K_put_19_2!AG44</f>
        <v>1.0206880311226703</v>
      </c>
    </row>
    <row r="43" spans="2:22" x14ac:dyDescent="0.3">
      <c r="B43" s="30">
        <v>33</v>
      </c>
      <c r="C43" s="61">
        <f>K_call_19_2!Y45</f>
        <v>1.1389850468734146</v>
      </c>
      <c r="D43" s="61">
        <f>K_call_19_2!Z45</f>
        <v>1.1415478212646386</v>
      </c>
      <c r="E43" s="61">
        <f>K_call_19_2!AA45</f>
        <v>1.1422304386766906</v>
      </c>
      <c r="F43" s="61">
        <f>K_call_19_2!AB45</f>
        <v>1.142290667530965</v>
      </c>
      <c r="G43" s="61">
        <f>K_call_19_2!AC45</f>
        <v>1.141229058807123</v>
      </c>
      <c r="H43" s="61">
        <f>K_call_19_2!AD45</f>
        <v>1.1374973795193375</v>
      </c>
      <c r="I43" s="61">
        <f>K_call_19_2!AE45</f>
        <v>1.1331104347391676</v>
      </c>
      <c r="J43" s="61">
        <f>K_call_19_2!AF45</f>
        <v>1.1229815539183372</v>
      </c>
      <c r="K43" s="62">
        <f>K_call_19_2!AG45</f>
        <v>1.1105482221239327</v>
      </c>
      <c r="M43" s="30">
        <v>33</v>
      </c>
      <c r="N43" s="61">
        <f>K_put_19_2!Y45</f>
        <v>1.1314621945400687</v>
      </c>
      <c r="O43" s="61">
        <f>K_put_19_2!Z45</f>
        <v>1.1245092111078256</v>
      </c>
      <c r="P43" s="61">
        <f>K_put_19_2!AA45</f>
        <v>1.1179807914028674</v>
      </c>
      <c r="Q43" s="61">
        <f>K_put_19_2!AB45</f>
        <v>1.1119963770992425</v>
      </c>
      <c r="R43" s="61">
        <f>K_put_19_2!AC45</f>
        <v>1.096150423719441</v>
      </c>
      <c r="S43" s="61">
        <f>K_put_19_2!AD45</f>
        <v>1.0820605687316542</v>
      </c>
      <c r="T43" s="61">
        <f>K_put_19_2!AE45</f>
        <v>1.0691919138594321</v>
      </c>
      <c r="U43" s="61">
        <f>K_put_19_2!AF45</f>
        <v>1.0453572071970336</v>
      </c>
      <c r="V43" s="62">
        <f>K_put_19_2!AG45</f>
        <v>1.0240962088595473</v>
      </c>
    </row>
    <row r="44" spans="2:22" x14ac:dyDescent="0.3">
      <c r="B44" s="30">
        <v>34</v>
      </c>
      <c r="C44" s="61">
        <f>K_call_19_2!Y46</f>
        <v>1.1387530420320082</v>
      </c>
      <c r="D44" s="61">
        <f>K_call_19_2!Z46</f>
        <v>1.1410205987927171</v>
      </c>
      <c r="E44" s="61">
        <f>K_call_19_2!AA46</f>
        <v>1.1414751710923117</v>
      </c>
      <c r="F44" s="61">
        <f>K_call_19_2!AB46</f>
        <v>1.141341672557229</v>
      </c>
      <c r="G44" s="61">
        <f>K_call_19_2!AC46</f>
        <v>1.1397768206855108</v>
      </c>
      <c r="H44" s="61">
        <f>K_call_19_2!AD46</f>
        <v>1.1356628845668792</v>
      </c>
      <c r="I44" s="61">
        <f>K_call_19_2!AE46</f>
        <v>1.130937972485194</v>
      </c>
      <c r="J44" s="61">
        <f>K_call_19_2!AF46</f>
        <v>1.1201951864111352</v>
      </c>
      <c r="K44" s="62">
        <f>K_call_19_2!AG46</f>
        <v>1.1072588454751946</v>
      </c>
      <c r="M44" s="30">
        <v>34</v>
      </c>
      <c r="N44" s="61">
        <f>K_put_19_2!Y46</f>
        <v>1.1317073503628297</v>
      </c>
      <c r="O44" s="61">
        <f>K_put_19_2!Z46</f>
        <v>1.1250687872960101</v>
      </c>
      <c r="P44" s="61">
        <f>K_put_19_2!AA46</f>
        <v>1.1187848687327997</v>
      </c>
      <c r="Q44" s="61">
        <f>K_put_19_2!AB46</f>
        <v>1.1130112276382091</v>
      </c>
      <c r="R44" s="61">
        <f>K_put_19_2!AC46</f>
        <v>1.0976906183741499</v>
      </c>
      <c r="S44" s="61">
        <f>K_put_19_2!AD46</f>
        <v>1.0839933896824416</v>
      </c>
      <c r="T44" s="61">
        <f>K_put_19_2!AE46</f>
        <v>1.0714694938411666</v>
      </c>
      <c r="U44" s="61">
        <f>K_put_19_2!AF46</f>
        <v>1.0482183105207097</v>
      </c>
      <c r="V44" s="62">
        <f>K_put_19_2!AG46</f>
        <v>1.0274385944367357</v>
      </c>
    </row>
    <row r="45" spans="2:22" x14ac:dyDescent="0.3">
      <c r="B45" s="30">
        <v>35</v>
      </c>
      <c r="C45" s="61">
        <f>K_call_19_2!Y47</f>
        <v>1.1385238646795222</v>
      </c>
      <c r="D45" s="61">
        <f>K_call_19_2!Z47</f>
        <v>1.1404999563124032</v>
      </c>
      <c r="E45" s="61">
        <f>K_call_19_2!AA47</f>
        <v>1.1407295077126143</v>
      </c>
      <c r="F45" s="61">
        <f>K_call_19_2!AB47</f>
        <v>1.1404048160892493</v>
      </c>
      <c r="G45" s="61">
        <f>K_call_19_2!AC47</f>
        <v>1.1383453234271947</v>
      </c>
      <c r="H45" s="61">
        <f>K_call_19_2!AD47</f>
        <v>1.1338563310677965</v>
      </c>
      <c r="I45" s="61">
        <f>K_call_19_2!AE47</f>
        <v>1.128800028645254</v>
      </c>
      <c r="J45" s="61">
        <f>K_call_19_2!AF47</f>
        <v>1.1174536431438544</v>
      </c>
      <c r="K45" s="62">
        <f>K_call_19_2!AG47</f>
        <v>1.1040273549893556</v>
      </c>
      <c r="M45" s="30">
        <v>35</v>
      </c>
      <c r="N45" s="61">
        <f>K_put_19_2!Y47</f>
        <v>1.1319487229409317</v>
      </c>
      <c r="O45" s="61">
        <f>K_put_19_2!Z47</f>
        <v>1.1256195779110669</v>
      </c>
      <c r="P45" s="61">
        <f>K_put_19_2!AA47</f>
        <v>1.1195758446904227</v>
      </c>
      <c r="Q45" s="61">
        <f>K_put_19_2!AB47</f>
        <v>1.1140090520526253</v>
      </c>
      <c r="R45" s="61">
        <f>K_put_19_2!AC47</f>
        <v>1.099203440961247</v>
      </c>
      <c r="S45" s="61">
        <f>K_put_19_2!AD47</f>
        <v>1.085891027996579</v>
      </c>
      <c r="T45" s="61">
        <f>K_put_19_2!AE47</f>
        <v>1.0737049452927516</v>
      </c>
      <c r="U45" s="61">
        <f>K_put_19_2!AF47</f>
        <v>1.0510298599365371</v>
      </c>
      <c r="V45" s="62">
        <f>K_put_19_2!AG47</f>
        <v>1.0307210371036928</v>
      </c>
    </row>
    <row r="46" spans="2:22" x14ac:dyDescent="0.3">
      <c r="B46" s="30">
        <v>36</v>
      </c>
      <c r="C46" s="61">
        <f>K_call_19_2!Y48</f>
        <v>1.1382972524772432</v>
      </c>
      <c r="D46" s="61">
        <f>K_call_19_2!Z48</f>
        <v>1.1399852693432679</v>
      </c>
      <c r="E46" s="61">
        <f>K_call_19_2!AA48</f>
        <v>1.1399925292570721</v>
      </c>
      <c r="F46" s="61">
        <f>K_call_19_2!AB48</f>
        <v>1.1394789325689361</v>
      </c>
      <c r="G46" s="61">
        <f>K_call_19_2!AC48</f>
        <v>1.1369325314012315</v>
      </c>
      <c r="H46" s="61">
        <f>K_call_19_2!AD48</f>
        <v>1.132074931906353</v>
      </c>
      <c r="I46" s="61">
        <f>K_call_19_2!AE48</f>
        <v>1.126693103439933</v>
      </c>
      <c r="J46" s="61">
        <f>K_call_19_2!AF48</f>
        <v>1.1147524361910452</v>
      </c>
      <c r="K46" s="62">
        <f>K_call_19_2!AG48</f>
        <v>1.1008475301626564</v>
      </c>
      <c r="M46" s="30">
        <v>36</v>
      </c>
      <c r="N46" s="61">
        <f>K_put_19_2!Y48</f>
        <v>1.1321866017223465</v>
      </c>
      <c r="O46" s="61">
        <f>K_put_19_2!Z48</f>
        <v>1.1261622496835326</v>
      </c>
      <c r="P46" s="61">
        <f>K_put_19_2!AA48</f>
        <v>1.1203547200498536</v>
      </c>
      <c r="Q46" s="61">
        <f>K_put_19_2!AB48</f>
        <v>1.1149911444579377</v>
      </c>
      <c r="R46" s="61">
        <f>K_put_19_2!AC48</f>
        <v>1.1006910679951316</v>
      </c>
      <c r="S46" s="61">
        <f>K_put_19_2!AD48</f>
        <v>1.0877563530504231</v>
      </c>
      <c r="T46" s="61">
        <f>K_put_19_2!AE48</f>
        <v>1.0759017809068261</v>
      </c>
      <c r="U46" s="61">
        <f>K_put_19_2!AF48</f>
        <v>1.053796144494616</v>
      </c>
      <c r="V46" s="62">
        <f>K_put_19_2!AG48</f>
        <v>1.033949171623304</v>
      </c>
    </row>
    <row r="47" spans="2:22" x14ac:dyDescent="0.3">
      <c r="B47" s="30">
        <v>37</v>
      </c>
      <c r="C47" s="61">
        <f>K_call_19_2!Y49</f>
        <v>1.1380729577148005</v>
      </c>
      <c r="D47" s="61">
        <f>K_call_19_2!Z49</f>
        <v>1.1394759476121388</v>
      </c>
      <c r="E47" s="61">
        <f>K_call_19_2!AA49</f>
        <v>1.1392633664431622</v>
      </c>
      <c r="F47" s="61">
        <f>K_call_19_2!AB49</f>
        <v>1.1385629199200944</v>
      </c>
      <c r="G47" s="61">
        <f>K_call_19_2!AC49</f>
        <v>1.1355365150721493</v>
      </c>
      <c r="H47" s="61">
        <f>K_call_19_2!AD49</f>
        <v>1.1303160421096163</v>
      </c>
      <c r="I47" s="61">
        <f>K_call_19_2!AE49</f>
        <v>1.1246138731860942</v>
      </c>
      <c r="J47" s="61">
        <f>K_call_19_2!AF49</f>
        <v>1.1120873087446275</v>
      </c>
      <c r="K47" s="62">
        <f>K_call_19_2!AG49</f>
        <v>1.0977134551456</v>
      </c>
      <c r="M47" s="30">
        <v>37</v>
      </c>
      <c r="N47" s="61">
        <f>K_put_19_2!Y49</f>
        <v>1.1324212597505263</v>
      </c>
      <c r="O47" s="61">
        <f>K_put_19_2!Z49</f>
        <v>1.1266974321844494</v>
      </c>
      <c r="P47" s="61">
        <f>K_put_19_2!AA49</f>
        <v>1.1211224418178038</v>
      </c>
      <c r="Q47" s="61">
        <f>K_put_19_2!AB49</f>
        <v>1.1159587310062491</v>
      </c>
      <c r="R47" s="61">
        <f>K_put_19_2!AC49</f>
        <v>1.1021555728921264</v>
      </c>
      <c r="S47" s="61">
        <f>K_put_19_2!AD49</f>
        <v>1.0895921072039632</v>
      </c>
      <c r="T47" s="61">
        <f>K_put_19_2!AE49</f>
        <v>1.0780633672807456</v>
      </c>
      <c r="U47" s="61">
        <f>K_put_19_2!AF49</f>
        <v>1.0565212859133288</v>
      </c>
      <c r="V47" s="62">
        <f>K_put_19_2!AG49</f>
        <v>1.0371284483956651</v>
      </c>
    </row>
    <row r="48" spans="2:22" x14ac:dyDescent="0.3">
      <c r="B48" s="30">
        <v>38</v>
      </c>
      <c r="C48" s="61">
        <f>K_call_19_2!Y50</f>
        <v>1.137850745541684</v>
      </c>
      <c r="D48" s="61">
        <f>K_call_19_2!Z50</f>
        <v>1.1389714309157999</v>
      </c>
      <c r="E48" s="61">
        <f>K_call_19_2!AA50</f>
        <v>1.1385411939428773</v>
      </c>
      <c r="F48" s="61">
        <f>K_call_19_2!AB50</f>
        <v>1.1376557318799283</v>
      </c>
      <c r="G48" s="61">
        <f>K_call_19_2!AC50</f>
        <v>1.1341554382242374</v>
      </c>
      <c r="H48" s="61">
        <f>K_call_19_2!AD50</f>
        <v>1.1285771417508552</v>
      </c>
      <c r="I48" s="61">
        <f>K_call_19_2!AE50</f>
        <v>1.1225591691096051</v>
      </c>
      <c r="J48" s="61">
        <f>K_call_19_2!AF50</f>
        <v>1.10945420732412</v>
      </c>
      <c r="K48" s="62">
        <f>K_call_19_2!AG50</f>
        <v>1.0946194818514994</v>
      </c>
      <c r="M48" s="30">
        <v>38</v>
      </c>
      <c r="N48" s="61">
        <f>K_put_19_2!Y50</f>
        <v>1.132652955586759</v>
      </c>
      <c r="O48" s="61">
        <f>K_put_19_2!Z50</f>
        <v>1.1272257221919446</v>
      </c>
      <c r="P48" s="61">
        <f>K_put_19_2!AA50</f>
        <v>1.1218799095873024</v>
      </c>
      <c r="Q48" s="61">
        <f>K_put_19_2!AB50</f>
        <v>1.1169129779454281</v>
      </c>
      <c r="R48" s="61">
        <f>K_put_19_2!AC50</f>
        <v>1.1035989385235652</v>
      </c>
      <c r="S48" s="61">
        <f>K_put_19_2!AD50</f>
        <v>1.0914009216389751</v>
      </c>
      <c r="T48" s="61">
        <f>K_put_19_2!AE50</f>
        <v>1.0801929436062476</v>
      </c>
      <c r="U48" s="61">
        <f>K_put_19_2!AF50</f>
        <v>1.0592092610954229</v>
      </c>
      <c r="V48" s="62">
        <f>K_put_19_2!AG50</f>
        <v>1.0402641605364302</v>
      </c>
    </row>
    <row r="49" spans="2:22" x14ac:dyDescent="0.3">
      <c r="B49" s="30">
        <v>39</v>
      </c>
      <c r="C49" s="61">
        <f>K_call_19_2!Y51</f>
        <v>1.137630392400669</v>
      </c>
      <c r="D49" s="61">
        <f>K_call_19_2!Z51</f>
        <v>1.1384711854550424</v>
      </c>
      <c r="E49" s="61">
        <f>K_call_19_2!AA51</f>
        <v>1.1378252250272529</v>
      </c>
      <c r="F49" s="61">
        <f>K_call_19_2!AB51</f>
        <v>1.1367563712040518</v>
      </c>
      <c r="G49" s="61">
        <f>K_call_19_2!AC51</f>
        <v>1.1327875466312016</v>
      </c>
      <c r="H49" s="61">
        <f>K_call_19_2!AD51</f>
        <v>1.1268558207795936</v>
      </c>
      <c r="I49" s="61">
        <f>K_call_19_2!AE51</f>
        <v>1.1205259585387952</v>
      </c>
      <c r="J49" s="61">
        <f>K_call_19_2!AF51</f>
        <v>1.1068492571161026</v>
      </c>
      <c r="K49" s="62">
        <f>K_call_19_2!AG51</f>
        <v>1.0915601971784608</v>
      </c>
      <c r="M49" s="30">
        <v>39</v>
      </c>
      <c r="N49" s="61">
        <f>K_put_19_2!Y51</f>
        <v>1.1328819350117285</v>
      </c>
      <c r="O49" s="61">
        <f>K_put_19_2!Z51</f>
        <v>1.1277476875588501</v>
      </c>
      <c r="P49" s="61">
        <f>K_put_19_2!AA51</f>
        <v>1.1226279811719848</v>
      </c>
      <c r="Q49" s="61">
        <f>K_put_19_2!AB51</f>
        <v>1.117854998771364</v>
      </c>
      <c r="R49" s="61">
        <f>K_put_19_2!AC51</f>
        <v>1.1050230683970277</v>
      </c>
      <c r="S49" s="61">
        <f>K_put_19_2!AD51</f>
        <v>1.0931853305061219</v>
      </c>
      <c r="T49" s="61">
        <f>K_put_19_2!AE51</f>
        <v>1.0822936384106983</v>
      </c>
      <c r="U49" s="61">
        <f>K_put_19_2!AF51</f>
        <v>1.0618639223806139</v>
      </c>
      <c r="V49" s="62">
        <f>K_put_19_2!AG51</f>
        <v>1.0433614684422063</v>
      </c>
    </row>
    <row r="50" spans="2:22" x14ac:dyDescent="0.3">
      <c r="B50" s="30">
        <v>40</v>
      </c>
      <c r="C50" s="61">
        <f>K_call_19_2!Y52</f>
        <v>1.1374116846312632</v>
      </c>
      <c r="D50" s="61">
        <f>K_call_19_2!Z52</f>
        <v>1.1379747005656222</v>
      </c>
      <c r="E50" s="61">
        <f>K_call_19_2!AA52</f>
        <v>1.1371147067902554</v>
      </c>
      <c r="F50" s="61">
        <f>K_call_19_2!AB52</f>
        <v>1.1358638836070201</v>
      </c>
      <c r="G50" s="61">
        <f>K_call_19_2!AC52</f>
        <v>1.1314311579431322</v>
      </c>
      <c r="H50" s="61">
        <f>K_call_19_2!AD52</f>
        <v>1.1251497654743834</v>
      </c>
      <c r="I50" s="61">
        <f>K_call_19_2!AE52</f>
        <v>1.1185113281028902</v>
      </c>
      <c r="J50" s="61">
        <f>K_call_19_2!AF52</f>
        <v>1.1042687399474247</v>
      </c>
      <c r="K50" s="62">
        <f>K_call_19_2!AG52</f>
        <v>1.0885303936928759</v>
      </c>
      <c r="M50" s="30">
        <v>40</v>
      </c>
      <c r="N50" s="61">
        <f>K_put_19_2!Y52</f>
        <v>1.133108432540759</v>
      </c>
      <c r="O50" s="61">
        <f>K_put_19_2!Z52</f>
        <v>1.1282638706594033</v>
      </c>
      <c r="P50" s="61">
        <f>K_put_19_2!AA52</f>
        <v>1.1233674776337259</v>
      </c>
      <c r="Q50" s="61">
        <f>K_put_19_2!AB52</f>
        <v>1.1187858606157992</v>
      </c>
      <c r="R50" s="61">
        <f>K_put_19_2!AC52</f>
        <v>1.1064297966839118</v>
      </c>
      <c r="S50" s="61">
        <f>K_put_19_2!AD52</f>
        <v>1.0949477836535075</v>
      </c>
      <c r="T50" s="61">
        <f>K_put_19_2!AE52</f>
        <v>1.0843684846687289</v>
      </c>
      <c r="U50" s="61">
        <f>K_put_19_2!AF52</f>
        <v>1.064489015916301</v>
      </c>
      <c r="V50" s="62">
        <f>K_put_19_2!AG52</f>
        <v>1.0464254222930318</v>
      </c>
    </row>
    <row r="51" spans="2:22" x14ac:dyDescent="0.3">
      <c r="B51" s="30">
        <v>41</v>
      </c>
      <c r="C51" s="61">
        <f>K_call_19_2!Y53</f>
        <v>1.1371944172164934</v>
      </c>
      <c r="D51" s="61">
        <f>K_call_19_2!Z53</f>
        <v>1.1374814857838134</v>
      </c>
      <c r="E51" s="61">
        <f>K_call_19_2!AA53</f>
        <v>1.1364089158610602</v>
      </c>
      <c r="F51" s="61">
        <f>K_call_19_2!AB53</f>
        <v>1.1349773523228708</v>
      </c>
      <c r="G51" s="61">
        <f>K_call_19_2!AC53</f>
        <v>1.1300846525997468</v>
      </c>
      <c r="H51" s="61">
        <f>K_call_19_2!AD53</f>
        <v>1.1234567462635965</v>
      </c>
      <c r="I51" s="61">
        <f>K_call_19_2!AE53</f>
        <v>1.1165124686204164</v>
      </c>
      <c r="J51" s="61">
        <f>K_call_19_2!AF53</f>
        <v>1.1017090744766358</v>
      </c>
      <c r="K51" s="62">
        <f>K_call_19_2!AG53</f>
        <v>1.0855250432269001</v>
      </c>
      <c r="M51" s="30">
        <v>41</v>
      </c>
      <c r="N51" s="61">
        <f>K_put_19_2!Y53</f>
        <v>1.1333326727816153</v>
      </c>
      <c r="O51" s="61">
        <f>K_put_19_2!Z53</f>
        <v>1.1287747914803588</v>
      </c>
      <c r="P51" s="61">
        <f>K_put_19_2!AA53</f>
        <v>1.1240991877981339</v>
      </c>
      <c r="Q51" s="61">
        <f>K_put_19_2!AB53</f>
        <v>1.1197065899891492</v>
      </c>
      <c r="R51" s="61">
        <f>K_put_19_2!AC53</f>
        <v>1.1078208972767269</v>
      </c>
      <c r="S51" s="61">
        <f>K_put_19_2!AD53</f>
        <v>1.0966906581662328</v>
      </c>
      <c r="T51" s="61">
        <f>K_put_19_2!AE53</f>
        <v>1.0864204335534935</v>
      </c>
      <c r="U51" s="61">
        <f>K_put_19_2!AF53</f>
        <v>1.0670881984699674</v>
      </c>
      <c r="V51" s="62">
        <f>K_put_19_2!AG53</f>
        <v>1.0494609828766384</v>
      </c>
    </row>
    <row r="52" spans="2:22" x14ac:dyDescent="0.3">
      <c r="B52" s="30">
        <v>42</v>
      </c>
      <c r="C52" s="61">
        <f>K_call_19_2!Y54</f>
        <v>1.1369783926505252</v>
      </c>
      <c r="D52" s="61">
        <f>K_call_19_2!Z54</f>
        <v>1.1369910681939994</v>
      </c>
      <c r="E52" s="61">
        <f>K_call_19_2!AA54</f>
        <v>1.1357071545279838</v>
      </c>
      <c r="F52" s="61">
        <f>K_call_19_2!AB54</f>
        <v>1.134095893188247</v>
      </c>
      <c r="G52" s="61">
        <f>K_call_19_2!AC54</f>
        <v>1.1287464656086657</v>
      </c>
      <c r="H52" s="61">
        <f>K_call_19_2!AD54</f>
        <v>1.1217746066991126</v>
      </c>
      <c r="I52" s="61">
        <f>K_call_19_2!AE54</f>
        <v>1.1145266614113696</v>
      </c>
      <c r="J52" s="61">
        <f>K_call_19_2!AF54</f>
        <v>1.099166798252345</v>
      </c>
      <c r="K52" s="62">
        <f>K_call_19_2!AG54</f>
        <v>1.0825392729262351</v>
      </c>
      <c r="M52" s="30">
        <v>42</v>
      </c>
      <c r="N52" s="61">
        <f>K_put_19_2!Y54</f>
        <v>1.1335548716591666</v>
      </c>
      <c r="O52" s="61">
        <f>K_put_19_2!Z54</f>
        <v>1.1292809504116137</v>
      </c>
      <c r="P52" s="61">
        <f>K_put_19_2!AA54</f>
        <v>1.1248238723376627</v>
      </c>
      <c r="Q52" s="61">
        <f>K_put_19_2!AB54</f>
        <v>1.1206181779791773</v>
      </c>
      <c r="R52" s="61">
        <f>K_put_19_2!AC54</f>
        <v>1.1091980920315225</v>
      </c>
      <c r="S52" s="61">
        <f>K_put_19_2!AD54</f>
        <v>1.0984162689120325</v>
      </c>
      <c r="T52" s="61">
        <f>K_put_19_2!AE54</f>
        <v>1.0884523670569972</v>
      </c>
      <c r="U52" s="61">
        <f>K_put_19_2!AF54</f>
        <v>1.0696650529605551</v>
      </c>
      <c r="V52" s="62">
        <f>K_put_19_2!AG54</f>
        <v>1.052473041067606</v>
      </c>
    </row>
    <row r="53" spans="2:22" x14ac:dyDescent="0.3">
      <c r="B53" s="30">
        <v>43</v>
      </c>
      <c r="C53" s="61">
        <f>K_call_19_2!Y55</f>
        <v>1.1367634199079883</v>
      </c>
      <c r="D53" s="61">
        <f>K_call_19_2!Z55</f>
        <v>1.1365029900136197</v>
      </c>
      <c r="E53" s="61">
        <f>K_call_19_2!AA55</f>
        <v>1.1350087472088373</v>
      </c>
      <c r="F53" s="61">
        <f>K_call_19_2!AB55</f>
        <v>1.133218650165249</v>
      </c>
      <c r="G53" s="61">
        <f>K_call_19_2!AC55</f>
        <v>1.1274150790514972</v>
      </c>
      <c r="H53" s="61">
        <f>K_call_19_2!AD55</f>
        <v>1.1201012533997348</v>
      </c>
      <c r="I53" s="61">
        <f>K_call_19_2!AE55</f>
        <v>1.1125512658063283</v>
      </c>
      <c r="J53" s="61">
        <f>K_call_19_2!AF55</f>
        <v>1.0966385513389489</v>
      </c>
      <c r="K53" s="62">
        <f>K_call_19_2!AG55</f>
        <v>1.0795683433519363</v>
      </c>
      <c r="M53" s="30">
        <v>43</v>
      </c>
      <c r="N53" s="61">
        <f>K_put_19_2!Y55</f>
        <v>1.1337752375275827</v>
      </c>
      <c r="O53" s="61">
        <f>K_put_19_2!Z55</f>
        <v>1.1297828307831603</v>
      </c>
      <c r="P53" s="61">
        <f>K_put_19_2!AA55</f>
        <v>1.1255422674902256</v>
      </c>
      <c r="Q53" s="61">
        <f>K_put_19_2!AB55</f>
        <v>1.1215215849914235</v>
      </c>
      <c r="R53" s="61">
        <f>K_put_19_2!AC55</f>
        <v>1.1105630583283106</v>
      </c>
      <c r="S53" s="61">
        <f>K_put_19_2!AD55</f>
        <v>1.1001268782603628</v>
      </c>
      <c r="T53" s="61">
        <f>K_put_19_2!AE55</f>
        <v>1.0904671096771466</v>
      </c>
      <c r="U53" s="61">
        <f>K_put_19_2!AF55</f>
        <v>1.0722231029492886</v>
      </c>
      <c r="V53" s="62">
        <f>K_put_19_2!AG55</f>
        <v>1.0554664362540058</v>
      </c>
    </row>
    <row r="54" spans="2:22" x14ac:dyDescent="0.3">
      <c r="B54" s="30">
        <v>44</v>
      </c>
      <c r="C54" s="61">
        <f>K_call_19_2!Y56</f>
        <v>1.1365493134986024</v>
      </c>
      <c r="D54" s="61">
        <f>K_call_19_2!Z56</f>
        <v>1.1360168063771467</v>
      </c>
      <c r="E54" s="61">
        <f>K_call_19_2!AA56</f>
        <v>1.1343130372117312</v>
      </c>
      <c r="F54" s="61">
        <f>K_call_19_2!AB56</f>
        <v>1.1323447912329596</v>
      </c>
      <c r="G54" s="61">
        <f>K_call_19_2!AC56</f>
        <v>1.1260890151999396</v>
      </c>
      <c r="H54" s="61">
        <f>K_call_19_2!AD56</f>
        <v>1.1184346468069437</v>
      </c>
      <c r="I54" s="61">
        <f>K_call_19_2!AE56</f>
        <v>1.1105837076574396</v>
      </c>
      <c r="J54" s="61">
        <f>K_call_19_2!AF56</f>
        <v>1.0941210612518284</v>
      </c>
      <c r="K54" s="62">
        <f>K_call_19_2!AG56</f>
        <v>1.0766076282941281</v>
      </c>
      <c r="M54" s="30">
        <v>44</v>
      </c>
      <c r="N54" s="61">
        <f>K_put_19_2!Y56</f>
        <v>1.1339939721877386</v>
      </c>
      <c r="O54" s="61">
        <f>K_put_19_2!Z56</f>
        <v>1.1302809011885002</v>
      </c>
      <c r="P54" s="61">
        <f>K_put_19_2!AA56</f>
        <v>1.1262550884715454</v>
      </c>
      <c r="Q54" s="61">
        <f>K_put_19_2!AB56</f>
        <v>1.12241774510517</v>
      </c>
      <c r="R54" s="61">
        <f>K_put_19_2!AC56</f>
        <v>1.1119174360641844</v>
      </c>
      <c r="S54" s="61">
        <f>K_put_19_2!AD56</f>
        <v>1.1018247051200527</v>
      </c>
      <c r="T54" s="61">
        <f>K_put_19_2!AE56</f>
        <v>1.0924674393436817</v>
      </c>
      <c r="U54" s="61">
        <f>K_put_19_2!AF56</f>
        <v>1.0747658263012703</v>
      </c>
      <c r="V54" s="62">
        <f>K_put_19_2!AG56</f>
        <v>1.0584459739727798</v>
      </c>
    </row>
    <row r="55" spans="2:22" x14ac:dyDescent="0.3">
      <c r="B55" s="30">
        <v>45</v>
      </c>
      <c r="C55" s="61">
        <f>K_call_19_2!Y57</f>
        <v>1.1363358925929132</v>
      </c>
      <c r="D55" s="61">
        <f>K_call_19_2!Z57</f>
        <v>1.1355320832859268</v>
      </c>
      <c r="E55" s="61">
        <f>K_call_19_2!AA57</f>
        <v>1.1336193837378863</v>
      </c>
      <c r="F55" s="61">
        <f>K_call_19_2!AB57</f>
        <v>1.1314735045861091</v>
      </c>
      <c r="G55" s="61">
        <f>K_call_19_2!AC57</f>
        <v>1.1247668301397675</v>
      </c>
      <c r="H55" s="61">
        <f>K_call_19_2!AD57</f>
        <v>1.1167727926163966</v>
      </c>
      <c r="I55" s="61">
        <f>K_call_19_2!AE57</f>
        <v>1.1086214686818066</v>
      </c>
      <c r="J55" s="61">
        <f>K_call_19_2!AF57</f>
        <v>1.0916111289775929</v>
      </c>
      <c r="K55" s="62">
        <f>K_call_19_2!AG57</f>
        <v>1.0736525959989063</v>
      </c>
      <c r="M55" s="30">
        <v>45</v>
      </c>
      <c r="N55" s="61">
        <f>K_put_19_2!Y57</f>
        <v>1.1342112718251063</v>
      </c>
      <c r="O55" s="61">
        <f>K_put_19_2!Z57</f>
        <v>1.1307756176292132</v>
      </c>
      <c r="P55" s="61">
        <f>K_put_19_2!AA57</f>
        <v>1.1269630326316984</v>
      </c>
      <c r="Q55" s="61">
        <f>K_put_19_2!AB57</f>
        <v>1.1233075701089512</v>
      </c>
      <c r="R55" s="61">
        <f>K_put_19_2!AC57</f>
        <v>1.1132628341792217</v>
      </c>
      <c r="S55" s="61">
        <f>K_put_19_2!AD57</f>
        <v>1.1035119334228531</v>
      </c>
      <c r="T55" s="61">
        <f>K_put_19_2!AE57</f>
        <v>1.0944560977349644</v>
      </c>
      <c r="U55" s="61">
        <f>K_put_19_2!AF57</f>
        <v>1.0772966682064007</v>
      </c>
      <c r="V55" s="62">
        <f>K_put_19_2!AG57</f>
        <v>1.0614164429914017</v>
      </c>
    </row>
    <row r="56" spans="2:22" x14ac:dyDescent="0.3">
      <c r="B56" s="30">
        <v>46</v>
      </c>
      <c r="C56" s="61">
        <f>K_call_19_2!Y58</f>
        <v>1.1361229802067176</v>
      </c>
      <c r="D56" s="61">
        <f>K_call_19_2!Z58</f>
        <v>1.1350483956948505</v>
      </c>
      <c r="E56" s="61">
        <f>K_call_19_2!AA58</f>
        <v>1.1329271590840424</v>
      </c>
      <c r="F56" s="61">
        <f>K_call_19_2!AB58</f>
        <v>1.1306039950870208</v>
      </c>
      <c r="G56" s="61">
        <f>K_call_19_2!AC58</f>
        <v>1.123447107813204</v>
      </c>
      <c r="H56" s="61">
        <f>K_call_19_2!AD58</f>
        <v>1.1151137337653165</v>
      </c>
      <c r="I56" s="61">
        <f>K_call_19_2!AE58</f>
        <v>1.1066620764883386</v>
      </c>
      <c r="J56" s="61">
        <f>K_call_19_2!AF58</f>
        <v>1.0891056158817378</v>
      </c>
      <c r="K56" s="62">
        <f>K_call_19_2!AG58</f>
        <v>1.070698791544189</v>
      </c>
      <c r="M56" s="30">
        <v>46</v>
      </c>
      <c r="N56" s="61">
        <f>K_put_19_2!Y58</f>
        <v>1.1344273278814658</v>
      </c>
      <c r="O56" s="61">
        <f>K_put_19_2!Z58</f>
        <v>1.1312674255109976</v>
      </c>
      <c r="P56" s="61">
        <f>K_put_19_2!AA58</f>
        <v>1.1276667824000279</v>
      </c>
      <c r="Q56" s="61">
        <f>K_put_19_2!AB58</f>
        <v>1.1241919532717302</v>
      </c>
      <c r="R56" s="61">
        <f>K_put_19_2!AC58</f>
        <v>1.1146008368035787</v>
      </c>
      <c r="S56" s="61">
        <f>K_put_19_2!AD58</f>
        <v>1.1051907201661031</v>
      </c>
      <c r="T56" s="61">
        <f>K_put_19_2!AE58</f>
        <v>1.0964358001217178</v>
      </c>
      <c r="U56" s="61">
        <f>K_put_19_2!AF58</f>
        <v>1.079819053730706</v>
      </c>
      <c r="V56" s="62">
        <f>K_put_19_2!AG58</f>
        <v>1.064382632056226</v>
      </c>
    </row>
    <row r="57" spans="2:22" x14ac:dyDescent="0.3">
      <c r="B57" s="30">
        <v>47</v>
      </c>
      <c r="C57" s="61">
        <f>K_call_19_2!Y59</f>
        <v>1.1359104024331883</v>
      </c>
      <c r="D57" s="61">
        <f>K_call_19_2!Z59</f>
        <v>1.1345653257101493</v>
      </c>
      <c r="E57" s="61">
        <f>K_call_19_2!AA59</f>
        <v>1.1322357460068952</v>
      </c>
      <c r="F57" s="61">
        <f>K_call_19_2!AB59</f>
        <v>1.1297354809231199</v>
      </c>
      <c r="G57" s="61">
        <f>K_call_19_2!AC59</f>
        <v>1.1221284544002472</v>
      </c>
      <c r="H57" s="61">
        <f>K_call_19_2!AD59</f>
        <v>1.1134555428692299</v>
      </c>
      <c r="I57" s="61">
        <f>K_call_19_2!AE59</f>
        <v>1.1047030951554668</v>
      </c>
      <c r="J57" s="61">
        <f>K_call_19_2!AF59</f>
        <v>1.0866014313272365</v>
      </c>
      <c r="K57" s="62">
        <f>K_call_19_2!AG59</f>
        <v>1.0677418201273285</v>
      </c>
      <c r="M57" s="30">
        <v>47</v>
      </c>
      <c r="N57" s="61">
        <f>K_put_19_2!Y59</f>
        <v>1.1346423278721935</v>
      </c>
      <c r="O57" s="61">
        <f>K_put_19_2!Z59</f>
        <v>1.1317567615179698</v>
      </c>
      <c r="P57" s="61">
        <f>K_put_19_2!AA59</f>
        <v>1.1283670080575479</v>
      </c>
      <c r="Q57" s="61">
        <f>K_put_19_2!AB59</f>
        <v>1.1250717728995472</v>
      </c>
      <c r="R57" s="61">
        <f>K_put_19_2!AC59</f>
        <v>1.1159330091049462</v>
      </c>
      <c r="S57" s="61">
        <f>K_put_19_2!AD59</f>
        <v>1.1068632031167116</v>
      </c>
      <c r="T57" s="61">
        <f>K_put_19_2!AE59</f>
        <v>1.0984092448616334</v>
      </c>
      <c r="U57" s="61">
        <f>K_put_19_2!AF59</f>
        <v>1.0823364000562814</v>
      </c>
      <c r="V57" s="62">
        <f>K_put_19_2!AG59</f>
        <v>1.0673493465165662</v>
      </c>
    </row>
    <row r="58" spans="2:22" x14ac:dyDescent="0.3">
      <c r="B58" s="30">
        <v>48</v>
      </c>
      <c r="C58" s="61">
        <f>K_call_19_2!Y60</f>
        <v>1.1356979877128344</v>
      </c>
      <c r="D58" s="61">
        <f>K_call_19_2!Z60</f>
        <v>1.134082460875248</v>
      </c>
      <c r="E58" s="61">
        <f>K_call_19_2!AA60</f>
        <v>1.1315445352158411</v>
      </c>
      <c r="F58" s="61">
        <f>K_call_19_2!AB60</f>
        <v>1.1288671904271415</v>
      </c>
      <c r="G58" s="61">
        <f>K_call_19_2!AC60</f>
        <v>1.1208094929674897</v>
      </c>
      <c r="H58" s="61">
        <f>K_call_19_2!AD60</f>
        <v>1.1117963150120207</v>
      </c>
      <c r="I58" s="61">
        <f>K_call_19_2!AE60</f>
        <v>1.1027421162399087</v>
      </c>
      <c r="J58" s="61">
        <f>K_call_19_2!AF60</f>
        <v>1.0840955208440288</v>
      </c>
      <c r="K58" s="62">
        <f>K_call_19_2!AG60</f>
        <v>1.0647773310479576</v>
      </c>
      <c r="M58" s="30">
        <v>48</v>
      </c>
      <c r="N58" s="61">
        <f>K_put_19_2!Y60</f>
        <v>1.1348564561596355</v>
      </c>
      <c r="O58" s="61">
        <f>K_put_19_2!Z60</f>
        <v>1.132244055389209</v>
      </c>
      <c r="P58" s="61">
        <f>K_put_19_2!AA60</f>
        <v>1.1290643703719809</v>
      </c>
      <c r="Q58" s="61">
        <f>K_put_19_2!AB60</f>
        <v>1.125947895722474</v>
      </c>
      <c r="R58" s="61">
        <f>K_put_19_2!AC60</f>
        <v>1.1172609029083616</v>
      </c>
      <c r="S58" s="61">
        <f>K_put_19_2!AD60</f>
        <v>1.1085315082702876</v>
      </c>
      <c r="T58" s="61">
        <f>K_put_19_2!AE60</f>
        <v>1.1003791226597364</v>
      </c>
      <c r="U58" s="61">
        <f>K_put_19_2!AF60</f>
        <v>1.0848521285591937</v>
      </c>
      <c r="V58" s="62">
        <f>K_put_19_2!AG60</f>
        <v>1.0703214250274176</v>
      </c>
    </row>
    <row r="59" spans="2:22" x14ac:dyDescent="0.3">
      <c r="B59" s="30">
        <v>49</v>
      </c>
      <c r="C59" s="61">
        <f>K_call_19_2!Y61</f>
        <v>1.1354855661323153</v>
      </c>
      <c r="D59" s="61">
        <f>K_call_19_2!Z61</f>
        <v>1.1335993925236372</v>
      </c>
      <c r="E59" s="61">
        <f>K_call_19_2!AA61</f>
        <v>1.1308529229632633</v>
      </c>
      <c r="F59" s="61">
        <f>K_call_19_2!AB61</f>
        <v>1.1279983590209599</v>
      </c>
      <c r="G59" s="61">
        <f>K_call_19_2!AC61</f>
        <v>1.1194888583191005</v>
      </c>
      <c r="H59" s="61">
        <f>K_call_19_2!AD61</f>
        <v>1.1101341608012962</v>
      </c>
      <c r="I59" s="61">
        <f>K_call_19_2!AE61</f>
        <v>1.1007767501064241</v>
      </c>
      <c r="J59" s="61">
        <f>K_call_19_2!AF61</f>
        <v>1.0815848547016866</v>
      </c>
      <c r="K59" s="62">
        <f>K_call_19_2!AG61</f>
        <v>1.0618010021846682</v>
      </c>
      <c r="M59" s="30">
        <v>49</v>
      </c>
      <c r="N59" s="61">
        <f>K_put_19_2!Y61</f>
        <v>1.1350698946920907</v>
      </c>
      <c r="O59" s="61">
        <f>K_put_19_2!Z61</f>
        <v>1.132729731619325</v>
      </c>
      <c r="P59" s="61">
        <f>K_put_19_2!AA61</f>
        <v>1.1297595231274531</v>
      </c>
      <c r="Q59" s="61">
        <f>K_put_19_2!AB61</f>
        <v>1.1268211801528341</v>
      </c>
      <c r="R59" s="61">
        <f>K_put_19_2!AC61</f>
        <v>1.1185860621549812</v>
      </c>
      <c r="S59" s="61">
        <f>K_put_19_2!AD61</f>
        <v>1.1101977571531585</v>
      </c>
      <c r="T59" s="61">
        <f>K_put_19_2!AE61</f>
        <v>1.1023481257031968</v>
      </c>
      <c r="U59" s="61">
        <f>K_put_19_2!AF61</f>
        <v>1.0873696768694523</v>
      </c>
      <c r="V59" s="62">
        <f>K_put_19_2!AG61</f>
        <v>1.0733037565325343</v>
      </c>
    </row>
    <row r="60" spans="2:22" x14ac:dyDescent="0.3">
      <c r="B60" s="30">
        <v>50</v>
      </c>
      <c r="C60" s="61">
        <f>K_call_19_2!Y62</f>
        <v>1.1352729687437888</v>
      </c>
      <c r="D60" s="61">
        <f>K_call_19_2!Z62</f>
        <v>1.1331157141792783</v>
      </c>
      <c r="E60" s="61">
        <f>K_call_19_2!AA62</f>
        <v>1.1301603087038417</v>
      </c>
      <c r="F60" s="61">
        <f>K_call_19_2!AB62</f>
        <v>1.1271282262467566</v>
      </c>
      <c r="G60" s="61">
        <f>K_call_19_2!AC62</f>
        <v>1.1181651919892053</v>
      </c>
      <c r="H60" s="61">
        <f>K_call_19_2!AD62</f>
        <v>1.1084671996069884</v>
      </c>
      <c r="I60" s="61">
        <f>K_call_19_2!AE62</f>
        <v>1.0988046174755641</v>
      </c>
      <c r="J60" s="61">
        <f>K_call_19_2!AF62</f>
        <v>1.0790664167462423</v>
      </c>
      <c r="K60" s="62">
        <f>K_call_19_2!AG62</f>
        <v>1.058808524774248</v>
      </c>
      <c r="M60" s="30">
        <v>50</v>
      </c>
      <c r="N60" s="61">
        <f>K_put_19_2!Y62</f>
        <v>1.1352828237171755</v>
      </c>
      <c r="O60" s="61">
        <f>K_put_19_2!Z62</f>
        <v>1.1332142111031702</v>
      </c>
      <c r="P60" s="61">
        <f>K_put_19_2!AA62</f>
        <v>1.1304531155785353</v>
      </c>
      <c r="Q60" s="61">
        <f>K_put_19_2!AB62</f>
        <v>1.1276924794527965</v>
      </c>
      <c r="R60" s="61">
        <f>K_put_19_2!AC62</f>
        <v>1.1199100282626182</v>
      </c>
      <c r="S60" s="61">
        <f>K_put_19_2!AD62</f>
        <v>1.1118640740510217</v>
      </c>
      <c r="T60" s="61">
        <f>K_put_19_2!AE62</f>
        <v>1.1043189567755873</v>
      </c>
      <c r="U60" s="61">
        <f>K_put_19_2!AF62</f>
        <v>1.0898925110553443</v>
      </c>
      <c r="V60" s="62">
        <f>K_put_19_2!AG62</f>
        <v>1.076301297733198</v>
      </c>
    </row>
    <row r="61" spans="2:22" x14ac:dyDescent="0.3">
      <c r="B61" s="30">
        <v>51</v>
      </c>
      <c r="C61" s="61">
        <f>K_call_19_2!Y63</f>
        <v>1.135060029515756</v>
      </c>
      <c r="D61" s="61">
        <f>K_call_19_2!Z63</f>
        <v>1.1326311394513755</v>
      </c>
      <c r="E61" s="61">
        <f>K_call_19_2!AA63</f>
        <v>1.1294664902576486</v>
      </c>
      <c r="F61" s="61">
        <f>K_call_19_2!AB63</f>
        <v>1.1262565170542458</v>
      </c>
      <c r="G61" s="61">
        <f>K_call_19_2!AC63</f>
        <v>1.1168414433169287</v>
      </c>
      <c r="H61" s="61">
        <f>K_call_19_2!AD63</f>
        <v>1.1068031175024349</v>
      </c>
      <c r="I61" s="61">
        <f>K_call_19_2!AE63</f>
        <v>1.0968399703778697</v>
      </c>
      <c r="J61" s="61">
        <f>K_call_19_2!AF63</f>
        <v>1.0765613901311595</v>
      </c>
      <c r="K61" s="62">
        <f>K_call_19_2!AG63</f>
        <v>1.0558642261674283</v>
      </c>
      <c r="M61" s="30">
        <v>51</v>
      </c>
      <c r="N61" s="61">
        <f>K_put_19_2!Y63</f>
        <v>1.1354954175351641</v>
      </c>
      <c r="O61" s="61">
        <f>K_put_19_2!Z63</f>
        <v>1.1336978462270253</v>
      </c>
      <c r="P61" s="61">
        <f>K_put_19_2!AA63</f>
        <v>1.13114561263874</v>
      </c>
      <c r="Q61" s="61">
        <f>K_put_19_2!AB63</f>
        <v>1.1285624425313303</v>
      </c>
      <c r="R61" s="61">
        <f>K_put_19_2!AC63</f>
        <v>1.1212330512153021</v>
      </c>
      <c r="S61" s="61">
        <f>K_put_19_2!AD63</f>
        <v>1.1135298581138857</v>
      </c>
      <c r="T61" s="61">
        <f>K_put_19_2!AE63</f>
        <v>1.1062894783399568</v>
      </c>
      <c r="U61" s="61">
        <f>K_put_19_2!AF63</f>
        <v>1.0924164858838283</v>
      </c>
      <c r="V61" s="62">
        <f>K_put_19_2!AG63</f>
        <v>1.0792952148163928</v>
      </c>
    </row>
    <row r="62" spans="2:22" x14ac:dyDescent="0.3">
      <c r="B62" s="30">
        <v>52</v>
      </c>
      <c r="C62" s="61">
        <f>K_call_19_2!Y64</f>
        <v>1.1348465738601627</v>
      </c>
      <c r="D62" s="61">
        <f>K_call_19_2!Z64</f>
        <v>1.1321452979986542</v>
      </c>
      <c r="E62" s="61">
        <f>K_call_19_2!AA64</f>
        <v>1.1287708964618752</v>
      </c>
      <c r="F62" s="61">
        <f>K_call_19_2!AB64</f>
        <v>1.1253823992753857</v>
      </c>
      <c r="G62" s="61">
        <f>K_call_19_2!AC64</f>
        <v>1.1155150747507627</v>
      </c>
      <c r="H62" s="61">
        <f>K_call_19_2!AD64</f>
        <v>1.1051361786774634</v>
      </c>
      <c r="I62" s="61">
        <f>K_call_19_2!AE64</f>
        <v>1.094872187154297</v>
      </c>
      <c r="J62" s="61">
        <f>K_call_19_2!AF64</f>
        <v>1.0740517458382266</v>
      </c>
      <c r="K62" s="62">
        <f>K_call_19_2!AG64</f>
        <v>1.0529171968601245</v>
      </c>
      <c r="M62" s="30">
        <v>52</v>
      </c>
      <c r="N62" s="61">
        <f>K_put_19_2!Y64</f>
        <v>1.1357078422844042</v>
      </c>
      <c r="O62" s="61">
        <f>K_put_19_2!Z64</f>
        <v>1.1341809403043308</v>
      </c>
      <c r="P62" s="61">
        <f>K_put_19_2!AA64</f>
        <v>1.1318373157474413</v>
      </c>
      <c r="Q62" s="61">
        <f>K_put_19_2!AB64</f>
        <v>1.1294315075685932</v>
      </c>
      <c r="R62" s="61">
        <f>K_put_19_2!AC64</f>
        <v>1.1225543869461312</v>
      </c>
      <c r="S62" s="61">
        <f>K_put_19_2!AD64</f>
        <v>1.1151935887123094</v>
      </c>
      <c r="T62" s="61">
        <f>K_put_19_2!AE64</f>
        <v>1.1082578858430296</v>
      </c>
      <c r="U62" s="61">
        <f>K_put_19_2!AF64</f>
        <v>1.0949419929542066</v>
      </c>
      <c r="V62" s="62">
        <f>K_put_19_2!AG64</f>
        <v>1.0822896894524838</v>
      </c>
    </row>
    <row r="63" spans="2:22" x14ac:dyDescent="0.3">
      <c r="B63" s="30">
        <v>53</v>
      </c>
      <c r="C63" s="61">
        <f>K_call_19_2!Y65</f>
        <v>1.1346324214734129</v>
      </c>
      <c r="D63" s="61">
        <f>K_call_19_2!Z65</f>
        <v>1.1316577684010634</v>
      </c>
      <c r="E63" s="61">
        <f>K_call_19_2!AA65</f>
        <v>1.1280728766532955</v>
      </c>
      <c r="F63" s="61">
        <f>K_call_19_2!AB65</f>
        <v>1.124505017074569</v>
      </c>
      <c r="G63" s="61">
        <f>K_call_19_2!AC65</f>
        <v>1.1141845407840212</v>
      </c>
      <c r="H63" s="61">
        <f>K_call_19_2!AD65</f>
        <v>1.1034642563798978</v>
      </c>
      <c r="I63" s="61">
        <f>K_call_19_2!AE65</f>
        <v>1.0928985694621964</v>
      </c>
      <c r="J63" s="61">
        <f>K_call_19_2!AF65</f>
        <v>1.0715340475500175</v>
      </c>
      <c r="K63" s="62">
        <f>K_call_19_2!AG65</f>
        <v>1.0499626099674133</v>
      </c>
      <c r="M63" s="30">
        <v>53</v>
      </c>
      <c r="N63" s="61">
        <f>K_put_19_2!Y65</f>
        <v>1.1359202669455257</v>
      </c>
      <c r="O63" s="61">
        <f>K_put_19_2!Z65</f>
        <v>1.1346639001598444</v>
      </c>
      <c r="P63" s="61">
        <f>K_put_19_2!AA65</f>
        <v>1.1325288265947819</v>
      </c>
      <c r="Q63" s="61">
        <f>K_put_19_2!AB65</f>
        <v>1.1303004374628398</v>
      </c>
      <c r="R63" s="61">
        <f>K_put_19_2!AC65</f>
        <v>1.1238754032496752</v>
      </c>
      <c r="S63" s="61">
        <f>K_put_19_2!AD65</f>
        <v>1.1168571682834358</v>
      </c>
      <c r="T63" s="61">
        <f>K_put_19_2!AE65</f>
        <v>1.1102266000884582</v>
      </c>
      <c r="U63" s="61">
        <f>K_put_19_2!AF65</f>
        <v>1.0974721604414139</v>
      </c>
      <c r="V63" s="62">
        <f>K_put_19_2!AG65</f>
        <v>1.0852892489767978</v>
      </c>
    </row>
    <row r="64" spans="2:22" x14ac:dyDescent="0.3">
      <c r="B64" s="30">
        <v>54</v>
      </c>
      <c r="C64" s="61">
        <f>K_call_19_2!Y66</f>
        <v>1.1344173903204404</v>
      </c>
      <c r="D64" s="61">
        <f>K_call_19_2!Z66</f>
        <v>1.1311681253275248</v>
      </c>
      <c r="E64" s="61">
        <f>K_call_19_2!AA66</f>
        <v>1.127371774684609</v>
      </c>
      <c r="F64" s="61">
        <f>K_call_19_2!AB66</f>
        <v>1.1236235075851244</v>
      </c>
      <c r="G64" s="61">
        <f>K_call_19_2!AC66</f>
        <v>1.1128482870653411</v>
      </c>
      <c r="H64" s="61">
        <f>K_call_19_2!AD66</f>
        <v>1.101785213570132</v>
      </c>
      <c r="I64" s="61">
        <f>K_call_19_2!AE66</f>
        <v>1.0909164071825399</v>
      </c>
      <c r="J64" s="61">
        <f>K_call_19_2!AF66</f>
        <v>1.0690048412674464</v>
      </c>
      <c r="K64" s="62">
        <f>K_call_19_2!AG66</f>
        <v>1.0469956205317703</v>
      </c>
      <c r="M64" s="30">
        <v>54</v>
      </c>
      <c r="N64" s="61">
        <f>K_put_19_2!Y66</f>
        <v>1.1361328614945234</v>
      </c>
      <c r="O64" s="61">
        <f>K_put_19_2!Z66</f>
        <v>1.1351471351146192</v>
      </c>
      <c r="P64" s="61">
        <f>K_put_19_2!AA66</f>
        <v>1.1332207509998404</v>
      </c>
      <c r="Q64" s="61">
        <f>K_put_19_2!AB66</f>
        <v>1.131170001039425</v>
      </c>
      <c r="R64" s="61">
        <f>K_put_19_2!AC66</f>
        <v>1.1251974807203111</v>
      </c>
      <c r="S64" s="61">
        <f>K_put_19_2!AD66</f>
        <v>1.1185225206214053</v>
      </c>
      <c r="T64" s="61">
        <f>K_put_19_2!AE66</f>
        <v>1.1121980738602704</v>
      </c>
      <c r="U64" s="61">
        <f>K_put_19_2!AF66</f>
        <v>1.1000101754202036</v>
      </c>
      <c r="V64" s="62">
        <f>K_put_19_2!AG66</f>
        <v>1.0882985179124933</v>
      </c>
    </row>
    <row r="65" spans="2:22" x14ac:dyDescent="0.3">
      <c r="B65" s="30">
        <v>55</v>
      </c>
      <c r="C65" s="61">
        <f>K_call_19_2!Y67</f>
        <v>1.1342012959203909</v>
      </c>
      <c r="D65" s="61">
        <f>K_call_19_2!Z67</f>
        <v>1.1306759378819458</v>
      </c>
      <c r="E65" s="61">
        <f>K_call_19_2!AA67</f>
        <v>1.1266669264435594</v>
      </c>
      <c r="F65" s="61">
        <f>K_call_19_2!AB67</f>
        <v>1.1227369976904744</v>
      </c>
      <c r="G65" s="61">
        <f>K_call_19_2!AC67</f>
        <v>1.1115047449023454</v>
      </c>
      <c r="H65" s="61">
        <f>K_call_19_2!AD67</f>
        <v>1.1000968954609402</v>
      </c>
      <c r="I65" s="61">
        <f>K_call_19_2!AE67</f>
        <v>1.0889229689813895</v>
      </c>
      <c r="J65" s="61">
        <f>K_call_19_2!AF67</f>
        <v>1.0664606426225101</v>
      </c>
      <c r="K65" s="62">
        <f>K_call_19_2!AG67</f>
        <v>1.0440113478180217</v>
      </c>
      <c r="M65" s="30">
        <v>55</v>
      </c>
      <c r="N65" s="61">
        <f>K_put_19_2!Y67</f>
        <v>1.1363457975841857</v>
      </c>
      <c r="O65" s="61">
        <f>K_put_19_2!Z67</f>
        <v>1.1356310585937095</v>
      </c>
      <c r="P65" s="61">
        <f>K_put_19_2!AA67</f>
        <v>1.1339137012768157</v>
      </c>
      <c r="Q65" s="61">
        <f>K_put_19_2!AB67</f>
        <v>1.1320409760714032</v>
      </c>
      <c r="R65" s="61">
        <f>K_put_19_2!AC67</f>
        <v>1.1265220179476354</v>
      </c>
      <c r="S65" s="61">
        <f>K_put_19_2!AD67</f>
        <v>1.1201915980588044</v>
      </c>
      <c r="T65" s="61">
        <f>K_put_19_2!AE67</f>
        <v>1.1141748011496091</v>
      </c>
      <c r="U65" s="61">
        <f>K_put_19_2!AF67</f>
        <v>1.1025592969363756</v>
      </c>
      <c r="V65" s="62">
        <f>K_put_19_2!AG67</f>
        <v>1.0913222370471576</v>
      </c>
    </row>
    <row r="66" spans="2:22" x14ac:dyDescent="0.3">
      <c r="B66" s="30">
        <v>56</v>
      </c>
      <c r="C66" s="61">
        <f>K_call_19_2!Y68</f>
        <v>1.1339839506063101</v>
      </c>
      <c r="D66" s="61">
        <f>K_call_19_2!Z68</f>
        <v>1.1301807678895424</v>
      </c>
      <c r="E66" s="61">
        <f>K_call_19_2!AA68</f>
        <v>1.1259576572846293</v>
      </c>
      <c r="F66" s="61">
        <f>K_call_19_2!AB68</f>
        <v>1.1218446006914238</v>
      </c>
      <c r="G66" s="61">
        <f>K_call_19_2!AC68</f>
        <v>1.1101523255889776</v>
      </c>
      <c r="H66" s="61">
        <f>K_call_19_2!AD68</f>
        <v>1.0983971218215753</v>
      </c>
      <c r="I66" s="61">
        <f>K_call_19_2!AE68</f>
        <v>1.086915492569585</v>
      </c>
      <c r="J66" s="61">
        <f>K_call_19_2!AF68</f>
        <v>1.063897923718123</v>
      </c>
      <c r="K66" s="62">
        <f>K_call_19_2!AG68</f>
        <v>1.0410048569546428</v>
      </c>
      <c r="M66" s="30">
        <v>56</v>
      </c>
      <c r="N66" s="61">
        <f>K_put_19_2!Y68</f>
        <v>1.1365592492464178</v>
      </c>
      <c r="O66" s="61">
        <f>K_put_19_2!Z68</f>
        <v>1.1361160897851597</v>
      </c>
      <c r="P66" s="61">
        <f>K_put_19_2!AA68</f>
        <v>1.1346082986816854</v>
      </c>
      <c r="Q66" s="61">
        <f>K_put_19_2!AB68</f>
        <v>1.1329141524099511</v>
      </c>
      <c r="R66" s="61">
        <f>K_put_19_2!AC68</f>
        <v>1.1278504369302274</v>
      </c>
      <c r="S66" s="61">
        <f>K_put_19_2!AD68</f>
        <v>1.1218663889944347</v>
      </c>
      <c r="T66" s="61">
        <f>K_put_19_2!AE68</f>
        <v>1.1161593268860128</v>
      </c>
      <c r="U66" s="61">
        <f>K_put_19_2!AF68</f>
        <v>1.1051228699750704</v>
      </c>
      <c r="V66" s="62">
        <f>K_put_19_2!AG68</f>
        <v>1.094365284043034</v>
      </c>
    </row>
    <row r="67" spans="2:22" x14ac:dyDescent="0.3">
      <c r="B67" s="30">
        <v>57</v>
      </c>
      <c r="C67" s="61">
        <f>K_call_19_2!Y69</f>
        <v>1.133765162750028</v>
      </c>
      <c r="D67" s="61">
        <f>K_call_19_2!Z69</f>
        <v>1.1296821681030518</v>
      </c>
      <c r="E67" s="61">
        <f>K_call_19_2!AA69</f>
        <v>1.125243279342762</v>
      </c>
      <c r="F67" s="61">
        <f>K_call_19_2!AB69</f>
        <v>1.1209454128197907</v>
      </c>
      <c r="G67" s="61">
        <f>K_call_19_2!AC69</f>
        <v>1.1087894144885926</v>
      </c>
      <c r="H67" s="61">
        <f>K_call_19_2!AD69</f>
        <v>1.0966836789525576</v>
      </c>
      <c r="I67" s="61">
        <f>K_call_19_2!AE69</f>
        <v>1.0848911745396563</v>
      </c>
      <c r="J67" s="61">
        <f>K_call_19_2!AF69</f>
        <v>1.0613130993210318</v>
      </c>
      <c r="K67" s="62">
        <f>K_call_19_2!AG69</f>
        <v>1.0379711396669944</v>
      </c>
      <c r="M67" s="30">
        <v>57</v>
      </c>
      <c r="N67" s="61">
        <f>K_put_19_2!Y69</f>
        <v>1.1367733936238127</v>
      </c>
      <c r="O67" s="61">
        <f>K_put_19_2!Z69</f>
        <v>1.1366026553700412</v>
      </c>
      <c r="P67" s="61">
        <f>K_put_19_2!AA69</f>
        <v>1.1353051759686985</v>
      </c>
      <c r="Q67" s="61">
        <f>K_put_19_2!AB69</f>
        <v>1.1337903352625973</v>
      </c>
      <c r="R67" s="61">
        <f>K_put_19_2!AC69</f>
        <v>1.1291841887746266</v>
      </c>
      <c r="S67" s="61">
        <f>K_put_19_2!AD69</f>
        <v>1.1235489258630147</v>
      </c>
      <c r="T67" s="61">
        <f>K_put_19_2!AE69</f>
        <v>1.1181542573011498</v>
      </c>
      <c r="U67" s="61">
        <f>K_put_19_2!AF69</f>
        <v>1.1077043405261422</v>
      </c>
      <c r="V67" s="62">
        <f>K_put_19_2!AG69</f>
        <v>1.0974326958993279</v>
      </c>
    </row>
    <row r="68" spans="2:22" x14ac:dyDescent="0.3">
      <c r="B68" s="30">
        <v>58</v>
      </c>
      <c r="C68" s="61">
        <f>K_call_19_2!Y70</f>
        <v>1.1335447359426836</v>
      </c>
      <c r="D68" s="61">
        <f>K_call_19_2!Z70</f>
        <v>1.1291796803066751</v>
      </c>
      <c r="E68" s="61">
        <f>K_call_19_2!AA70</f>
        <v>1.1245230886959063</v>
      </c>
      <c r="F68" s="61">
        <f>K_call_19_2!AB70</f>
        <v>1.1200385095551353</v>
      </c>
      <c r="G68" s="61">
        <f>K_call_19_2!AC70</f>
        <v>1.1074143647990906</v>
      </c>
      <c r="H68" s="61">
        <f>K_call_19_2!AD70</f>
        <v>1.0949543112293021</v>
      </c>
      <c r="I68" s="61">
        <f>K_call_19_2!AE70</f>
        <v>1.0828471596478859</v>
      </c>
      <c r="J68" s="61">
        <f>K_call_19_2!AF70</f>
        <v>1.0587025122157212</v>
      </c>
      <c r="K68" s="62">
        <f>K_call_19_2!AG70</f>
        <v>1.0349050938199076</v>
      </c>
      <c r="M68" s="30">
        <v>58</v>
      </c>
      <c r="N68" s="61">
        <f>K_put_19_2!Y70</f>
        <v>1.1369884117394806</v>
      </c>
      <c r="O68" s="61">
        <f>K_put_19_2!Z70</f>
        <v>1.1370911913449357</v>
      </c>
      <c r="P68" s="61">
        <f>K_put_19_2!AA70</f>
        <v>1.1360049800886118</v>
      </c>
      <c r="Q68" s="61">
        <f>K_put_19_2!AB70</f>
        <v>1.1346703486606233</v>
      </c>
      <c r="R68" s="61">
        <f>K_put_19_2!AC70</f>
        <v>1.1305247597529962</v>
      </c>
      <c r="S68" s="61">
        <f>K_put_19_2!AD70</f>
        <v>1.1252412936528162</v>
      </c>
      <c r="T68" s="61">
        <f>K_put_19_2!AE70</f>
        <v>1.1201622710680441</v>
      </c>
      <c r="U68" s="61">
        <f>K_put_19_2!AF70</f>
        <v>1.1103072719741973</v>
      </c>
      <c r="V68" s="62">
        <f>K_put_19_2!AG70</f>
        <v>1.1005296936340909</v>
      </c>
    </row>
    <row r="69" spans="2:22" x14ac:dyDescent="0.3">
      <c r="B69" s="30">
        <v>59</v>
      </c>
      <c r="C69" s="61">
        <f>K_call_19_2!Y71</f>
        <v>1.1333224681203289</v>
      </c>
      <c r="D69" s="61">
        <f>K_call_19_2!Z71</f>
        <v>1.1286728332932563</v>
      </c>
      <c r="E69" s="61">
        <f>K_call_19_2!AA71</f>
        <v>1.1237963623397322</v>
      </c>
      <c r="F69" s="61">
        <f>K_call_19_2!AB71</f>
        <v>1.1191229416967727</v>
      </c>
      <c r="G69" s="61">
        <f>K_call_19_2!AC71</f>
        <v>1.1060254909186626</v>
      </c>
      <c r="H69" s="61">
        <f>K_call_19_2!AD71</f>
        <v>1.0932067121018718</v>
      </c>
      <c r="I69" s="61">
        <f>K_call_19_2!AE71</f>
        <v>1.0807805293948523</v>
      </c>
      <c r="J69" s="61">
        <f>K_call_19_2!AF71</f>
        <v>1.0560624175036546</v>
      </c>
      <c r="K69" s="62">
        <f>K_call_19_2!AG71</f>
        <v>1.0318015014502189</v>
      </c>
      <c r="M69" s="30">
        <v>59</v>
      </c>
      <c r="N69" s="61">
        <f>K_put_19_2!Y71</f>
        <v>1.1372044893150552</v>
      </c>
      <c r="O69" s="61">
        <f>K_put_19_2!Z71</f>
        <v>1.1375821449604131</v>
      </c>
      <c r="P69" s="61">
        <f>K_put_19_2!AA71</f>
        <v>1.1367083750638658</v>
      </c>
      <c r="Q69" s="61">
        <f>K_put_19_2!AB71</f>
        <v>1.1355550391614542</v>
      </c>
      <c r="R69" s="61">
        <f>K_put_19_2!AC71</f>
        <v>1.1318736778014569</v>
      </c>
      <c r="S69" s="61">
        <f>K_put_19_2!AD71</f>
        <v>1.1269456390904511</v>
      </c>
      <c r="T69" s="61">
        <f>K_put_19_2!AE71</f>
        <v>1.1221861313779524</v>
      </c>
      <c r="U69" s="61">
        <f>K_put_19_2!AF71</f>
        <v>1.1129353630753702</v>
      </c>
      <c r="V69" s="62">
        <f>K_put_19_2!AG71</f>
        <v>1.1036617096144066</v>
      </c>
    </row>
    <row r="70" spans="2:22" x14ac:dyDescent="0.3">
      <c r="B70" s="30">
        <v>60</v>
      </c>
      <c r="C70" s="61">
        <f>K_call_19_2!Y72</f>
        <v>1.1330981506227877</v>
      </c>
      <c r="D70" s="61">
        <f>K_call_19_2!Z72</f>
        <v>1.1281611406872745</v>
      </c>
      <c r="E70" s="61">
        <f>K_call_19_2!AA72</f>
        <v>1.1230623549334708</v>
      </c>
      <c r="F70" s="61">
        <f>K_call_19_2!AB72</f>
        <v>1.1181977311374856</v>
      </c>
      <c r="G70" s="61">
        <f>K_call_19_2!AC72</f>
        <v>1.1046210613208816</v>
      </c>
      <c r="H70" s="61">
        <f>K_call_19_2!AD72</f>
        <v>1.0914385144241758</v>
      </c>
      <c r="I70" s="61">
        <f>K_call_19_2!AE72</f>
        <v>1.0786882897390422</v>
      </c>
      <c r="J70" s="61">
        <f>K_call_19_2!AF72</f>
        <v>1.0533889656020425</v>
      </c>
      <c r="K70" s="62">
        <f>K_call_19_2!AG72</f>
        <v>1.0286550049225154</v>
      </c>
      <c r="M70" s="30">
        <v>60</v>
      </c>
      <c r="N70" s="61">
        <f>K_put_19_2!Y72</f>
        <v>1.1374218176479152</v>
      </c>
      <c r="O70" s="61">
        <f>K_put_19_2!Z72</f>
        <v>1.1380759768018192</v>
      </c>
      <c r="P70" s="61">
        <f>K_put_19_2!AA72</f>
        <v>1.1374160450801574</v>
      </c>
      <c r="Q70" s="61">
        <f>K_put_19_2!AB72</f>
        <v>1.1364452798375084</v>
      </c>
      <c r="R70" s="61">
        <f>K_put_19_2!AC72</f>
        <v>1.1332325195518289</v>
      </c>
      <c r="S70" s="61">
        <f>K_put_19_2!AD72</f>
        <v>1.1286641806286228</v>
      </c>
      <c r="T70" s="61">
        <f>K_put_19_2!AE72</f>
        <v>1.1242286991409434</v>
      </c>
      <c r="U70" s="61">
        <f>K_put_19_2!AF72</f>
        <v>1.1155924678258402</v>
      </c>
      <c r="V70" s="62">
        <f>K_put_19_2!AG72</f>
        <v>1.1068344180398351</v>
      </c>
    </row>
    <row r="71" spans="2:22" x14ac:dyDescent="0.3">
      <c r="B71" s="30">
        <v>61</v>
      </c>
      <c r="C71" s="61">
        <f>K_call_19_2!Y73</f>
        <v>1.1328715671723601</v>
      </c>
      <c r="D71" s="61">
        <f>K_call_19_2!Z73</f>
        <v>1.1276440985825404</v>
      </c>
      <c r="E71" s="61">
        <f>K_call_19_2!AA73</f>
        <v>1.1223202952702869</v>
      </c>
      <c r="F71" s="61">
        <f>K_call_19_2!AB73</f>
        <v>1.1172618662780762</v>
      </c>
      <c r="G71" s="61">
        <f>K_call_19_2!AC73</f>
        <v>1.1031992908354584</v>
      </c>
      <c r="H71" s="61">
        <f>K_call_19_2!AD73</f>
        <v>1.0896472799683252</v>
      </c>
      <c r="I71" s="61">
        <f>K_call_19_2!AE73</f>
        <v>1.0765673577544512</v>
      </c>
      <c r="J71" s="61">
        <f>K_call_19_2!AF73</f>
        <v>1.0506781836582055</v>
      </c>
      <c r="K71" s="62">
        <f>K_call_19_2!AG73</f>
        <v>1.0254600807811696</v>
      </c>
      <c r="M71" s="30">
        <v>61</v>
      </c>
      <c r="N71" s="61">
        <f>K_put_19_2!Y73</f>
        <v>1.1376405945601216</v>
      </c>
      <c r="O71" s="61">
        <f>K_put_19_2!Z73</f>
        <v>1.1385731630421603</v>
      </c>
      <c r="P71" s="61">
        <f>K_put_19_2!AA73</f>
        <v>1.1381286978391598</v>
      </c>
      <c r="Q71" s="61">
        <f>K_put_19_2!AB73</f>
        <v>1.1373419746100588</v>
      </c>
      <c r="R71" s="61">
        <f>K_put_19_2!AC73</f>
        <v>1.1346029180029189</v>
      </c>
      <c r="S71" s="61">
        <f>K_put_19_2!AD73</f>
        <v>1.130399219393307</v>
      </c>
      <c r="T71" s="61">
        <f>K_put_19_2!AE73</f>
        <v>1.1262929475259456</v>
      </c>
      <c r="U71" s="61">
        <f>K_put_19_2!AF73</f>
        <v>1.1182826175804439</v>
      </c>
      <c r="V71" s="62">
        <f>K_put_19_2!AG73</f>
        <v>1.1100537691791887</v>
      </c>
    </row>
    <row r="72" spans="2:22" x14ac:dyDescent="0.3">
      <c r="B72" s="30">
        <v>62</v>
      </c>
      <c r="C72" s="61">
        <f>K_call_19_2!Y74</f>
        <v>1.1326424927570036</v>
      </c>
      <c r="D72" s="61">
        <f>K_call_19_2!Z74</f>
        <v>1.1271211829589136</v>
      </c>
      <c r="E72" s="61">
        <f>K_call_19_2!AA74</f>
        <v>1.1215693824187432</v>
      </c>
      <c r="F72" s="61">
        <f>K_call_19_2!AB74</f>
        <v>1.1163142970128666</v>
      </c>
      <c r="G72" s="61">
        <f>K_call_19_2!AC74</f>
        <v>1.10175833221548</v>
      </c>
      <c r="H72" s="61">
        <f>K_call_19_2!AD74</f>
        <v>1.0878304879578005</v>
      </c>
      <c r="I72" s="61">
        <f>K_call_19_2!AE74</f>
        <v>1.074414547013347</v>
      </c>
      <c r="J72" s="61">
        <f>K_call_19_2!AF74</f>
        <v>1.0479259550476212</v>
      </c>
      <c r="K72" s="62">
        <f>K_call_19_2!AG74</f>
        <v>1.0222110107954971</v>
      </c>
      <c r="M72" s="30">
        <v>62</v>
      </c>
      <c r="N72" s="61">
        <f>K_put_19_2!Y74</f>
        <v>1.137861025433351</v>
      </c>
      <c r="O72" s="61">
        <f>K_put_19_2!Z74</f>
        <v>1.139074197901204</v>
      </c>
      <c r="P72" s="61">
        <f>K_put_19_2!AA74</f>
        <v>1.1388470682237672</v>
      </c>
      <c r="Q72" s="61">
        <f>K_put_19_2!AB74</f>
        <v>1.1382460629954656</v>
      </c>
      <c r="R72" s="61">
        <f>K_put_19_2!AC74</f>
        <v>1.1359865709541632</v>
      </c>
      <c r="S72" s="61">
        <f>K_put_19_2!AD74</f>
        <v>1.1321531512724421</v>
      </c>
      <c r="T72" s="61">
        <f>K_put_19_2!AE74</f>
        <v>1.1283819780928599</v>
      </c>
      <c r="U72" s="61">
        <f>K_put_19_2!AF74</f>
        <v>1.1210100458460868</v>
      </c>
      <c r="V72" s="62">
        <f>K_put_19_2!AG74</f>
        <v>1.1133260280795532</v>
      </c>
    </row>
    <row r="73" spans="2:22" x14ac:dyDescent="0.3">
      <c r="B73" s="30">
        <v>63</v>
      </c>
      <c r="C73" s="61">
        <f>K_call_19_2!Y75</f>
        <v>1.132410692400174</v>
      </c>
      <c r="D73" s="61">
        <f>K_call_19_2!Z75</f>
        <v>1.1265918468366936</v>
      </c>
      <c r="E73" s="61">
        <f>K_call_19_2!AA75</f>
        <v>1.1208087814734133</v>
      </c>
      <c r="F73" s="61">
        <f>K_call_19_2!AB75</f>
        <v>1.1153539292050649</v>
      </c>
      <c r="G73" s="61">
        <f>K_call_19_2!AC75</f>
        <v>1.1002962668526757</v>
      </c>
      <c r="H73" s="61">
        <f>K_call_19_2!AD75</f>
        <v>1.0859855224255932</v>
      </c>
      <c r="I73" s="61">
        <f>K_call_19_2!AE75</f>
        <v>1.0722265514382554</v>
      </c>
      <c r="J73" s="61">
        <f>K_call_19_2!AF75</f>
        <v>1.0451279965635238</v>
      </c>
      <c r="K73" s="62">
        <f>K_call_19_2!AG75</f>
        <v>1.0189018495983835</v>
      </c>
      <c r="M73" s="30">
        <v>63</v>
      </c>
      <c r="N73" s="61">
        <f>K_put_19_2!Y75</f>
        <v>1.1380833243463413</v>
      </c>
      <c r="O73" s="61">
        <f>K_put_19_2!Z75</f>
        <v>1.1395795963502844</v>
      </c>
      <c r="P73" s="61">
        <f>K_put_19_2!AA75</f>
        <v>1.1395719223354455</v>
      </c>
      <c r="Q73" s="61">
        <f>K_put_19_2!AB75</f>
        <v>1.139158525342054</v>
      </c>
      <c r="R73" s="61">
        <f>K_put_19_2!AC75</f>
        <v>1.1373852503450392</v>
      </c>
      <c r="S73" s="61">
        <f>K_put_19_2!AD75</f>
        <v>1.1339284803599641</v>
      </c>
      <c r="T73" s="61">
        <f>K_put_19_2!AE75</f>
        <v>1.1304990388150775</v>
      </c>
      <c r="U73" s="61">
        <f>K_put_19_2!AF75</f>
        <v>1.123779216257355</v>
      </c>
      <c r="V73" s="62">
        <f>K_put_19_2!AG75</f>
        <v>1.1166578186156417</v>
      </c>
    </row>
    <row r="74" spans="2:22" x14ac:dyDescent="0.3">
      <c r="B74" s="30">
        <v>64</v>
      </c>
      <c r="C74" s="61">
        <f>K_call_19_2!Y76</f>
        <v>1.1321759197965311</v>
      </c>
      <c r="D74" s="61">
        <f>K_call_19_2!Z76</f>
        <v>1.1260555171203614</v>
      </c>
      <c r="E74" s="61">
        <f>K_call_19_2!AA76</f>
        <v>1.1200376188421874</v>
      </c>
      <c r="F74" s="61">
        <f>K_call_19_2!AB76</f>
        <v>1.1143796185570738</v>
      </c>
      <c r="G74" s="61">
        <f>K_call_19_2!AC76</f>
        <v>1.0988110944783558</v>
      </c>
      <c r="H74" s="61">
        <f>K_call_19_2!AD76</f>
        <v>1.0841096581692669</v>
      </c>
      <c r="I74" s="61">
        <f>K_call_19_2!AE76</f>
        <v>1.0699999273208129</v>
      </c>
      <c r="J74" s="61">
        <f>K_call_19_2!AF76</f>
        <v>1.042279832830223</v>
      </c>
      <c r="K74" s="62">
        <f>K_call_19_2!AG76</f>
        <v>1.0155263881964389</v>
      </c>
      <c r="M74" s="30">
        <v>64</v>
      </c>
      <c r="N74" s="61">
        <f>K_put_19_2!Y76</f>
        <v>1.138307715334117</v>
      </c>
      <c r="O74" s="61">
        <f>K_put_19_2!Z76</f>
        <v>1.1400898971089442</v>
      </c>
      <c r="P74" s="61">
        <f>K_put_19_2!AA76</f>
        <v>1.1403040619734042</v>
      </c>
      <c r="Q74" s="61">
        <f>K_put_19_2!AB76</f>
        <v>1.1400803886494246</v>
      </c>
      <c r="R74" s="61">
        <f>K_put_19_2!AC76</f>
        <v>1.1388008126692097</v>
      </c>
      <c r="S74" s="61">
        <f>K_put_19_2!AD76</f>
        <v>1.1357278340083792</v>
      </c>
      <c r="T74" s="61">
        <f>K_put_19_2!AE76</f>
        <v>1.1326475443475521</v>
      </c>
      <c r="U74" s="61">
        <f>K_put_19_2!AF76</f>
        <v>1.1265948543451787</v>
      </c>
      <c r="V74" s="62">
        <f>K_put_19_2!AG76</f>
        <v>1.1200561739356492</v>
      </c>
    </row>
    <row r="75" spans="2:22" x14ac:dyDescent="0.3">
      <c r="B75" s="30">
        <v>65</v>
      </c>
      <c r="C75" s="61">
        <f>K_call_19_2!Y77</f>
        <v>1.1319379157889982</v>
      </c>
      <c r="D75" s="61">
        <f>K_call_19_2!Z77</f>
        <v>1.1255115910747102</v>
      </c>
      <c r="E75" s="61">
        <f>K_call_19_2!AA77</f>
        <v>1.1192549769848332</v>
      </c>
      <c r="F75" s="61">
        <f>K_call_19_2!AB77</f>
        <v>1.113390163763688</v>
      </c>
      <c r="G75" s="61">
        <f>K_call_19_2!AC77</f>
        <v>1.0973007216579573</v>
      </c>
      <c r="H75" s="61">
        <f>K_call_19_2!AD77</f>
        <v>1.0822000450322244</v>
      </c>
      <c r="I75" s="61">
        <f>K_call_19_2!AE77</f>
        <v>1.0677310731471212</v>
      </c>
      <c r="J75" s="61">
        <f>K_call_19_2!AF77</f>
        <v>1.0393767673769354</v>
      </c>
      <c r="K75" s="62">
        <f>K_call_19_2!AG77</f>
        <v>1.012078112474162</v>
      </c>
      <c r="M75" s="30">
        <v>65</v>
      </c>
      <c r="N75" s="61">
        <f>K_put_19_2!Y77</f>
        <v>1.1385344337916734</v>
      </c>
      <c r="O75" s="61">
        <f>K_put_19_2!Z77</f>
        <v>1.1406056659877644</v>
      </c>
      <c r="P75" s="61">
        <f>K_put_19_2!AA77</f>
        <v>1.1410443296378732</v>
      </c>
      <c r="Q75" s="61">
        <f>K_put_19_2!AB77</f>
        <v>1.1410127330786903</v>
      </c>
      <c r="R75" s="61">
        <f>K_put_19_2!AC77</f>
        <v>1.1402352106640437</v>
      </c>
      <c r="S75" s="61">
        <f>K_put_19_2!AD77</f>
        <v>1.1375539797920438</v>
      </c>
      <c r="T75" s="61">
        <f>K_put_19_2!AE77</f>
        <v>1.1348310989665147</v>
      </c>
      <c r="U75" s="61">
        <f>K_put_19_2!AF77</f>
        <v>1.1294619838394271</v>
      </c>
      <c r="V75" s="62">
        <f>K_put_19_2!AG77</f>
        <v>1.1235285945983235</v>
      </c>
    </row>
    <row r="76" spans="2:22" x14ac:dyDescent="0.3">
      <c r="B76" s="30">
        <v>66</v>
      </c>
      <c r="C76" s="61">
        <f>K_call_19_2!Y78</f>
        <v>1.1316964066580835</v>
      </c>
      <c r="D76" s="61">
        <f>K_call_19_2!Z78</f>
        <v>1.124959432365725</v>
      </c>
      <c r="E76" s="61">
        <f>K_call_19_2!AA78</f>
        <v>1.1184598885012753</v>
      </c>
      <c r="F76" s="61">
        <f>K_call_19_2!AB78</f>
        <v>1.1123842988148853</v>
      </c>
      <c r="G76" s="61">
        <f>K_call_19_2!AC78</f>
        <v>1.0957629488501563</v>
      </c>
      <c r="H76" s="61">
        <f>K_call_19_2!AD78</f>
        <v>1.0802536901871727</v>
      </c>
      <c r="I76" s="61">
        <f>K_call_19_2!AE78</f>
        <v>1.0654162067964215</v>
      </c>
      <c r="J76" s="61">
        <f>K_call_19_2!AF78</f>
        <v>1.0364138496882633</v>
      </c>
      <c r="K76" s="62">
        <f>K_call_19_2!AG78</f>
        <v>1.0085501556157721</v>
      </c>
      <c r="M76" s="30">
        <v>66</v>
      </c>
      <c r="N76" s="61">
        <f>K_put_19_2!Y78</f>
        <v>1.1387637280490179</v>
      </c>
      <c r="O76" s="61">
        <f>K_put_19_2!Z78</f>
        <v>1.1411274996419165</v>
      </c>
      <c r="P76" s="61">
        <f>K_put_19_2!AA78</f>
        <v>1.1417936141553395</v>
      </c>
      <c r="Q76" s="61">
        <f>K_put_19_2!AB78</f>
        <v>1.1419566992829111</v>
      </c>
      <c r="R76" s="61">
        <f>K_put_19_2!AC78</f>
        <v>1.1416905065155747</v>
      </c>
      <c r="S76" s="61">
        <f>K_put_19_2!AD78</f>
        <v>1.1394098447444307</v>
      </c>
      <c r="T76" s="61">
        <f>K_put_19_2!AE78</f>
        <v>1.1370535226957135</v>
      </c>
      <c r="U76" s="61">
        <f>K_put_19_2!AF78</f>
        <v>1.1323859684106155</v>
      </c>
      <c r="V76" s="62">
        <f>K_put_19_2!AG78</f>
        <v>1.1270831160005186</v>
      </c>
    </row>
    <row r="77" spans="2:22" x14ac:dyDescent="0.3">
      <c r="B77" s="30">
        <v>67</v>
      </c>
      <c r="C77" s="61">
        <f>K_call_19_2!Y79</f>
        <v>1.1314511021886966</v>
      </c>
      <c r="D77" s="61">
        <f>K_call_19_2!Z79</f>
        <v>1.124398366585297</v>
      </c>
      <c r="E77" s="61">
        <f>K_call_19_2!AA79</f>
        <v>1.1176513294480348</v>
      </c>
      <c r="F77" s="61">
        <f>K_call_19_2!AB79</f>
        <v>1.1113606842884485</v>
      </c>
      <c r="G77" s="61">
        <f>K_call_19_2!AC79</f>
        <v>1.0941954557553184</v>
      </c>
      <c r="H77" s="61">
        <f>K_call_19_2!AD79</f>
        <v>1.0782674380309192</v>
      </c>
      <c r="I77" s="61">
        <f>K_call_19_2!AE79</f>
        <v>1.0630513395881875</v>
      </c>
      <c r="J77" s="61">
        <f>K_call_19_2!AF79</f>
        <v>1.0333858373939906</v>
      </c>
      <c r="K77" s="62">
        <f>K_call_19_2!AG79</f>
        <v>1.0049352431126251</v>
      </c>
      <c r="M77" s="30">
        <v>67</v>
      </c>
      <c r="N77" s="61">
        <f>K_put_19_2!Y79</f>
        <v>1.1389958611497142</v>
      </c>
      <c r="O77" s="61">
        <f>K_put_19_2!Z79</f>
        <v>1.1416560298126484</v>
      </c>
      <c r="P77" s="61">
        <f>K_put_19_2!AA79</f>
        <v>1.1425528570429908</v>
      </c>
      <c r="Q77" s="61">
        <f>K_put_19_2!AB79</f>
        <v>1.1429134967128562</v>
      </c>
      <c r="R77" s="61">
        <f>K_put_19_2!AC79</f>
        <v>1.1431688868682355</v>
      </c>
      <c r="S77" s="61">
        <f>K_put_19_2!AD79</f>
        <v>1.1412985373093081</v>
      </c>
      <c r="T77" s="61">
        <f>K_put_19_2!AE79</f>
        <v>1.139318881245958</v>
      </c>
      <c r="U77" s="61">
        <f>K_put_19_2!AF79</f>
        <v>1.1353725599648585</v>
      </c>
      <c r="V77" s="62">
        <f>K_put_19_2!AG79</f>
        <v>1.1307283870860809</v>
      </c>
    </row>
    <row r="78" spans="2:22" x14ac:dyDescent="0.3">
      <c r="B78" s="30">
        <v>68</v>
      </c>
      <c r="C78" s="61">
        <f>K_call_19_2!Y80</f>
        <v>1.1312016934725917</v>
      </c>
      <c r="D78" s="61">
        <f>K_call_19_2!Z80</f>
        <v>1.1238276761623038</v>
      </c>
      <c r="E78" s="61">
        <f>K_call_19_2!AA80</f>
        <v>1.1168282117362747</v>
      </c>
      <c r="F78" s="61">
        <f>K_call_19_2!AB80</f>
        <v>1.1103178974396104</v>
      </c>
      <c r="G78" s="61">
        <f>K_call_19_2!AC80</f>
        <v>1.092595784620058</v>
      </c>
      <c r="H78" s="61">
        <f>K_call_19_2!AD80</f>
        <v>1.0762379472153516</v>
      </c>
      <c r="I78" s="61">
        <f>K_call_19_2!AE80</f>
        <v>1.0606322465365325</v>
      </c>
      <c r="J78" s="61">
        <f>K_call_19_2!AF80</f>
        <v>1.0302871525644737</v>
      </c>
      <c r="K78" s="62">
        <f>K_call_19_2!AG80</f>
        <v>1.0012256286929286</v>
      </c>
      <c r="M78" s="30">
        <v>68</v>
      </c>
      <c r="N78" s="61">
        <f>K_put_19_2!Y80</f>
        <v>1.1392311128716281</v>
      </c>
      <c r="O78" s="61">
        <f>K_put_19_2!Z80</f>
        <v>1.142191928149731</v>
      </c>
      <c r="P78" s="61">
        <f>K_put_19_2!AA80</f>
        <v>1.1433230597538471</v>
      </c>
      <c r="Q78" s="61">
        <f>K_put_19_2!AB80</f>
        <v>1.1438844130856014</v>
      </c>
      <c r="R78" s="61">
        <f>K_put_19_2!AC80</f>
        <v>1.1446726799905595</v>
      </c>
      <c r="S78" s="61">
        <f>K_put_19_2!AD80</f>
        <v>1.1432233725423997</v>
      </c>
      <c r="T78" s="61">
        <f>K_put_19_2!AE80</f>
        <v>1.1416315205364689</v>
      </c>
      <c r="U78" s="61">
        <f>K_put_19_2!AF80</f>
        <v>1.1384279548737726</v>
      </c>
      <c r="V78" s="62">
        <f>K_put_19_2!AG80</f>
        <v>1.1344737628345132</v>
      </c>
    </row>
    <row r="79" spans="2:22" x14ac:dyDescent="0.3">
      <c r="B79" s="30">
        <v>69</v>
      </c>
      <c r="C79" s="61">
        <f>K_call_19_2!Y81</f>
        <v>1.1309478503956958</v>
      </c>
      <c r="D79" s="61">
        <f>K_call_19_2!Z81</f>
        <v>1.1232465945418288</v>
      </c>
      <c r="E79" s="61">
        <f>K_call_19_2!AA81</f>
        <v>1.1159893744335123</v>
      </c>
      <c r="F79" s="61">
        <f>K_call_19_2!AB81</f>
        <v>1.1092544208533142</v>
      </c>
      <c r="G79" s="61">
        <f>K_call_19_2!AC81</f>
        <v>1.0909613210915092</v>
      </c>
      <c r="H79" s="61">
        <f>K_call_19_2!AD81</f>
        <v>1.0741616642325826</v>
      </c>
      <c r="I79" s="61">
        <f>K_call_19_2!AE81</f>
        <v>1.0581544320227503</v>
      </c>
      <c r="J79" s="61">
        <f>K_call_19_2!AF81</f>
        <v>1.0271118308248166</v>
      </c>
      <c r="K79" s="62">
        <f>K_call_19_2!AG81</f>
        <v>0.99741301907802238</v>
      </c>
      <c r="M79" s="30">
        <v>69</v>
      </c>
      <c r="N79" s="61">
        <f>K_put_19_2!Y81</f>
        <v>1.1394697820367823</v>
      </c>
      <c r="O79" s="61">
        <f>K_put_19_2!Z81</f>
        <v>1.1427359117277494</v>
      </c>
      <c r="P79" s="61">
        <f>K_put_19_2!AA81</f>
        <v>1.1441052919745207</v>
      </c>
      <c r="Q79" s="61">
        <f>K_put_19_2!AB81</f>
        <v>1.1448708252441966</v>
      </c>
      <c r="R79" s="61">
        <f>K_put_19_2!AC81</f>
        <v>1.1462043755261835</v>
      </c>
      <c r="S79" s="61">
        <f>K_put_19_2!AD81</f>
        <v>1.1451879012227257</v>
      </c>
      <c r="T79" s="61">
        <f>K_put_19_2!AE81</f>
        <v>1.143996106747295</v>
      </c>
      <c r="U79" s="61">
        <f>K_put_19_2!AF81</f>
        <v>1.1415588598662687</v>
      </c>
      <c r="V79" s="62">
        <f>K_put_19_2!AG81</f>
        <v>1.1383294136914686</v>
      </c>
    </row>
    <row r="80" spans="2:22" x14ac:dyDescent="0.3">
      <c r="B80" s="30">
        <v>70</v>
      </c>
      <c r="C80" s="61">
        <f>K_call_19_2!Y82</f>
        <v>1.1306892187484003</v>
      </c>
      <c r="D80" s="61">
        <f>K_call_19_2!Z82</f>
        <v>1.1226542994881139</v>
      </c>
      <c r="E80" s="61">
        <f>K_call_19_2!AA82</f>
        <v>1.1151335737514321</v>
      </c>
      <c r="F80" s="61">
        <f>K_call_19_2!AB82</f>
        <v>1.1081686293721518</v>
      </c>
      <c r="G80" s="61">
        <f>K_call_19_2!AC82</f>
        <v>1.0892892721219725</v>
      </c>
      <c r="H80" s="61">
        <f>K_call_19_2!AD82</f>
        <v>1.07203479283587</v>
      </c>
      <c r="I80" s="61">
        <f>K_call_19_2!AE82</f>
        <v>1.055613089906758</v>
      </c>
      <c r="J80" s="61">
        <f>K_call_19_2!AF82</f>
        <v>1.0238534616722266</v>
      </c>
      <c r="K80" s="62">
        <f>K_call_19_2!AG82</f>
        <v>0.9934884848998401</v>
      </c>
      <c r="M80" s="30">
        <v>70</v>
      </c>
      <c r="N80" s="61">
        <f>K_put_19_2!Y82</f>
        <v>1.1397121891675699</v>
      </c>
      <c r="O80" s="61">
        <f>K_put_19_2!Z82</f>
        <v>1.1432887493941775</v>
      </c>
      <c r="P80" s="61">
        <f>K_put_19_2!AA82</f>
        <v>1.1449007011860297</v>
      </c>
      <c r="Q80" s="61">
        <f>K_put_19_2!AB82</f>
        <v>1.1458742116881948</v>
      </c>
      <c r="R80" s="61">
        <f>K_put_19_2!AC82</f>
        <v>1.1477666473588057</v>
      </c>
      <c r="S80" s="61">
        <f>K_put_19_2!AD82</f>
        <v>1.1471959436894648</v>
      </c>
      <c r="T80" s="61">
        <f>K_put_19_2!AE82</f>
        <v>1.1464176730843314</v>
      </c>
      <c r="U80" s="61">
        <f>K_put_19_2!AF82</f>
        <v>1.1447725697583688</v>
      </c>
      <c r="V80" s="62">
        <f>K_put_19_2!AG82</f>
        <v>1.1423064559789251</v>
      </c>
    </row>
    <row r="81" spans="2:22" x14ac:dyDescent="0.3">
      <c r="B81" s="30">
        <v>71</v>
      </c>
      <c r="C81" s="61">
        <f>K_call_19_2!Y83</f>
        <v>1.1304254168826962</v>
      </c>
      <c r="D81" s="61">
        <f>K_call_19_2!Z83</f>
        <v>1.1220499053336217</v>
      </c>
      <c r="E81" s="61">
        <f>K_call_19_2!AA83</f>
        <v>1.114259471451877</v>
      </c>
      <c r="F81" s="61">
        <f>K_call_19_2!AB83</f>
        <v>1.1070587749461349</v>
      </c>
      <c r="G81" s="61">
        <f>K_call_19_2!AC83</f>
        <v>1.0875766403057765</v>
      </c>
      <c r="H81" s="61">
        <f>K_call_19_2!AD83</f>
        <v>1.0698532584025884</v>
      </c>
      <c r="I81" s="61">
        <f>K_call_19_2!AE83</f>
        <v>1.0530030568524316</v>
      </c>
      <c r="J81" s="61">
        <f>K_call_19_2!AF83</f>
        <v>1.0205051179501679</v>
      </c>
      <c r="K81" s="62">
        <f>K_call_19_2!AG83</f>
        <v>0.98944235435640537</v>
      </c>
      <c r="M81" s="30">
        <v>71</v>
      </c>
      <c r="N81" s="61">
        <f>K_put_19_2!Y83</f>
        <v>1.1399586795597347</v>
      </c>
      <c r="O81" s="61">
        <f>K_put_19_2!Z83</f>
        <v>1.1438512691190077</v>
      </c>
      <c r="P81" s="61">
        <f>K_put_19_2!AA83</f>
        <v>1.145710523747056</v>
      </c>
      <c r="Q81" s="61">
        <f>K_put_19_2!AB83</f>
        <v>1.1468961671205289</v>
      </c>
      <c r="R81" s="61">
        <f>K_put_19_2!AC83</f>
        <v>1.1493623802469035</v>
      </c>
      <c r="S81" s="61">
        <f>K_put_19_2!AD83</f>
        <v>1.1492516294218167</v>
      </c>
      <c r="T81" s="61">
        <f>K_put_19_2!AE83</f>
        <v>1.1489016747392173</v>
      </c>
      <c r="U81" s="61">
        <f>K_put_19_2!AF83</f>
        <v>1.1480770597868812</v>
      </c>
      <c r="V81" s="62">
        <f>K_put_19_2!AG83</f>
        <v>1.1464171084904784</v>
      </c>
    </row>
    <row r="82" spans="2:22" x14ac:dyDescent="0.3">
      <c r="B82" s="30">
        <v>72</v>
      </c>
      <c r="C82" s="61">
        <f>K_call_19_2!Y84</f>
        <v>1.1301560318219257</v>
      </c>
      <c r="D82" s="61">
        <f>K_call_19_2!Z84</f>
        <v>1.1214324539541134</v>
      </c>
      <c r="E82" s="61">
        <f>K_call_19_2!AA84</f>
        <v>1.1133656213386287</v>
      </c>
      <c r="F82" s="61">
        <f>K_call_19_2!AB84</f>
        <v>1.105922968964697</v>
      </c>
      <c r="G82" s="61">
        <f>K_call_19_2!AC84</f>
        <v>1.085820193877113</v>
      </c>
      <c r="H82" s="61">
        <f>K_call_19_2!AD84</f>
        <v>1.0676126661183569</v>
      </c>
      <c r="I82" s="61">
        <f>K_call_19_2!AE84</f>
        <v>1.050318757321282</v>
      </c>
      <c r="J82" s="61">
        <f>K_call_19_2!AF84</f>
        <v>1.0170592718631135</v>
      </c>
      <c r="K82" s="62">
        <f>K_call_19_2!AG84</f>
        <v>0.98526408516338604</v>
      </c>
      <c r="M82" s="30">
        <v>72</v>
      </c>
      <c r="N82" s="61">
        <f>K_put_19_2!Y84</f>
        <v>1.1402096268592872</v>
      </c>
      <c r="O82" s="61">
        <f>K_put_19_2!Z84</f>
        <v>1.1444243665564215</v>
      </c>
      <c r="P82" s="61">
        <f>K_put_19_2!AA84</f>
        <v>1.1465360978217713</v>
      </c>
      <c r="Q82" s="61">
        <f>K_put_19_2!AB84</f>
        <v>1.1479384194405193</v>
      </c>
      <c r="R82" s="61">
        <f>K_put_19_2!AC84</f>
        <v>1.1509947010480324</v>
      </c>
      <c r="S82" s="61">
        <f>K_put_19_2!AD84</f>
        <v>1.1513594436409922</v>
      </c>
      <c r="T82" s="61">
        <f>K_put_19_2!AE84</f>
        <v>1.1514540539193281</v>
      </c>
      <c r="U82" s="61">
        <f>K_put_19_2!AF84</f>
        <v>1.1514810960944626</v>
      </c>
      <c r="V82" s="62">
        <f>K_put_19_2!AG84</f>
        <v>1.1506748820509807</v>
      </c>
    </row>
    <row r="83" spans="2:22" x14ac:dyDescent="0.3">
      <c r="B83" s="30">
        <v>73</v>
      </c>
      <c r="C83" s="61">
        <f>K_call_19_2!Y85</f>
        <v>1.1298806147056299</v>
      </c>
      <c r="D83" s="61">
        <f>K_call_19_2!Z85</f>
        <v>1.1208009041949625</v>
      </c>
      <c r="E83" s="61">
        <f>K_call_19_2!AA85</f>
        <v>1.1124504534194395</v>
      </c>
      <c r="F83" s="61">
        <f>K_call_19_2!AB85</f>
        <v>1.1047591615205179</v>
      </c>
      <c r="G83" s="61">
        <f>K_call_19_2!AC85</f>
        <v>1.0840164313987239</v>
      </c>
      <c r="H83" s="61">
        <f>K_call_19_2!AD85</f>
        <v>1.0653082515644852</v>
      </c>
      <c r="I83" s="61">
        <f>K_call_19_2!AE85</f>
        <v>1.0475541382670392</v>
      </c>
      <c r="J83" s="61">
        <f>K_call_19_2!AF85</f>
        <v>1.0135076941541905</v>
      </c>
      <c r="K83" s="62">
        <f>K_call_19_2!AG85</f>
        <v>0.980942108973889</v>
      </c>
      <c r="M83" s="30">
        <v>73</v>
      </c>
      <c r="N83" s="61">
        <f>K_put_19_2!Y85</f>
        <v>1.1404654372521401</v>
      </c>
      <c r="O83" s="61">
        <f>K_put_19_2!Z85</f>
        <v>1.1450090150814538</v>
      </c>
      <c r="P83" s="61">
        <f>K_put_19_2!AA85</f>
        <v>1.14737887855536</v>
      </c>
      <c r="Q83" s="61">
        <f>K_put_19_2!AB85</f>
        <v>1.1490028497218909</v>
      </c>
      <c r="R83" s="61">
        <f>K_put_19_2!AC85</f>
        <v>1.1526670155658942</v>
      </c>
      <c r="S83" s="61">
        <f>K_put_19_2!AD85</f>
        <v>1.1535242825559773</v>
      </c>
      <c r="T83" s="61">
        <f>K_put_19_2!AE85</f>
        <v>1.1540813173411217</v>
      </c>
      <c r="U83" s="61">
        <f>K_put_19_2!AF85</f>
        <v>1.1549943689607838</v>
      </c>
      <c r="V83" s="62">
        <f>K_put_19_2!AG85</f>
        <v>1.1550948109664636</v>
      </c>
    </row>
    <row r="84" spans="2:22" x14ac:dyDescent="0.3">
      <c r="B84" s="30">
        <v>74</v>
      </c>
      <c r="C84" s="61">
        <f>K_call_19_2!Y86</f>
        <v>1.1295986754217371</v>
      </c>
      <c r="D84" s="61">
        <f>K_call_19_2!Z86</f>
        <v>1.1201541194029052</v>
      </c>
      <c r="E84" s="61">
        <f>K_call_19_2!AA86</f>
        <v>1.1115122552146133</v>
      </c>
      <c r="F84" s="61">
        <f>K_call_19_2!AB86</f>
        <v>1.1035651169103518</v>
      </c>
      <c r="G84" s="61">
        <f>K_call_19_2!AC86</f>
        <v>1.082161539910709</v>
      </c>
      <c r="H84" s="61">
        <f>K_call_19_2!AD86</f>
        <v>1.0629348218991317</v>
      </c>
      <c r="I84" s="61">
        <f>K_call_19_2!AE86</f>
        <v>1.044702591002882</v>
      </c>
      <c r="J84" s="61">
        <f>K_call_19_2!AF86</f>
        <v>1.0098413320388966</v>
      </c>
      <c r="K84" s="62">
        <f>K_call_19_2!AG86</f>
        <v>0.97646364052946144</v>
      </c>
      <c r="M84" s="30">
        <v>74</v>
      </c>
      <c r="N84" s="61">
        <f>K_put_19_2!Y86</f>
        <v>1.1407265544032894</v>
      </c>
      <c r="O84" s="61">
        <f>K_put_19_2!Z86</f>
        <v>1.145606277632814</v>
      </c>
      <c r="P84" s="61">
        <f>K_put_19_2!AA86</f>
        <v>1.1482404560058317</v>
      </c>
      <c r="Q84" s="61">
        <f>K_put_19_2!AB86</f>
        <v>1.150091515856972</v>
      </c>
      <c r="R84" s="61">
        <f>K_put_19_2!AC86</f>
        <v>1.1543830523334122</v>
      </c>
      <c r="S84" s="61">
        <f>K_put_19_2!AD86</f>
        <v>1.1557515193274268</v>
      </c>
      <c r="T84" s="61">
        <f>K_put_19_2!AE86</f>
        <v>1.1567906292701515</v>
      </c>
      <c r="U84" s="61">
        <f>K_put_19_2!AF86</f>
        <v>1.1586276547933261</v>
      </c>
      <c r="V84" s="62">
        <f>K_put_19_2!AG86</f>
        <v>1.1596937382565302</v>
      </c>
    </row>
    <row r="85" spans="2:22" x14ac:dyDescent="0.3">
      <c r="B85" s="30">
        <v>75</v>
      </c>
      <c r="C85" s="61">
        <f>K_call_19_2!Y87</f>
        <v>1.1293096762387889</v>
      </c>
      <c r="D85" s="61">
        <f>K_call_19_2!Z87</f>
        <v>1.1194908526243754</v>
      </c>
      <c r="E85" s="61">
        <f>K_call_19_2!AA87</f>
        <v>1.1105491495464601</v>
      </c>
      <c r="F85" s="61">
        <f>K_call_19_2!AB87</f>
        <v>1.1023383844881152</v>
      </c>
      <c r="G85" s="61">
        <f>K_call_19_2!AC87</f>
        <v>1.08025134496381</v>
      </c>
      <c r="H85" s="61">
        <f>K_call_19_2!AD87</f>
        <v>1.0604866853003803</v>
      </c>
      <c r="I85" s="61">
        <f>K_call_19_2!AE87</f>
        <v>1.0417568569594626</v>
      </c>
      <c r="J85" s="61">
        <f>K_call_19_2!AF87</f>
        <v>1.006050160080288</v>
      </c>
      <c r="K85" s="62">
        <f>K_call_19_2!AG87</f>
        <v>0.97181444113838622</v>
      </c>
      <c r="M85" s="30">
        <v>75</v>
      </c>
      <c r="N85" s="61">
        <f>K_put_19_2!Y87</f>
        <v>1.1409934653190741</v>
      </c>
      <c r="O85" s="61">
        <f>K_put_19_2!Z87</f>
        <v>1.1462173207824362</v>
      </c>
      <c r="P85" s="61">
        <f>K_put_19_2!AA87</f>
        <v>1.1491225764793138</v>
      </c>
      <c r="Q85" s="61">
        <f>K_put_19_2!AB87</f>
        <v>1.151206680735666</v>
      </c>
      <c r="R85" s="61">
        <f>K_put_19_2!AC87</f>
        <v>1.1561469150162342</v>
      </c>
      <c r="S85" s="61">
        <f>K_put_19_2!AD87</f>
        <v>1.1580470834285272</v>
      </c>
      <c r="T85" s="61">
        <f>K_put_19_2!AE87</f>
        <v>1.159589924120213</v>
      </c>
      <c r="U85" s="61">
        <f>K_put_19_2!AF87</f>
        <v>1.1623930148375474</v>
      </c>
      <c r="V85" s="62">
        <f>K_put_19_2!AG87</f>
        <v>1.1644906707181897</v>
      </c>
    </row>
    <row r="86" spans="2:22" x14ac:dyDescent="0.3">
      <c r="B86" s="30">
        <v>76</v>
      </c>
      <c r="C86" s="61">
        <f>K_call_19_2!Y88</f>
        <v>1.12901302419867</v>
      </c>
      <c r="D86" s="61">
        <f>K_call_19_2!Z88</f>
        <v>1.1188097289084669</v>
      </c>
      <c r="E86" s="61">
        <f>K_call_19_2!AA88</f>
        <v>1.1095590679557443</v>
      </c>
      <c r="F86" s="61">
        <f>K_call_19_2!AB88</f>
        <v>1.1010762637332026</v>
      </c>
      <c r="G86" s="61">
        <f>K_call_19_2!AC88</f>
        <v>1.0782812505003454</v>
      </c>
      <c r="H86" s="61">
        <f>K_call_19_2!AD88</f>
        <v>1.0579575656357403</v>
      </c>
      <c r="I86" s="61">
        <f>K_call_19_2!AE88</f>
        <v>1.0387089130273495</v>
      </c>
      <c r="J86" s="61">
        <f>K_call_19_2!AF88</f>
        <v>1.0021229962396123</v>
      </c>
      <c r="K86" s="62">
        <f>K_call_19_2!AG88</f>
        <v>0.96697852229511261</v>
      </c>
      <c r="M86" s="30">
        <v>76</v>
      </c>
      <c r="N86" s="61">
        <f>K_put_19_2!Y88</f>
        <v>1.1412667073545757</v>
      </c>
      <c r="O86" s="61">
        <f>K_put_19_2!Z88</f>
        <v>1.1468434315707321</v>
      </c>
      <c r="P86" s="61">
        <f>K_put_19_2!AA88</f>
        <v>1.1500271680999006</v>
      </c>
      <c r="Q86" s="61">
        <f>K_put_19_2!AB88</f>
        <v>1.1523508460770642</v>
      </c>
      <c r="R86" s="61">
        <f>K_put_19_2!AC88</f>
        <v>1.1579631456182353</v>
      </c>
      <c r="S86" s="61">
        <f>K_put_19_2!AD88</f>
        <v>1.1604175568978707</v>
      </c>
      <c r="T86" s="61">
        <f>K_put_19_2!AE88</f>
        <v>1.1624880438901357</v>
      </c>
      <c r="U86" s="61">
        <f>K_put_19_2!AF88</f>
        <v>1.1663040412717283</v>
      </c>
      <c r="V86" s="62">
        <f>K_put_19_2!AG88</f>
        <v>1.1695072257854371</v>
      </c>
    </row>
    <row r="87" spans="2:22" x14ac:dyDescent="0.3">
      <c r="B87" s="30">
        <v>77</v>
      </c>
      <c r="C87" s="61">
        <f>K_call_19_2!Y89</f>
        <v>1.1287080619605419</v>
      </c>
      <c r="D87" s="61">
        <f>K_call_19_2!Z89</f>
        <v>1.1181092239880241</v>
      </c>
      <c r="E87" s="61">
        <f>K_call_19_2!AA89</f>
        <v>1.1085397186391599</v>
      </c>
      <c r="F87" s="61">
        <f>K_call_19_2!AB89</f>
        <v>1.0997757620582398</v>
      </c>
      <c r="G87" s="61">
        <f>K_call_19_2!AC89</f>
        <v>1.0762461659222613</v>
      </c>
      <c r="H87" s="61">
        <f>K_call_19_2!AD89</f>
        <v>1.0553404983628323</v>
      </c>
      <c r="I87" s="61">
        <f>K_call_19_2!AE89</f>
        <v>1.0355498307668174</v>
      </c>
      <c r="J87" s="61">
        <f>K_call_19_2!AF89</f>
        <v>0.99804727259197978</v>
      </c>
      <c r="K87" s="62">
        <f>K_call_19_2!AG89</f>
        <v>0.96193776980057055</v>
      </c>
      <c r="M87" s="30">
        <v>77</v>
      </c>
      <c r="N87" s="61">
        <f>K_put_19_2!Y89</f>
        <v>1.1415468766530306</v>
      </c>
      <c r="O87" s="61">
        <f>K_put_19_2!Z89</f>
        <v>1.1474860378048839</v>
      </c>
      <c r="P87" s="61">
        <f>K_put_19_2!AA89</f>
        <v>1.1509563716917299</v>
      </c>
      <c r="Q87" s="61">
        <f>K_put_19_2!AB89</f>
        <v>1.1535267933666842</v>
      </c>
      <c r="R87" s="61">
        <f>K_put_19_2!AC89</f>
        <v>1.159836801344087</v>
      </c>
      <c r="S87" s="61">
        <f>K_put_19_2!AD89</f>
        <v>1.1628702920947722</v>
      </c>
      <c r="T87" s="61">
        <f>K_put_19_2!AE89</f>
        <v>1.165494907464024</v>
      </c>
      <c r="U87" s="61">
        <f>K_put_19_2!AF89</f>
        <v>1.1703761651683926</v>
      </c>
      <c r="V87" s="62">
        <f>K_put_19_2!AG89</f>
        <v>1.1747682007098879</v>
      </c>
    </row>
    <row r="88" spans="2:22" x14ac:dyDescent="0.3">
      <c r="B88" s="30">
        <v>78</v>
      </c>
      <c r="C88" s="61">
        <f>K_call_19_2!Y90</f>
        <v>1.1283940566925952</v>
      </c>
      <c r="D88" s="61">
        <f>K_call_19_2!Z90</f>
        <v>1.1173876383899257</v>
      </c>
      <c r="E88" s="61">
        <f>K_call_19_2!AA90</f>
        <v>1.1074885474602643</v>
      </c>
      <c r="F88" s="61">
        <f>K_call_19_2!AB90</f>
        <v>1.0984335434203496</v>
      </c>
      <c r="G88" s="61">
        <f>K_call_19_2!AC90</f>
        <v>1.0741404168319073</v>
      </c>
      <c r="H88" s="61">
        <f>K_call_19_2!AD90</f>
        <v>1.0526277023400086</v>
      </c>
      <c r="I88" s="61">
        <f>K_call_19_2!AE90</f>
        <v>1.0322696017984716</v>
      </c>
      <c r="J88" s="61">
        <f>K_call_19_2!AF90</f>
        <v>0.9938087462756483</v>
      </c>
      <c r="K88" s="62">
        <f>K_call_19_2!AG90</f>
        <v>0.95667146073238774</v>
      </c>
      <c r="M88" s="30">
        <v>78</v>
      </c>
      <c r="N88" s="61">
        <f>K_put_19_2!Y90</f>
        <v>1.1418346383916347</v>
      </c>
      <c r="O88" s="61">
        <f>K_put_19_2!Z90</f>
        <v>1.14814673273178</v>
      </c>
      <c r="P88" s="61">
        <f>K_put_19_2!AA90</f>
        <v>1.1519125783854627</v>
      </c>
      <c r="Q88" s="61">
        <f>K_put_19_2!AB90</f>
        <v>1.1547376338081889</v>
      </c>
      <c r="R88" s="61">
        <f>K_put_19_2!AC90</f>
        <v>1.1617735488976193</v>
      </c>
      <c r="S88" s="61">
        <f>K_put_19_2!AD90</f>
        <v>1.1654135571118158</v>
      </c>
      <c r="T88" s="61">
        <f>K_put_19_2!AE90</f>
        <v>1.1686217212461691</v>
      </c>
      <c r="U88" s="61">
        <f>K_put_19_2!AF90</f>
        <v>1.1746270462746147</v>
      </c>
      <c r="V88" s="62">
        <f>K_put_19_2!AG90</f>
        <v>1.1803023072099343</v>
      </c>
    </row>
    <row r="89" spans="2:22" x14ac:dyDescent="0.3">
      <c r="B89" s="30">
        <v>79</v>
      </c>
      <c r="C89" s="61">
        <f>K_call_19_2!Y91</f>
        <v>1.1280701864796669</v>
      </c>
      <c r="D89" s="61">
        <f>K_call_19_2!Z91</f>
        <v>1.1166430657212389</v>
      </c>
      <c r="E89" s="61">
        <f>K_call_19_2!AA91</f>
        <v>1.1064026901177211</v>
      </c>
      <c r="F89" s="61">
        <f>K_call_19_2!AB91</f>
        <v>1.097045865167021</v>
      </c>
      <c r="G89" s="61">
        <f>K_call_19_2!AC91</f>
        <v>1.0719576347465141</v>
      </c>
      <c r="H89" s="61">
        <f>K_call_19_2!AD91</f>
        <v>1.0498104203674672</v>
      </c>
      <c r="I89" s="61">
        <f>K_call_19_2!AE91</f>
        <v>1.0288569188967183</v>
      </c>
      <c r="J89" s="61">
        <f>K_call_19_2!AF91</f>
        <v>0.98939113054305539</v>
      </c>
      <c r="K89" s="62">
        <f>K_call_19_2!AG91</f>
        <v>0.95115563360663968</v>
      </c>
      <c r="M89" s="30">
        <v>79</v>
      </c>
      <c r="N89" s="61">
        <f>K_put_19_2!Y91</f>
        <v>1.1421307393277322</v>
      </c>
      <c r="O89" s="61">
        <f>K_put_19_2!Z91</f>
        <v>1.1488273052906293</v>
      </c>
      <c r="P89" s="61">
        <f>K_put_19_2!AA91</f>
        <v>1.1528984758207128</v>
      </c>
      <c r="Q89" s="61">
        <f>K_put_19_2!AB91</f>
        <v>1.155986869826382</v>
      </c>
      <c r="R89" s="61">
        <f>K_put_19_2!AC91</f>
        <v>1.1637797812785358</v>
      </c>
      <c r="S89" s="61">
        <f>K_put_19_2!AD91</f>
        <v>1.1680567171682981</v>
      </c>
      <c r="T89" s="61">
        <f>K_put_19_2!AE91</f>
        <v>1.1718812440768176</v>
      </c>
      <c r="U89" s="61">
        <f>K_put_19_2!AF91</f>
        <v>1.1790770725432849</v>
      </c>
      <c r="V89" s="62">
        <f>K_put_19_2!AG91</f>
        <v>1.1861431337322828</v>
      </c>
    </row>
    <row r="90" spans="2:22" x14ac:dyDescent="0.3">
      <c r="B90" s="30">
        <v>80</v>
      </c>
      <c r="C90" s="61">
        <f>K_call_19_2!Y92</f>
        <v>1.1277355235368667</v>
      </c>
      <c r="D90" s="61">
        <f>K_call_19_2!Z92</f>
        <v>1.1158733534559249</v>
      </c>
      <c r="E90" s="61">
        <f>K_call_19_2!AA92</f>
        <v>1.1052789129031499</v>
      </c>
      <c r="F90" s="61">
        <f>K_call_19_2!AB92</f>
        <v>1.0956084996649285</v>
      </c>
      <c r="G90" s="61">
        <f>K_call_19_2!AC92</f>
        <v>1.0696906194198275</v>
      </c>
      <c r="H90" s="61">
        <f>K_call_19_2!AD92</f>
        <v>1.0468787186348893</v>
      </c>
      <c r="I90" s="61">
        <f>K_call_19_2!AE92</f>
        <v>1.0252988982854094</v>
      </c>
      <c r="J90" s="61">
        <f>K_call_19_2!AF92</f>
        <v>0.98477561733380969</v>
      </c>
      <c r="K90" s="62">
        <f>K_call_19_2!AG92</f>
        <v>0.94536225366254201</v>
      </c>
      <c r="M90" s="30">
        <v>80</v>
      </c>
      <c r="N90" s="61">
        <f>K_put_19_2!Y92</f>
        <v>1.1424360233049835</v>
      </c>
      <c r="O90" s="61">
        <f>K_put_19_2!Z92</f>
        <v>1.1495297775574393</v>
      </c>
      <c r="P90" s="61">
        <f>K_put_19_2!AA92</f>
        <v>1.153917105455442</v>
      </c>
      <c r="Q90" s="61">
        <f>K_put_19_2!AB92</f>
        <v>1.1572784715352602</v>
      </c>
      <c r="R90" s="61">
        <f>K_put_19_2!AC92</f>
        <v>1.1658627639506951</v>
      </c>
      <c r="S90" s="61">
        <f>K_put_19_2!AD92</f>
        <v>1.1708104634020808</v>
      </c>
      <c r="T90" s="61">
        <f>K_put_19_2!AE92</f>
        <v>1.1752881243962097</v>
      </c>
      <c r="U90" s="61">
        <f>K_put_19_2!AF92</f>
        <v>1.1837500092151205</v>
      </c>
      <c r="V90" s="62">
        <f>K_put_19_2!AG92</f>
        <v>1.1923304267210755</v>
      </c>
    </row>
    <row r="91" spans="2:22" x14ac:dyDescent="0.3">
      <c r="B91" s="30">
        <v>81</v>
      </c>
      <c r="C91" s="61">
        <f>K_call_19_2!Y93</f>
        <v>1.1273890132696547</v>
      </c>
      <c r="D91" s="61">
        <f>K_call_19_2!Z93</f>
        <v>1.1150760539531217</v>
      </c>
      <c r="E91" s="61">
        <f>K_call_19_2!AA93</f>
        <v>1.1041135385615988</v>
      </c>
      <c r="F91" s="61">
        <f>K_call_19_2!AB93</f>
        <v>1.0941166360104499</v>
      </c>
      <c r="G91" s="61">
        <f>K_call_19_2!AC93</f>
        <v>1.0673311650194846</v>
      </c>
      <c r="H91" s="61">
        <f>K_call_19_2!AD93</f>
        <v>1.0438212314236013</v>
      </c>
      <c r="I91" s="61">
        <f>K_call_19_2!AE93</f>
        <v>1.0215807227311511</v>
      </c>
      <c r="J91" s="61">
        <f>K_call_19_2!AF93</f>
        <v>0.97994025000072194</v>
      </c>
      <c r="K91" s="62">
        <f>K_call_19_2!AG93</f>
        <v>0.93925808624906559</v>
      </c>
      <c r="M91" s="30">
        <v>81</v>
      </c>
      <c r="N91" s="61">
        <f>K_put_19_2!Y93</f>
        <v>1.1427514506116996</v>
      </c>
      <c r="O91" s="61">
        <f>K_put_19_2!Z93</f>
        <v>1.1502564515668228</v>
      </c>
      <c r="P91" s="61">
        <f>K_put_19_2!AA93</f>
        <v>1.1549719343966314</v>
      </c>
      <c r="Q91" s="61">
        <f>K_put_19_2!AB93</f>
        <v>1.1586169728281894</v>
      </c>
      <c r="R91" s="61">
        <f>K_put_19_2!AC93</f>
        <v>1.1680308198498801</v>
      </c>
      <c r="S91" s="61">
        <f>K_put_19_2!AD93</f>
        <v>1.1736871049665281</v>
      </c>
      <c r="T91" s="61">
        <f>K_put_19_2!AE93</f>
        <v>1.1788593350144643</v>
      </c>
      <c r="U91" s="61">
        <f>K_put_19_2!AF93</f>
        <v>1.1886738552846126</v>
      </c>
      <c r="V91" s="62">
        <f>K_put_19_2!AG93</f>
        <v>1.1989118285018381</v>
      </c>
    </row>
    <row r="92" spans="2:22" x14ac:dyDescent="0.3">
      <c r="B92" s="30">
        <v>82</v>
      </c>
      <c r="C92" s="61">
        <f>K_call_19_2!Y94</f>
        <v>1.1270294478648331</v>
      </c>
      <c r="D92" s="61">
        <f>K_call_19_2!Z94</f>
        <v>1.1142483625897717</v>
      </c>
      <c r="E92" s="61">
        <f>K_call_19_2!AA94</f>
        <v>1.1029023524496082</v>
      </c>
      <c r="F92" s="61">
        <f>K_call_19_2!AB94</f>
        <v>1.0925647553224533</v>
      </c>
      <c r="G92" s="61">
        <f>K_call_19_2!AC94</f>
        <v>1.0648698379379142</v>
      </c>
      <c r="H92" s="61">
        <f>K_call_19_2!AD94</f>
        <v>1.0406248317653439</v>
      </c>
      <c r="I92" s="61">
        <f>K_call_19_2!AE94</f>
        <v>1.0176851761881478</v>
      </c>
      <c r="J92" s="61">
        <f>K_call_19_2!AF94</f>
        <v>0.97485908499286011</v>
      </c>
      <c r="K92" s="62">
        <f>K_call_19_2!AG94</f>
        <v>0.93280314443876622</v>
      </c>
      <c r="M92" s="30">
        <v>82</v>
      </c>
      <c r="N92" s="61">
        <f>K_put_19_2!Y94</f>
        <v>1.1430781224153161</v>
      </c>
      <c r="O92" s="61">
        <f>K_put_19_2!Z94</f>
        <v>1.1510099685164019</v>
      </c>
      <c r="P92" s="61">
        <f>K_put_19_2!AA94</f>
        <v>1.1560669464632614</v>
      </c>
      <c r="Q92" s="61">
        <f>K_put_19_2!AB94</f>
        <v>1.1600075935390866</v>
      </c>
      <c r="R92" s="61">
        <f>K_put_19_2!AC94</f>
        <v>1.1702935664830203</v>
      </c>
      <c r="S92" s="61">
        <f>K_put_19_2!AD94</f>
        <v>1.1767009469768899</v>
      </c>
      <c r="T92" s="61">
        <f>K_put_19_2!AE94</f>
        <v>1.1826147419453297</v>
      </c>
      <c r="U92" s="61">
        <f>K_put_19_2!AF94</f>
        <v>1.1938819932505376</v>
      </c>
      <c r="V92" s="62">
        <f>K_put_19_2!AG94</f>
        <v>1.20594528453729</v>
      </c>
    </row>
    <row r="93" spans="2:22" x14ac:dyDescent="0.3">
      <c r="B93" s="30">
        <v>83</v>
      </c>
      <c r="C93" s="61">
        <f>K_call_19_2!Y95</f>
        <v>1.1266554325806772</v>
      </c>
      <c r="D93" s="61">
        <f>K_call_19_2!Z95</f>
        <v>1.113387038657089</v>
      </c>
      <c r="E93" s="61">
        <f>K_call_19_2!AA95</f>
        <v>1.1016404822623946</v>
      </c>
      <c r="F93" s="61">
        <f>K_call_19_2!AB95</f>
        <v>1.0909464704833054</v>
      </c>
      <c r="G93" s="61">
        <f>K_call_19_2!AC95</f>
        <v>1.0622956888650954</v>
      </c>
      <c r="H93" s="61">
        <f>K_call_19_2!AD95</f>
        <v>1.0372742002582531</v>
      </c>
      <c r="I93" s="61">
        <f>K_call_19_2!AE95</f>
        <v>1.0135920272061023</v>
      </c>
      <c r="J93" s="61">
        <f>K_call_19_2!AF95</f>
        <v>0.96950104972934226</v>
      </c>
      <c r="K93" s="62">
        <f>K_call_19_2!AG95</f>
        <v>0.92594849866030637</v>
      </c>
      <c r="M93" s="30">
        <v>83</v>
      </c>
      <c r="N93" s="61">
        <f>K_put_19_2!Y95</f>
        <v>1.1434173119783766</v>
      </c>
      <c r="O93" s="61">
        <f>K_put_19_2!Z95</f>
        <v>1.1517933845521247</v>
      </c>
      <c r="P93" s="61">
        <f>K_put_19_2!AA95</f>
        <v>1.1572067590872968</v>
      </c>
      <c r="Q93" s="61">
        <f>K_put_19_2!AB95</f>
        <v>1.161456396752905</v>
      </c>
      <c r="R93" s="61">
        <f>K_put_19_2!AC95</f>
        <v>1.1726622239971467</v>
      </c>
      <c r="S93" s="61">
        <f>K_put_19_2!AD95</f>
        <v>1.17986878687168</v>
      </c>
      <c r="T93" s="61">
        <f>K_put_19_2!AE95</f>
        <v>1.1865778608171889</v>
      </c>
      <c r="U93" s="61">
        <f>K_put_19_2!AF95</f>
        <v>1.1994147629295402</v>
      </c>
      <c r="V93" s="62">
        <f>K_put_19_2!AG95</f>
        <v>1.2135024591097641</v>
      </c>
    </row>
    <row r="94" spans="2:22" x14ac:dyDescent="0.3">
      <c r="B94" s="30">
        <v>84</v>
      </c>
      <c r="C94" s="61">
        <f>K_call_19_2!Y96</f>
        <v>1.1262653421417208</v>
      </c>
      <c r="D94" s="61">
        <f>K_call_19_2!Z96</f>
        <v>1.1124883028428438</v>
      </c>
      <c r="E94" s="61">
        <f>K_call_19_2!AA96</f>
        <v>1.1003222417395868</v>
      </c>
      <c r="F94" s="61">
        <f>K_call_19_2!AB96</f>
        <v>1.0892543172561708</v>
      </c>
      <c r="G94" s="61">
        <f>K_call_19_2!AC96</f>
        <v>1.059595873946525</v>
      </c>
      <c r="H94" s="61">
        <f>K_call_19_2!AD96</f>
        <v>1.0337512511400633</v>
      </c>
      <c r="I94" s="61">
        <f>K_call_19_2!AE96</f>
        <v>1.0092771970412764</v>
      </c>
      <c r="J94" s="61">
        <f>K_call_19_2!AF96</f>
        <v>0.96382835208488526</v>
      </c>
      <c r="K94" s="62">
        <f>K_call_19_2!AG96</f>
        <v>0.91863310018299305</v>
      </c>
      <c r="M94" s="30">
        <v>84</v>
      </c>
      <c r="N94" s="61">
        <f>K_put_19_2!Y96</f>
        <v>1.1437705050731379</v>
      </c>
      <c r="O94" s="61">
        <f>K_put_19_2!Z96</f>
        <v>1.1526102691023083</v>
      </c>
      <c r="P94" s="61">
        <f>K_put_19_2!AA96</f>
        <v>1.1583967754813189</v>
      </c>
      <c r="Q94" s="61">
        <f>K_put_19_2!AB96</f>
        <v>1.162970494280275</v>
      </c>
      <c r="R94" s="61">
        <f>K_put_19_2!AC96</f>
        <v>1.1751500216433886</v>
      </c>
      <c r="S94" s="61">
        <f>K_put_19_2!AD96</f>
        <v>1.1832105772398303</v>
      </c>
      <c r="T94" s="61">
        <f>K_put_19_2!AE96</f>
        <v>1.1907768812526631</v>
      </c>
      <c r="U94" s="61">
        <f>K_put_19_2!AF96</f>
        <v>1.2053216640910223</v>
      </c>
      <c r="V94" s="62">
        <f>K_put_19_2!AG96</f>
        <v>1.2216737189220495</v>
      </c>
    </row>
    <row r="95" spans="2:22" x14ac:dyDescent="0.3">
      <c r="B95" s="30">
        <v>85</v>
      </c>
      <c r="C95" s="61">
        <f>K_call_19_2!Y97</f>
        <v>1.1258572634929724</v>
      </c>
      <c r="D95" s="61">
        <f>K_call_19_2!Z97</f>
        <v>1.1115477023555027</v>
      </c>
      <c r="E95" s="61">
        <f>K_call_19_2!AA97</f>
        <v>1.0989409244069772</v>
      </c>
      <c r="F95" s="61">
        <f>K_call_19_2!AB97</f>
        <v>1.0874794776889305</v>
      </c>
      <c r="G95" s="61">
        <f>K_call_19_2!AC97</f>
        <v>1.056755147734181</v>
      </c>
      <c r="H95" s="61">
        <f>K_call_19_2!AD97</f>
        <v>1.0300343540008323</v>
      </c>
      <c r="I95" s="61">
        <f>K_call_19_2!AE97</f>
        <v>1.00471161403652</v>
      </c>
      <c r="J95" s="61">
        <f>K_call_19_2!AF97</f>
        <v>0.9577942088841005</v>
      </c>
      <c r="K95" s="62">
        <f>K_call_19_2!AG97</f>
        <v>0.91077902382983067</v>
      </c>
      <c r="M95" s="30">
        <v>85</v>
      </c>
      <c r="N95" s="61">
        <f>K_put_19_2!Y97</f>
        <v>1.1441394530863445</v>
      </c>
      <c r="O95" s="61">
        <f>K_put_19_2!Z97</f>
        <v>1.1534648344089524</v>
      </c>
      <c r="P95" s="61">
        <f>K_put_19_2!AA97</f>
        <v>1.1596433857996755</v>
      </c>
      <c r="Q95" s="61">
        <f>K_put_19_2!AB97</f>
        <v>1.1645583193369979</v>
      </c>
      <c r="R95" s="61">
        <f>K_put_19_2!AC97</f>
        <v>1.1777727433600964</v>
      </c>
      <c r="S95" s="61">
        <f>K_put_19_2!AD97</f>
        <v>1.1867503277247025</v>
      </c>
      <c r="T95" s="61">
        <f>K_put_19_2!AE97</f>
        <v>1.1952460831945453</v>
      </c>
      <c r="U95" s="61">
        <f>K_put_19_2!AF97</f>
        <v>1.2116645189504911</v>
      </c>
      <c r="V95" s="62">
        <f>K_put_19_2!AG97</f>
        <v>1.2305756461323412</v>
      </c>
    </row>
    <row r="96" spans="2:22" x14ac:dyDescent="0.3">
      <c r="B96" s="30">
        <v>86</v>
      </c>
      <c r="C96" s="61">
        <f>K_call_19_2!Y98</f>
        <v>1.1254289193916476</v>
      </c>
      <c r="D96" s="61">
        <f>K_call_19_2!Z98</f>
        <v>1.1105599304600748</v>
      </c>
      <c r="E96" s="61">
        <f>K_call_19_2!AA98</f>
        <v>1.0974885266324834</v>
      </c>
      <c r="F96" s="61">
        <f>K_call_19_2!AB98</f>
        <v>1.0856114072881644</v>
      </c>
      <c r="G96" s="61">
        <f>K_call_19_2!AC98</f>
        <v>1.0537551713205475</v>
      </c>
      <c r="H96" s="61">
        <f>K_call_19_2!AD98</f>
        <v>1.0260972557804053</v>
      </c>
      <c r="I96" s="61">
        <f>K_call_19_2!AE98</f>
        <v>0.999859598464515</v>
      </c>
      <c r="J96" s="61">
        <f>K_call_19_2!AF98</f>
        <v>0.95133950517447663</v>
      </c>
      <c r="K96" s="62">
        <f>K_call_19_2!AG98</f>
        <v>0.90228406507209313</v>
      </c>
      <c r="M96" s="30">
        <v>86</v>
      </c>
      <c r="N96" s="61">
        <f>K_put_19_2!Y98</f>
        <v>1.1445262439657173</v>
      </c>
      <c r="O96" s="61">
        <f>K_put_19_2!Z98</f>
        <v>1.1543621090631511</v>
      </c>
      <c r="P96" s="61">
        <f>K_put_19_2!AA98</f>
        <v>1.1609542377249367</v>
      </c>
      <c r="Q96" s="61">
        <f>K_put_19_2!AB98</f>
        <v>1.1662299949253645</v>
      </c>
      <c r="R96" s="61">
        <f>K_put_19_2!AC98</f>
        <v>1.1805494744562171</v>
      </c>
      <c r="S96" s="61">
        <f>K_put_19_2!AD98</f>
        <v>1.1905173587339954</v>
      </c>
      <c r="T96" s="61">
        <f>K_put_19_2!AE98</f>
        <v>1.2000278421735049</v>
      </c>
      <c r="U96" s="61">
        <f>K_put_19_2!AF98</f>
        <v>1.2185221499560486</v>
      </c>
      <c r="V96" s="62">
        <f>K_put_19_2!AG98</f>
        <v>1.2403628144548173</v>
      </c>
    </row>
    <row r="97" spans="2:22" x14ac:dyDescent="0.3">
      <c r="B97" s="30">
        <v>87</v>
      </c>
      <c r="C97" s="61">
        <f>K_call_19_2!Y99</f>
        <v>1.124977564498985</v>
      </c>
      <c r="D97" s="61">
        <f>K_call_19_2!Z99</f>
        <v>1.1095185803754093</v>
      </c>
      <c r="E97" s="61">
        <f>K_call_19_2!AA99</f>
        <v>1.0959553684232339</v>
      </c>
      <c r="F97" s="61">
        <f>K_call_19_2!AB99</f>
        <v>1.0836373222610716</v>
      </c>
      <c r="G97" s="61">
        <f>K_call_19_2!AC99</f>
        <v>1.0505735472951951</v>
      </c>
      <c r="H97" s="61">
        <f>K_call_19_2!AD99</f>
        <v>1.0219075508939568</v>
      </c>
      <c r="I97" s="61">
        <f>K_call_19_2!AE99</f>
        <v>0.99467652265758311</v>
      </c>
      <c r="J97" s="61">
        <f>K_call_19_2!AF99</f>
        <v>0.9443877077784244</v>
      </c>
      <c r="K97" s="62">
        <f>K_call_19_2!AG99</f>
        <v>0.89300967283553734</v>
      </c>
      <c r="M97" s="30">
        <v>87</v>
      </c>
      <c r="N97" s="61">
        <f>K_put_19_2!Y99</f>
        <v>1.1449333987920061</v>
      </c>
      <c r="O97" s="61">
        <f>K_put_19_2!Z99</f>
        <v>1.1553081749749017</v>
      </c>
      <c r="P97" s="61">
        <f>K_put_19_2!AA99</f>
        <v>1.1623386076593674</v>
      </c>
      <c r="Q97" s="61">
        <f>K_put_19_2!AB99</f>
        <v>1.1679978416752081</v>
      </c>
      <c r="R97" s="61">
        <f>K_put_19_2!AC99</f>
        <v>1.1835036464055284</v>
      </c>
      <c r="S97" s="61">
        <f>K_put_19_2!AD99</f>
        <v>1.1945480874511158</v>
      </c>
      <c r="T97" s="61">
        <f>K_put_19_2!AE99</f>
        <v>1.2051755474870829</v>
      </c>
      <c r="U97" s="61">
        <f>K_put_19_2!AF99</f>
        <v>1.225997546240583</v>
      </c>
      <c r="V97" s="62">
        <f>K_put_19_2!AG99</f>
        <v>1.2512471395604403</v>
      </c>
    </row>
    <row r="98" spans="2:22" x14ac:dyDescent="0.3">
      <c r="B98" s="30">
        <v>88</v>
      </c>
      <c r="C98" s="61">
        <f>K_call_19_2!Y100</f>
        <v>1.1244998410399967</v>
      </c>
      <c r="D98" s="61">
        <f>K_call_19_2!Z100</f>
        <v>1.1084158023005481</v>
      </c>
      <c r="E98" s="61">
        <f>K_call_19_2!AA100</f>
        <v>1.0943295624783431</v>
      </c>
      <c r="F98" s="61">
        <f>K_call_19_2!AB100</f>
        <v>1.0815414778730683</v>
      </c>
      <c r="G98" s="61">
        <f>K_call_19_2!AC100</f>
        <v>1.0471824391370317</v>
      </c>
      <c r="H98" s="61">
        <f>K_call_19_2!AD100</f>
        <v>1.0174244479512182</v>
      </c>
      <c r="I98" s="61">
        <f>K_call_19_2!AE100</f>
        <v>0.989105311564489</v>
      </c>
      <c r="J98" s="61">
        <f>K_call_19_2!AF100</f>
        <v>0.93683679235431983</v>
      </c>
      <c r="K98" s="62">
        <f>K_call_19_2!AG100</f>
        <v>0.88276011430809109</v>
      </c>
      <c r="M98" s="30">
        <v>88</v>
      </c>
      <c r="N98" s="61">
        <f>K_put_19_2!Y100</f>
        <v>1.14536400605906</v>
      </c>
      <c r="O98" s="61">
        <f>K_put_19_2!Z100</f>
        <v>1.1563104980791381</v>
      </c>
      <c r="P98" s="61">
        <f>K_put_19_2!AA100</f>
        <v>1.1638079214700403</v>
      </c>
      <c r="Q98" s="61">
        <f>K_put_19_2!AB100</f>
        <v>1.1698770943271073</v>
      </c>
      <c r="R98" s="61">
        <f>K_put_19_2!AC100</f>
        <v>1.1866645365336375</v>
      </c>
      <c r="S98" s="61">
        <f>K_put_19_2!AD100</f>
        <v>1.198888645619697</v>
      </c>
      <c r="T98" s="61">
        <f>K_put_19_2!AE100</f>
        <v>1.2107579878367731</v>
      </c>
      <c r="U98" s="61">
        <f>K_put_19_2!AF100</f>
        <v>1.2342293150965724</v>
      </c>
      <c r="V98" s="62">
        <f>K_put_19_2!AG100</f>
        <v>1.2635315915716314</v>
      </c>
    </row>
    <row r="99" spans="2:22" x14ac:dyDescent="0.3">
      <c r="B99" s="30">
        <v>89</v>
      </c>
      <c r="C99" s="61">
        <f>K_call_19_2!Y101</f>
        <v>1.123991573345573</v>
      </c>
      <c r="D99" s="61">
        <f>K_call_19_2!Z101</f>
        <v>1.1072418133663322</v>
      </c>
      <c r="E99" s="61">
        <f>K_call_19_2!AA101</f>
        <v>1.0925962513838303</v>
      </c>
      <c r="F99" s="61">
        <f>K_call_19_2!AB101</f>
        <v>1.0793041254298694</v>
      </c>
      <c r="G99" s="61">
        <f>K_call_19_2!AC101</f>
        <v>1.0435465369708861</v>
      </c>
      <c r="H99" s="61">
        <f>K_call_19_2!AD101</f>
        <v>1.0125953997231081</v>
      </c>
      <c r="I99" s="61">
        <f>K_call_19_2!AE101</f>
        <v>0.98307100710836004</v>
      </c>
      <c r="J99" s="61">
        <f>K_call_19_2!AF101</f>
        <v>0.92854576260338351</v>
      </c>
      <c r="K99" s="62">
        <f>K_call_19_2!AG101</f>
        <v>0.87124376218713284</v>
      </c>
      <c r="M99" s="30">
        <v>89</v>
      </c>
      <c r="N99" s="61">
        <f>K_put_19_2!Y101</f>
        <v>1.1458219130032508</v>
      </c>
      <c r="O99" s="61">
        <f>K_put_19_2!Z101</f>
        <v>1.1573784015452839</v>
      </c>
      <c r="P99" s="61">
        <f>K_put_19_2!AA101</f>
        <v>1.1653765041679081</v>
      </c>
      <c r="Q99" s="61">
        <f>K_put_19_2!AB101</f>
        <v>1.17188693996898</v>
      </c>
      <c r="R99" s="61">
        <f>K_put_19_2!AC101</f>
        <v>1.1900694855515532</v>
      </c>
      <c r="S99" s="61">
        <f>K_put_19_2!AD101</f>
        <v>1.203598847058521</v>
      </c>
      <c r="T99" s="61">
        <f>K_put_19_2!AE101</f>
        <v>1.2168661995709342</v>
      </c>
      <c r="U99" s="61">
        <f>K_put_19_2!AF101</f>
        <v>1.2434109480525966</v>
      </c>
      <c r="V99" s="62">
        <f>K_put_19_2!AG101</f>
        <v>1.2776734805438785</v>
      </c>
    </row>
    <row r="100" spans="2:22" x14ac:dyDescent="0.3">
      <c r="B100" s="30">
        <v>90</v>
      </c>
      <c r="C100" s="61">
        <f>K_call_19_2!Y102</f>
        <v>1.1234474669938515</v>
      </c>
      <c r="D100" s="61">
        <f>K_call_19_2!Z102</f>
        <v>1.1059841768283134</v>
      </c>
      <c r="E100" s="61">
        <f>K_call_19_2!AA102</f>
        <v>1.0907364782905693</v>
      </c>
      <c r="F100" s="61">
        <f>K_call_19_2!AB102</f>
        <v>1.0768999570905302</v>
      </c>
      <c r="G100" s="61">
        <f>K_call_19_2!AC102</f>
        <v>1.0396199540422486</v>
      </c>
      <c r="H100" s="61">
        <f>K_call_19_2!AD102</f>
        <v>1.0073508123715671</v>
      </c>
      <c r="I100" s="61">
        <f>K_call_19_2!AE102</f>
        <v>0.97647192914271197</v>
      </c>
      <c r="J100" s="61">
        <f>K_call_19_2!AF102</f>
        <v>0.91931065860789352</v>
      </c>
      <c r="K100" s="62">
        <f>K_call_19_2!AG102</f>
        <v>0.85799382090764076</v>
      </c>
      <c r="M100" s="30">
        <v>90</v>
      </c>
      <c r="N100" s="61">
        <f>K_put_19_2!Y102</f>
        <v>1.1463120060629381</v>
      </c>
      <c r="O100" s="61">
        <f>K_put_19_2!Z102</f>
        <v>1.1585237628840117</v>
      </c>
      <c r="P100" s="61">
        <f>K_put_19_2!AA102</f>
        <v>1.1670626921891218</v>
      </c>
      <c r="Q100" s="61">
        <f>K_put_19_2!AB102</f>
        <v>1.1740520703112147</v>
      </c>
      <c r="R100" s="61">
        <f>K_put_19_2!AC102</f>
        <v>1.1937672935518244</v>
      </c>
      <c r="S100" s="61">
        <f>K_put_19_2!AD102</f>
        <v>1.2087584459446437</v>
      </c>
      <c r="T100" s="61">
        <f>K_put_19_2!AE102</f>
        <v>1.22362466746836</v>
      </c>
      <c r="U100" s="61">
        <f>K_put_19_2!AF102</f>
        <v>1.2538253969357298</v>
      </c>
      <c r="V100" s="62">
        <f>K_put_19_2!AG102</f>
        <v>1.2944156075423559</v>
      </c>
    </row>
    <row r="101" spans="2:22" x14ac:dyDescent="0.3">
      <c r="B101" s="30">
        <v>91</v>
      </c>
      <c r="C101" s="61">
        <f>K_call_19_2!Y103</f>
        <v>1.1228606533276198</v>
      </c>
      <c r="D101" s="61">
        <f>K_call_19_2!Z103</f>
        <v>1.1046267049535816</v>
      </c>
      <c r="E101" s="61">
        <f>K_call_19_2!AA103</f>
        <v>1.0887254545397616</v>
      </c>
      <c r="F101" s="61">
        <f>K_call_19_2!AB103</f>
        <v>1.0742956997641302</v>
      </c>
      <c r="G101" s="61">
        <f>K_call_19_2!AC103</f>
        <v>1.0353412899353573</v>
      </c>
      <c r="H101" s="61">
        <f>K_call_19_2!AD103</f>
        <v>1.0015953295397713</v>
      </c>
      <c r="I101" s="61">
        <f>K_call_19_2!AE103</f>
        <v>0.96916446366963338</v>
      </c>
      <c r="J101" s="61">
        <f>K_call_19_2!AF103</f>
        <v>0.90881818956203386</v>
      </c>
      <c r="K101" s="62">
        <f>K_call_19_2!AG103</f>
        <v>0.84218234525485247</v>
      </c>
      <c r="M101" s="30">
        <v>91</v>
      </c>
      <c r="N101" s="61">
        <f>K_put_19_2!Y103</f>
        <v>1.1468406359325523</v>
      </c>
      <c r="O101" s="61">
        <f>K_put_19_2!Z103</f>
        <v>1.1597620767076855</v>
      </c>
      <c r="P101" s="61">
        <f>K_put_19_2!AA103</f>
        <v>1.1688905435257084</v>
      </c>
      <c r="Q101" s="61">
        <f>K_put_19_2!AB103</f>
        <v>1.1764050902302416</v>
      </c>
      <c r="R101" s="61">
        <f>K_put_19_2!AC103</f>
        <v>1.1978236441419241</v>
      </c>
      <c r="S101" s="61">
        <f>K_put_19_2!AD103</f>
        <v>1.214477500025064</v>
      </c>
      <c r="T101" s="61">
        <f>K_put_19_2!AE103</f>
        <v>1.231210725201632</v>
      </c>
      <c r="U101" s="61">
        <f>K_put_19_2!AF103</f>
        <v>1.2659125382476621</v>
      </c>
      <c r="V101" s="62">
        <f>K_put_19_2!AG103</f>
        <v>1.3150984145572264</v>
      </c>
    </row>
    <row r="102" spans="2:22" x14ac:dyDescent="0.3">
      <c r="B102" s="30">
        <v>92</v>
      </c>
      <c r="C102" s="61">
        <f>K_call_19_2!Y104</f>
        <v>1.1222219718936985</v>
      </c>
      <c r="D102" s="61">
        <f>K_call_19_2!Z104</f>
        <v>1.10314771935677</v>
      </c>
      <c r="E102" s="61">
        <f>K_call_19_2!AA104</f>
        <v>1.086529786357967</v>
      </c>
      <c r="F102" s="61">
        <f>K_call_19_2!AB104</f>
        <v>1.0714462228267447</v>
      </c>
      <c r="G102" s="61">
        <f>K_call_19_2!AC104</f>
        <v>1.0306253660274158</v>
      </c>
      <c r="H102" s="61">
        <f>K_call_19_2!AD104</f>
        <v>0.99519258731632421</v>
      </c>
      <c r="I102" s="61">
        <f>K_call_19_2!AE104</f>
        <v>0.96093492603029529</v>
      </c>
      <c r="J102" s="61">
        <f>K_call_19_2!AF104</f>
        <v>0.89654554945373777</v>
      </c>
      <c r="K102" s="62">
        <f>K_call_19_2!AG104</f>
        <v>0.82208341405115126</v>
      </c>
      <c r="M102" s="30">
        <v>92</v>
      </c>
      <c r="N102" s="61">
        <f>K_put_19_2!Y104</f>
        <v>1.147416287932927</v>
      </c>
      <c r="O102" s="61">
        <f>K_put_19_2!Z104</f>
        <v>1.1611141428307801</v>
      </c>
      <c r="P102" s="61">
        <f>K_put_19_2!AA104</f>
        <v>1.1708925820966913</v>
      </c>
      <c r="Q102" s="61">
        <f>K_put_19_2!AB104</f>
        <v>1.1789904260596642</v>
      </c>
      <c r="R102" s="61">
        <f>K_put_19_2!AC104</f>
        <v>1.2023302253898904</v>
      </c>
      <c r="S102" s="61">
        <f>K_put_19_2!AD104</f>
        <v>1.2209146010841778</v>
      </c>
      <c r="T102" s="61">
        <f>K_put_19_2!AE104</f>
        <v>1.2398907002911617</v>
      </c>
      <c r="U102" s="61">
        <f>K_put_19_2!AF104</f>
        <v>1.2804165795765801</v>
      </c>
      <c r="V102" s="62">
        <f>K_put_19_2!AG104</f>
        <v>1.3425776576970738</v>
      </c>
    </row>
    <row r="103" spans="2:22" x14ac:dyDescent="0.3">
      <c r="B103" s="30">
        <v>93</v>
      </c>
      <c r="C103" s="61">
        <f>K_call_19_2!Y105</f>
        <v>1.1215187839600393</v>
      </c>
      <c r="D103" s="61">
        <f>K_call_19_2!Z105</f>
        <v>1.1015171511230752</v>
      </c>
      <c r="E103" s="61">
        <f>K_call_19_2!AA105</f>
        <v>1.084102796673295</v>
      </c>
      <c r="F103" s="61">
        <f>K_call_19_2!AB105</f>
        <v>1.0682878860760976</v>
      </c>
      <c r="G103" s="61">
        <f>K_call_19_2!AC105</f>
        <v>1.0253484747429833</v>
      </c>
      <c r="H103" s="61">
        <f>K_call_19_2!AD105</f>
        <v>0.98793641979079583</v>
      </c>
      <c r="I103" s="61">
        <f>K_call_19_2!AE105</f>
        <v>0.95144231753922748</v>
      </c>
      <c r="J103" s="61">
        <f>K_call_19_2!AF105</f>
        <v>0.88150613308967796</v>
      </c>
      <c r="K103" s="62">
        <f>K_call_19_2!AG105</f>
        <v>0.79282536552913996</v>
      </c>
      <c r="M103" s="30">
        <v>93</v>
      </c>
      <c r="N103" s="61">
        <f>K_put_19_2!Y105</f>
        <v>1.1480506917599747</v>
      </c>
      <c r="O103" s="61">
        <f>K_put_19_2!Z105</f>
        <v>1.1626088854097845</v>
      </c>
      <c r="P103" s="61">
        <f>K_put_19_2!AA105</f>
        <v>1.1731144392959656</v>
      </c>
      <c r="Q103" s="61">
        <f>K_put_19_2!AB105</f>
        <v>1.1818710273593791</v>
      </c>
      <c r="R103" s="61">
        <f>K_put_19_2!AC105</f>
        <v>1.2074210893872614</v>
      </c>
      <c r="S103" s="61">
        <f>K_put_19_2!AD105</f>
        <v>1.228311531072295</v>
      </c>
      <c r="T103" s="61">
        <f>K_put_19_2!AE105</f>
        <v>1.2500940640752276</v>
      </c>
      <c r="U103" s="61">
        <f>K_put_19_2!AF105</f>
        <v>1.2987653311790768</v>
      </c>
      <c r="V103" s="62">
        <f>K_put_19_2!AG105</f>
        <v>1.3851694643086128</v>
      </c>
    </row>
    <row r="104" spans="2:22" x14ac:dyDescent="0.3">
      <c r="B104" s="30">
        <v>94</v>
      </c>
      <c r="C104" s="61">
        <f>K_call_19_2!Y106</f>
        <v>1.1207328888589851</v>
      </c>
      <c r="D104" s="61">
        <f>K_call_19_2!Z106</f>
        <v>1.0996913953981178</v>
      </c>
      <c r="E104" s="61">
        <f>K_call_19_2!AA106</f>
        <v>1.0813760968891963</v>
      </c>
      <c r="F104" s="61">
        <f>K_call_19_2!AB106</f>
        <v>1.0647263521940973</v>
      </c>
      <c r="G104" s="61">
        <f>K_call_19_2!AC106</f>
        <v>1.0193197749844838</v>
      </c>
      <c r="H104" s="61">
        <f>K_call_19_2!AD106</f>
        <v>0.9794905997357215</v>
      </c>
      <c r="I104" s="61">
        <f>K_call_19_2!AE106</f>
        <v>0.94008535874688459</v>
      </c>
      <c r="J104" s="61">
        <f>K_call_19_2!AF106</f>
        <v>0.8614130239959199</v>
      </c>
      <c r="K104" s="62">
        <f>K_call_19_2!AG106</f>
        <v>0.71469903354171871</v>
      </c>
      <c r="M104" s="30">
        <v>94</v>
      </c>
      <c r="N104" s="61">
        <f>K_put_19_2!Y106</f>
        <v>1.1487607727906537</v>
      </c>
      <c r="O104" s="61">
        <f>K_put_19_2!Z106</f>
        <v>1.1642883651681193</v>
      </c>
      <c r="P104" s="61">
        <f>K_put_19_2!AA106</f>
        <v>1.1756232402270557</v>
      </c>
      <c r="Q104" s="61">
        <f>K_put_19_2!AB106</f>
        <v>1.1851406906506912</v>
      </c>
      <c r="R104" s="61">
        <f>K_put_19_2!AC106</f>
        <v>1.2133045526292696</v>
      </c>
      <c r="S104" s="61">
        <f>K_put_19_2!AD106</f>
        <v>1.237066329765387</v>
      </c>
      <c r="T104" s="61">
        <f>K_put_19_2!AE106</f>
        <v>1.2625873793631022</v>
      </c>
      <c r="U104" s="61">
        <f>K_put_19_2!AF106</f>
        <v>1.3243404029856514</v>
      </c>
      <c r="V104" s="62">
        <f>K_put_19_2!AG106</f>
        <v>1.5163189779164812</v>
      </c>
    </row>
    <row r="105" spans="2:22" x14ac:dyDescent="0.3">
      <c r="B105" s="30">
        <v>95</v>
      </c>
      <c r="C105" s="61">
        <f>K_call_19_2!Y107</f>
        <v>1.1198365708214442</v>
      </c>
      <c r="D105" s="61">
        <f>K_call_19_2!Z107</f>
        <v>1.0976034157588663</v>
      </c>
      <c r="E105" s="61">
        <f>K_call_19_2!AA107</f>
        <v>1.0782430462394161</v>
      </c>
      <c r="F105" s="61">
        <f>K_call_19_2!AB107</f>
        <v>1.0606121237789208</v>
      </c>
      <c r="G105" s="61">
        <f>K_call_19_2!AC107</f>
        <v>1.0122192310246758</v>
      </c>
      <c r="H105" s="61">
        <f>K_call_19_2!AD107</f>
        <v>0.96924304422858021</v>
      </c>
      <c r="I105" s="61">
        <f>K_call_19_2!AE107</f>
        <v>0.92562511278498705</v>
      </c>
      <c r="J105" s="61">
        <f>K_call_19_2!AF107</f>
        <v>0.82799079365403128</v>
      </c>
      <c r="K105" s="62" t="e">
        <f>K_call_19_2!AG107</f>
        <v>#NUM!</v>
      </c>
      <c r="M105" s="30">
        <v>95</v>
      </c>
      <c r="N105" s="61">
        <f>K_put_19_2!Y107</f>
        <v>1.1495723590460796</v>
      </c>
      <c r="O105" s="61">
        <f>K_put_19_2!Z107</f>
        <v>1.1662174403046917</v>
      </c>
      <c r="P105" s="61">
        <f>K_put_19_2!AA107</f>
        <v>1.1785241144693008</v>
      </c>
      <c r="Q105" s="61">
        <f>K_put_19_2!AB107</f>
        <v>1.1889488973462097</v>
      </c>
      <c r="R105" s="61">
        <f>K_put_19_2!AC107</f>
        <v>1.2203328508598588</v>
      </c>
      <c r="S105" s="61">
        <f>K_put_19_2!AD107</f>
        <v>1.2479116548886373</v>
      </c>
      <c r="T105" s="61">
        <f>K_put_19_2!AE107</f>
        <v>1.278974130175847</v>
      </c>
      <c r="U105" s="61">
        <f>K_put_19_2!AF107</f>
        <v>1.3698025508580356</v>
      </c>
      <c r="V105" s="62" t="e">
        <f>K_put_19_2!AG107</f>
        <v>#NUM!</v>
      </c>
    </row>
    <row r="106" spans="2:22" x14ac:dyDescent="0.3">
      <c r="B106" s="30">
        <v>96</v>
      </c>
      <c r="C106" s="61">
        <f>K_call_19_2!Y108</f>
        <v>1.1187842838252091</v>
      </c>
      <c r="D106" s="61">
        <f>K_call_19_2!Z108</f>
        <v>1.0951415341985031</v>
      </c>
      <c r="E106" s="61">
        <f>K_call_19_2!AA108</f>
        <v>1.0745222808980464</v>
      </c>
      <c r="F106" s="61">
        <f>K_call_19_2!AB108</f>
        <v>1.0556848566657657</v>
      </c>
      <c r="G106" s="61">
        <f>K_call_19_2!AC108</f>
        <v>1.0034392442739295</v>
      </c>
      <c r="H106" s="61">
        <f>K_call_19_2!AD108</f>
        <v>0.95586391827725947</v>
      </c>
      <c r="I106" s="61">
        <f>K_call_19_2!AE108</f>
        <v>0.90466027326244181</v>
      </c>
      <c r="J106" s="61" t="e">
        <f>K_call_19_2!AF108</f>
        <v>#NUM!</v>
      </c>
      <c r="K106" s="62" t="e">
        <f>K_call_19_2!AG108</f>
        <v>#NUM!</v>
      </c>
      <c r="M106" s="30">
        <v>96</v>
      </c>
      <c r="N106" s="61">
        <f>K_put_19_2!Y108</f>
        <v>1.1505279897282168</v>
      </c>
      <c r="O106" s="61">
        <f>K_put_19_2!Z108</f>
        <v>1.168504525383846</v>
      </c>
      <c r="P106" s="61">
        <f>K_put_19_2!AA108</f>
        <v>1.1819967335994224</v>
      </c>
      <c r="Q106" s="61">
        <f>K_put_19_2!AB108</f>
        <v>1.1935576211093162</v>
      </c>
      <c r="R106" s="61">
        <f>K_put_19_2!AC108</f>
        <v>1.2291812521445797</v>
      </c>
      <c r="S106" s="61">
        <f>K_put_19_2!AD108</f>
        <v>1.2624615132855488</v>
      </c>
      <c r="T106" s="61">
        <f>K_put_19_2!AE108</f>
        <v>1.3037494727096832</v>
      </c>
      <c r="U106" s="61" t="e">
        <f>K_put_19_2!AF108</f>
        <v>#NUM!</v>
      </c>
      <c r="V106" s="62" t="e">
        <f>K_put_19_2!AG108</f>
        <v>#NUM!</v>
      </c>
    </row>
    <row r="107" spans="2:22" x14ac:dyDescent="0.3">
      <c r="B107" s="30">
        <v>97</v>
      </c>
      <c r="C107" s="61">
        <f>K_call_19_2!Y109</f>
        <v>1.117492411285504</v>
      </c>
      <c r="D107" s="61">
        <f>K_call_19_2!Z109</f>
        <v>1.0920963363773233</v>
      </c>
      <c r="E107" s="61">
        <f>K_call_19_2!AA109</f>
        <v>1.0698624183101291</v>
      </c>
      <c r="F107" s="61">
        <f>K_call_19_2!AB109</f>
        <v>1.0494204894680106</v>
      </c>
      <c r="G107" s="61">
        <f>K_call_19_2!AC109</f>
        <v>0.99155960337169302</v>
      </c>
      <c r="H107" s="61">
        <f>K_call_19_2!AD109</f>
        <v>0.93526278838592414</v>
      </c>
      <c r="I107" s="61">
        <f>K_call_19_2!AE109</f>
        <v>0.85447863591389239</v>
      </c>
      <c r="J107" s="61" t="e">
        <f>K_call_19_2!AF109</f>
        <v>#NUM!</v>
      </c>
      <c r="K107" s="62" t="e">
        <f>K_call_19_2!AG109</f>
        <v>#NUM!</v>
      </c>
      <c r="M107" s="30">
        <v>97</v>
      </c>
      <c r="N107" s="61">
        <f>K_put_19_2!Y109</f>
        <v>1.151705953176855</v>
      </c>
      <c r="O107" s="61">
        <f>K_put_19_2!Z109</f>
        <v>1.171353709506588</v>
      </c>
      <c r="P107" s="61">
        <f>K_put_19_2!AA109</f>
        <v>1.1863911939500054</v>
      </c>
      <c r="Q107" s="61">
        <f>K_put_19_2!AB109</f>
        <v>1.1994981633029949</v>
      </c>
      <c r="R107" s="61">
        <f>K_put_19_2!AC109</f>
        <v>1.2414477964527459</v>
      </c>
      <c r="S107" s="61">
        <f>K_put_19_2!AD109</f>
        <v>1.2857807986506993</v>
      </c>
      <c r="T107" s="61">
        <f>K_put_19_2!AE109</f>
        <v>1.3683348206071146</v>
      </c>
      <c r="U107" s="61" t="e">
        <f>K_put_19_2!AF109</f>
        <v>#NUM!</v>
      </c>
      <c r="V107" s="62" t="e">
        <f>K_put_19_2!AG109</f>
        <v>#NUM!</v>
      </c>
    </row>
    <row r="108" spans="2:22" x14ac:dyDescent="0.3">
      <c r="B108" s="30">
        <v>98</v>
      </c>
      <c r="C108" s="61">
        <f>K_call_19_2!Y110</f>
        <v>1.1157774386251369</v>
      </c>
      <c r="D108" s="61">
        <f>K_call_19_2!Z110</f>
        <v>1.0879906291340249</v>
      </c>
      <c r="E108" s="61">
        <f>K_call_19_2!AA110</f>
        <v>1.0634131164751022</v>
      </c>
      <c r="F108" s="61">
        <f>K_call_19_2!AB110</f>
        <v>1.0404534968693968</v>
      </c>
      <c r="G108" s="61">
        <f>K_call_19_2!AC110</f>
        <v>0.97135958216210327</v>
      </c>
      <c r="H108" s="61" t="e">
        <f>K_call_19_2!AD110</f>
        <v>#NUM!</v>
      </c>
      <c r="I108" s="61" t="e">
        <f>K_call_19_2!AE110</f>
        <v>#NUM!</v>
      </c>
      <c r="J108" s="61" t="e">
        <f>K_call_19_2!AF110</f>
        <v>#NUM!</v>
      </c>
      <c r="K108" s="62" t="e">
        <f>K_call_19_2!AG110</f>
        <v>#NUM!</v>
      </c>
      <c r="M108" s="30">
        <v>98</v>
      </c>
      <c r="N108" s="61">
        <f>K_put_19_2!Y110</f>
        <v>1.1532785533480423</v>
      </c>
      <c r="O108" s="61">
        <f>K_put_19_2!Z110</f>
        <v>1.1752322848097971</v>
      </c>
      <c r="P108" s="61">
        <f>K_put_19_2!AA110</f>
        <v>1.1925608245832551</v>
      </c>
      <c r="Q108" s="61">
        <f>K_put_19_2!AB110</f>
        <v>1.2081683638281817</v>
      </c>
      <c r="R108" s="61">
        <f>K_put_19_2!AC110</f>
        <v>1.2631198958792456</v>
      </c>
      <c r="S108" s="61" t="e">
        <f>K_put_19_2!AD110</f>
        <v>#NUM!</v>
      </c>
      <c r="T108" s="61" t="e">
        <f>K_put_19_2!AE110</f>
        <v>#NUM!</v>
      </c>
      <c r="U108" s="61" t="e">
        <f>K_put_19_2!AF110</f>
        <v>#NUM!</v>
      </c>
      <c r="V108" s="62" t="e">
        <f>K_put_19_2!AG110</f>
        <v>#NUM!</v>
      </c>
    </row>
    <row r="109" spans="2:22" x14ac:dyDescent="0.3">
      <c r="B109" s="30">
        <v>99</v>
      </c>
      <c r="C109" s="61">
        <f>K_call_19_2!Y111</f>
        <v>1.1130666638306017</v>
      </c>
      <c r="D109" s="61">
        <f>K_call_19_2!Z111</f>
        <v>1.081193510212082</v>
      </c>
      <c r="E109" s="61">
        <f>K_call_19_2!AA111</f>
        <v>1.0517506772764662</v>
      </c>
      <c r="F109" s="61">
        <f>K_call_19_2!AB111</f>
        <v>1.0217373660714248</v>
      </c>
      <c r="G109" s="61" t="e">
        <f>K_call_19_2!AC111</f>
        <v>#NUM!</v>
      </c>
      <c r="H109" s="61" t="e">
        <f>K_call_19_2!AD111</f>
        <v>#NUM!</v>
      </c>
      <c r="I109" s="61" t="e">
        <f>K_call_19_2!AE111</f>
        <v>#NUM!</v>
      </c>
      <c r="J109" s="61" t="e">
        <f>K_call_19_2!AF111</f>
        <v>#NUM!</v>
      </c>
      <c r="K109" s="62" t="e">
        <f>K_call_19_2!AG111</f>
        <v>#NUM!</v>
      </c>
      <c r="M109" s="30">
        <v>99</v>
      </c>
      <c r="N109" s="61">
        <f>K_put_19_2!Y111</f>
        <v>1.1557854445520923</v>
      </c>
      <c r="O109" s="61">
        <f>K_put_19_2!Z111</f>
        <v>1.1817483161611249</v>
      </c>
      <c r="P109" s="61">
        <f>K_put_19_2!AA111</f>
        <v>1.2039797584403176</v>
      </c>
      <c r="Q109" s="61">
        <f>K_put_19_2!AB111</f>
        <v>1.226904974264047</v>
      </c>
      <c r="R109" s="61" t="e">
        <f>K_put_19_2!AC111</f>
        <v>#NUM!</v>
      </c>
      <c r="S109" s="61" t="e">
        <f>K_put_19_2!AD111</f>
        <v>#NUM!</v>
      </c>
      <c r="T109" s="61" t="e">
        <f>K_put_19_2!AE111</f>
        <v>#NUM!</v>
      </c>
      <c r="U109" s="61" t="e">
        <f>K_put_19_2!AF111</f>
        <v>#NUM!</v>
      </c>
      <c r="V109" s="62" t="e">
        <f>K_put_19_2!AG111</f>
        <v>#NUM!</v>
      </c>
    </row>
    <row r="110" spans="2:22" ht="15" thickBot="1" x14ac:dyDescent="0.35">
      <c r="B110" s="31">
        <v>100</v>
      </c>
      <c r="C110" s="5"/>
      <c r="D110" s="5"/>
      <c r="E110" s="5"/>
      <c r="F110" s="5"/>
      <c r="G110" s="5"/>
      <c r="H110" s="5"/>
      <c r="I110" s="5"/>
      <c r="J110" s="5"/>
      <c r="K110" s="6"/>
      <c r="M110" s="31">
        <v>100</v>
      </c>
      <c r="N110" s="5"/>
      <c r="O110" s="5"/>
      <c r="P110" s="5"/>
      <c r="Q110" s="5"/>
      <c r="R110" s="5"/>
      <c r="S110" s="5"/>
      <c r="T110" s="5"/>
      <c r="U110" s="5"/>
      <c r="V110" s="6"/>
    </row>
    <row r="112" spans="2:22" ht="15" thickBot="1" x14ac:dyDescent="0.35"/>
    <row r="113" spans="2:22" x14ac:dyDescent="0.3">
      <c r="B113" s="52">
        <v>43521</v>
      </c>
      <c r="C113" s="47" t="s">
        <v>0</v>
      </c>
      <c r="D113" s="47" t="s">
        <v>1</v>
      </c>
      <c r="E113" s="47" t="s">
        <v>49</v>
      </c>
      <c r="F113" s="47" t="s">
        <v>51</v>
      </c>
      <c r="G113" s="47" t="s">
        <v>50</v>
      </c>
      <c r="H113" s="47" t="s">
        <v>52</v>
      </c>
      <c r="I113" s="47" t="s">
        <v>54</v>
      </c>
      <c r="J113" s="47" t="s">
        <v>53</v>
      </c>
      <c r="K113" s="48" t="s">
        <v>55</v>
      </c>
      <c r="M113" s="52">
        <v>43521</v>
      </c>
      <c r="N113" s="47" t="s">
        <v>0</v>
      </c>
      <c r="O113" s="47" t="s">
        <v>1</v>
      </c>
      <c r="P113" s="47" t="s">
        <v>49</v>
      </c>
      <c r="Q113" s="47" t="s">
        <v>51</v>
      </c>
      <c r="R113" s="47" t="s">
        <v>50</v>
      </c>
      <c r="S113" s="47" t="s">
        <v>52</v>
      </c>
      <c r="T113" s="47" t="s">
        <v>54</v>
      </c>
      <c r="U113" s="47" t="s">
        <v>53</v>
      </c>
      <c r="V113" s="48" t="s">
        <v>55</v>
      </c>
    </row>
    <row r="114" spans="2:22" ht="15" thickBot="1" x14ac:dyDescent="0.35">
      <c r="B114" s="51"/>
      <c r="C114" s="54">
        <v>7</v>
      </c>
      <c r="D114" s="54">
        <v>30</v>
      </c>
      <c r="E114" s="54">
        <v>60</v>
      </c>
      <c r="F114" s="54">
        <v>90</v>
      </c>
      <c r="G114" s="54">
        <v>180</v>
      </c>
      <c r="H114" s="54">
        <v>270</v>
      </c>
      <c r="I114" s="54">
        <v>360</v>
      </c>
      <c r="J114" s="54">
        <v>540</v>
      </c>
      <c r="K114" s="55">
        <v>720</v>
      </c>
      <c r="M114" s="51"/>
      <c r="N114" s="54">
        <v>7</v>
      </c>
      <c r="O114" s="54">
        <v>30</v>
      </c>
      <c r="P114" s="54">
        <v>60</v>
      </c>
      <c r="Q114" s="54">
        <v>90</v>
      </c>
      <c r="R114" s="54">
        <v>180</v>
      </c>
      <c r="S114" s="54">
        <v>270</v>
      </c>
      <c r="T114" s="54">
        <v>360</v>
      </c>
      <c r="U114" s="54">
        <v>540</v>
      </c>
      <c r="V114" s="55">
        <v>720</v>
      </c>
    </row>
    <row r="115" spans="2:22" x14ac:dyDescent="0.3">
      <c r="B115" s="49" t="s">
        <v>88</v>
      </c>
      <c r="C115" s="46">
        <f>C114/365</f>
        <v>1.9178082191780823E-2</v>
      </c>
      <c r="D115" s="47">
        <f t="shared" ref="D115:K115" si="2">D114/365</f>
        <v>8.2191780821917804E-2</v>
      </c>
      <c r="E115" s="47">
        <f t="shared" si="2"/>
        <v>0.16438356164383561</v>
      </c>
      <c r="F115" s="47">
        <f t="shared" si="2"/>
        <v>0.24657534246575341</v>
      </c>
      <c r="G115" s="47">
        <f t="shared" si="2"/>
        <v>0.49315068493150682</v>
      </c>
      <c r="H115" s="47">
        <f t="shared" si="2"/>
        <v>0.73972602739726023</v>
      </c>
      <c r="I115" s="47">
        <f t="shared" si="2"/>
        <v>0.98630136986301364</v>
      </c>
      <c r="J115" s="47">
        <f t="shared" si="2"/>
        <v>1.4794520547945205</v>
      </c>
      <c r="K115" s="48">
        <f t="shared" si="2"/>
        <v>1.9726027397260273</v>
      </c>
      <c r="M115" s="49" t="s">
        <v>88</v>
      </c>
      <c r="N115" s="46">
        <f>N114/365</f>
        <v>1.9178082191780823E-2</v>
      </c>
      <c r="O115" s="47">
        <f t="shared" ref="O115:V115" si="3">O114/365</f>
        <v>8.2191780821917804E-2</v>
      </c>
      <c r="P115" s="47">
        <f t="shared" si="3"/>
        <v>0.16438356164383561</v>
      </c>
      <c r="Q115" s="47">
        <f t="shared" si="3"/>
        <v>0.24657534246575341</v>
      </c>
      <c r="R115" s="47">
        <f t="shared" si="3"/>
        <v>0.49315068493150682</v>
      </c>
      <c r="S115" s="47">
        <f t="shared" si="3"/>
        <v>0.73972602739726023</v>
      </c>
      <c r="T115" s="47">
        <f t="shared" si="3"/>
        <v>0.98630136986301364</v>
      </c>
      <c r="U115" s="47">
        <f t="shared" si="3"/>
        <v>1.4794520547945205</v>
      </c>
      <c r="V115" s="48">
        <f t="shared" si="3"/>
        <v>1.9726027397260273</v>
      </c>
    </row>
    <row r="116" spans="2:22" x14ac:dyDescent="0.3">
      <c r="B116" s="49" t="s">
        <v>89</v>
      </c>
      <c r="C116" s="58">
        <v>-3.7399999999999998E-3</v>
      </c>
      <c r="D116" s="53">
        <v>-3.6600000000000001E-3</v>
      </c>
      <c r="E116" s="63">
        <v>-3.3600000000000001E-3</v>
      </c>
      <c r="F116" s="53">
        <v>-3.0899999999999999E-3</v>
      </c>
      <c r="G116" s="53">
        <v>-2.3E-3</v>
      </c>
      <c r="H116" s="63">
        <v>-1.9400000000000001E-3</v>
      </c>
      <c r="I116" s="53">
        <v>-1.08E-3</v>
      </c>
      <c r="J116" s="63">
        <f>I116+(I116-H116)</f>
        <v>-2.1999999999999993E-4</v>
      </c>
      <c r="K116" s="84">
        <f>J116+(J116-I116)</f>
        <v>6.4000000000000016E-4</v>
      </c>
      <c r="M116" s="49" t="s">
        <v>89</v>
      </c>
      <c r="N116" s="58">
        <v>-3.7399999999999998E-3</v>
      </c>
      <c r="O116" s="53">
        <v>-3.6600000000000001E-3</v>
      </c>
      <c r="P116" s="63">
        <v>-3.3600000000000001E-3</v>
      </c>
      <c r="Q116" s="53">
        <v>-3.0899999999999999E-3</v>
      </c>
      <c r="R116" s="53">
        <v>-2.3E-3</v>
      </c>
      <c r="S116" s="63">
        <v>-1.9400000000000001E-3</v>
      </c>
      <c r="T116" s="53">
        <v>-1.08E-3</v>
      </c>
      <c r="U116" s="63">
        <f>T116+(T116-S116)</f>
        <v>-2.1999999999999993E-4</v>
      </c>
      <c r="V116" s="84">
        <f>U116+(U116-T116)</f>
        <v>6.4000000000000016E-4</v>
      </c>
    </row>
    <row r="117" spans="2:22" ht="15" thickBot="1" x14ac:dyDescent="0.35">
      <c r="B117" s="50" t="s">
        <v>90</v>
      </c>
      <c r="C117" s="58">
        <v>2.4097500000000001E-2</v>
      </c>
      <c r="D117" s="53">
        <v>2.4791299999999999E-2</v>
      </c>
      <c r="E117" s="53">
        <v>2.5767499999999999E-2</v>
      </c>
      <c r="F117" s="53">
        <v>2.6386300000000001E-2</v>
      </c>
      <c r="G117" s="53">
        <v>2.6931299999999998E-2</v>
      </c>
      <c r="H117" s="63">
        <f>(G117+I117)/2</f>
        <v>2.7881299999999998E-2</v>
      </c>
      <c r="I117" s="53">
        <v>2.8831300000000001E-2</v>
      </c>
      <c r="J117" s="63">
        <f>I117+(I117-H117)</f>
        <v>2.9781300000000004E-2</v>
      </c>
      <c r="K117" s="84">
        <f>J117+(I117-H117)</f>
        <v>3.0731300000000007E-2</v>
      </c>
      <c r="M117" s="50" t="s">
        <v>90</v>
      </c>
      <c r="N117" s="58">
        <v>2.4097500000000001E-2</v>
      </c>
      <c r="O117" s="53">
        <v>2.4791299999999999E-2</v>
      </c>
      <c r="P117" s="53">
        <v>2.5767499999999999E-2</v>
      </c>
      <c r="Q117" s="53">
        <v>2.6386300000000001E-2</v>
      </c>
      <c r="R117" s="53">
        <v>2.6931299999999998E-2</v>
      </c>
      <c r="S117" s="63">
        <f>(R117+T117)/2</f>
        <v>2.7881299999999998E-2</v>
      </c>
      <c r="T117" s="53">
        <v>2.8831300000000001E-2</v>
      </c>
      <c r="U117" s="63">
        <f>T117+(T117-S117)</f>
        <v>2.9781300000000004E-2</v>
      </c>
      <c r="V117" s="84">
        <f>U117+(T117-S117)</f>
        <v>3.0731300000000007E-2</v>
      </c>
    </row>
    <row r="118" spans="2:22" x14ac:dyDescent="0.3">
      <c r="B118" s="46" t="s">
        <v>91</v>
      </c>
      <c r="C118" s="128">
        <v>1.1358999999999999</v>
      </c>
      <c r="D118" s="129"/>
      <c r="E118" s="129"/>
      <c r="F118" s="129"/>
      <c r="G118" s="129"/>
      <c r="H118" s="129"/>
      <c r="I118" s="129"/>
      <c r="J118" s="129"/>
      <c r="K118" s="130"/>
      <c r="M118" s="46" t="s">
        <v>91</v>
      </c>
      <c r="N118" s="128">
        <v>1.1358999999999999</v>
      </c>
      <c r="O118" s="129"/>
      <c r="P118" s="129"/>
      <c r="Q118" s="129"/>
      <c r="R118" s="129"/>
      <c r="S118" s="129"/>
      <c r="T118" s="129"/>
      <c r="U118" s="129"/>
      <c r="V118" s="130"/>
    </row>
    <row r="119" spans="2:22" ht="15" thickBot="1" x14ac:dyDescent="0.35">
      <c r="B119" s="50" t="s">
        <v>69</v>
      </c>
      <c r="C119" s="124" t="s">
        <v>124</v>
      </c>
      <c r="D119" s="125"/>
      <c r="E119" s="125"/>
      <c r="F119" s="125"/>
      <c r="G119" s="125"/>
      <c r="H119" s="125"/>
      <c r="I119" s="125"/>
      <c r="J119" s="125"/>
      <c r="K119" s="126"/>
      <c r="M119" s="50" t="s">
        <v>69</v>
      </c>
      <c r="N119" s="124" t="s">
        <v>95</v>
      </c>
      <c r="O119" s="125"/>
      <c r="P119" s="125"/>
      <c r="Q119" s="125"/>
      <c r="R119" s="125"/>
      <c r="S119" s="125"/>
      <c r="T119" s="125"/>
      <c r="U119" s="125"/>
      <c r="V119" s="126"/>
    </row>
    <row r="120" spans="2:22" x14ac:dyDescent="0.3">
      <c r="B120" s="30">
        <v>0</v>
      </c>
      <c r="K120" s="4"/>
      <c r="M120" s="30">
        <v>0</v>
      </c>
      <c r="V120" s="4"/>
    </row>
    <row r="121" spans="2:22" x14ac:dyDescent="0.3">
      <c r="B121" s="30">
        <v>1</v>
      </c>
      <c r="C121" s="65">
        <f>K_call_19_2!AJ13</f>
        <v>2.9828044859743497E-5</v>
      </c>
      <c r="D121" s="65">
        <f>K_call_19_2!AK13</f>
        <v>6.9283137751981541E-5</v>
      </c>
      <c r="E121" s="65">
        <f>K_call_19_2!AL13</f>
        <v>1.0088236662258478E-4</v>
      </c>
      <c r="F121" s="65">
        <f>K_call_19_2!AM13</f>
        <v>1.2810583352303694E-4</v>
      </c>
      <c r="G121" s="65">
        <f>K_call_19_2!AN13</f>
        <v>2.0801446162702249E-4</v>
      </c>
      <c r="H121" s="65">
        <f>K_call_19_2!AO13</f>
        <v>2.7435044964903288E-4</v>
      </c>
      <c r="I121" s="65">
        <f>K_call_19_2!AP13</f>
        <v>3.3654842670882007E-4</v>
      </c>
      <c r="J121" s="65">
        <f>K_call_19_2!AQ13</f>
        <v>4.4556883061219917E-4</v>
      </c>
      <c r="K121" s="81">
        <f>K_call_19_2!AR13</f>
        <v>5.7093007954687677E-4</v>
      </c>
      <c r="M121" s="30">
        <v>1</v>
      </c>
      <c r="N121" s="64">
        <f>K_put_19_2!AJ13</f>
        <v>3.1921538559298579E-5</v>
      </c>
      <c r="O121" s="64">
        <f>K_put_19_2!AK13</f>
        <v>7.2179458680370068E-5</v>
      </c>
      <c r="P121" s="64">
        <f>K_put_19_2!AL13</f>
        <v>1.0380291256168947E-4</v>
      </c>
      <c r="Q121" s="64">
        <f>K_put_19_2!AM13</f>
        <v>1.3074726144627485E-4</v>
      </c>
      <c r="R121" s="64">
        <f>K_put_19_2!AN13</f>
        <v>1.9785174099968064E-4</v>
      </c>
      <c r="S121" s="64">
        <f>K_put_19_2!AO13</f>
        <v>2.4571873082633935E-4</v>
      </c>
      <c r="T121" s="64">
        <f>K_put_19_2!AP13</f>
        <v>2.858320270132976E-4</v>
      </c>
      <c r="U121" s="64">
        <f>K_put_19_2!AQ13</f>
        <v>3.4207132561621216E-4</v>
      </c>
      <c r="V121" s="66">
        <f>K_put_19_2!AR13</f>
        <v>3.9209220872783029E-4</v>
      </c>
    </row>
    <row r="122" spans="2:22" x14ac:dyDescent="0.3">
      <c r="B122" s="30">
        <v>2</v>
      </c>
      <c r="C122" s="65">
        <f>K_call_19_2!AJ14</f>
        <v>6.4429745185144022E-5</v>
      </c>
      <c r="D122" s="65">
        <f>K_call_19_2!AK14</f>
        <v>1.4932257654455897E-4</v>
      </c>
      <c r="E122" s="65">
        <f>K_call_19_2!AL14</f>
        <v>2.1707812804454621E-4</v>
      </c>
      <c r="F122" s="65">
        <f>K_call_19_2!AM14</f>
        <v>2.7534703922958009E-4</v>
      </c>
      <c r="G122" s="65">
        <f>K_call_19_2!AN14</f>
        <v>4.4494663465913589E-4</v>
      </c>
      <c r="H122" s="65">
        <f>K_call_19_2!AO14</f>
        <v>5.8484547645747467E-4</v>
      </c>
      <c r="I122" s="65">
        <f>K_call_19_2!AP14</f>
        <v>7.1544751615208735E-4</v>
      </c>
      <c r="J122" s="65">
        <f>K_call_19_2!AQ14</f>
        <v>9.4455217236012051E-4</v>
      </c>
      <c r="K122" s="81">
        <f>K_call_19_2!AR14</f>
        <v>1.2033893452109423E-3</v>
      </c>
      <c r="M122" s="30">
        <v>2</v>
      </c>
      <c r="N122" s="64">
        <f>K_put_19_2!AJ14</f>
        <v>6.9026951847895451E-5</v>
      </c>
      <c r="O122" s="64">
        <f>K_put_19_2!AK14</f>
        <v>1.5638621403080491E-4</v>
      </c>
      <c r="P122" s="64">
        <f>K_put_19_2!AL14</f>
        <v>2.2518503285402433E-4</v>
      </c>
      <c r="Q122" s="64">
        <f>K_put_19_2!AM14</f>
        <v>2.8401663549731254E-4</v>
      </c>
      <c r="R122" s="64">
        <f>K_put_19_2!AN14</f>
        <v>4.3141832873954539E-4</v>
      </c>
      <c r="S122" s="64">
        <f>K_put_19_2!AO14</f>
        <v>5.3785235589932923E-4</v>
      </c>
      <c r="T122" s="64">
        <f>K_put_19_2!AP14</f>
        <v>6.2815673768234701E-4</v>
      </c>
      <c r="U122" s="64">
        <f>K_put_19_2!AQ14</f>
        <v>7.57964236198512E-4</v>
      </c>
      <c r="V122" s="66">
        <f>K_put_19_2!AR14</f>
        <v>8.7614922863077024E-4</v>
      </c>
    </row>
    <row r="123" spans="2:22" x14ac:dyDescent="0.3">
      <c r="B123" s="30">
        <v>3</v>
      </c>
      <c r="C123" s="65">
        <f>K_call_19_2!AJ15</f>
        <v>1.0167242144631244E-4</v>
      </c>
      <c r="D123" s="65">
        <f>K_call_19_2!AK15</f>
        <v>2.3527285340152471E-4</v>
      </c>
      <c r="E123" s="65">
        <f>K_call_19_2!AL15</f>
        <v>3.4165075831824043E-4</v>
      </c>
      <c r="F123" s="65">
        <f>K_call_19_2!AM15</f>
        <v>4.330440029154739E-4</v>
      </c>
      <c r="G123" s="65">
        <f>K_call_19_2!AN15</f>
        <v>6.9719185068758266E-4</v>
      </c>
      <c r="H123" s="65">
        <f>K_call_19_2!AO15</f>
        <v>9.140408217629542E-4</v>
      </c>
      <c r="I123" s="65">
        <f>K_call_19_2!AP15</f>
        <v>1.1158394972083305E-3</v>
      </c>
      <c r="J123" s="65">
        <f>K_call_19_2!AQ15</f>
        <v>1.4705669023520607E-3</v>
      </c>
      <c r="K123" s="81">
        <f>K_call_19_2!AR15</f>
        <v>1.8649867740468187E-3</v>
      </c>
      <c r="M123" s="30">
        <v>3</v>
      </c>
      <c r="N123" s="64">
        <f>K_put_19_2!AJ15</f>
        <v>1.0891900146152433E-4</v>
      </c>
      <c r="O123" s="64">
        <f>K_put_19_2!AK15</f>
        <v>2.4703678072914709E-4</v>
      </c>
      <c r="P123" s="64">
        <f>K_put_19_2!AL15</f>
        <v>3.5590043308825203E-4</v>
      </c>
      <c r="Q123" s="64">
        <f>K_put_19_2!AM15</f>
        <v>4.4917630652524521E-4</v>
      </c>
      <c r="R123" s="64">
        <f>K_put_19_2!AN15</f>
        <v>6.8354197464043365E-4</v>
      </c>
      <c r="S123" s="64">
        <f>K_put_19_2!AO15</f>
        <v>8.5398312024328321E-4</v>
      </c>
      <c r="T123" s="64">
        <f>K_put_19_2!AP15</f>
        <v>9.9962947099108135E-4</v>
      </c>
      <c r="U123" s="64">
        <f>K_put_19_2!AQ15</f>
        <v>1.2125300886511453E-3</v>
      </c>
      <c r="V123" s="66">
        <f>K_put_19_2!AR15</f>
        <v>1.4081157939582201E-3</v>
      </c>
    </row>
    <row r="124" spans="2:22" x14ac:dyDescent="0.3">
      <c r="B124" s="30">
        <v>4</v>
      </c>
      <c r="C124" s="65">
        <f>K_call_19_2!AJ16</f>
        <v>1.4096977734383981E-4</v>
      </c>
      <c r="D124" s="65">
        <f>K_call_19_2!AK16</f>
        <v>3.2580242109679636E-4</v>
      </c>
      <c r="E124" s="65">
        <f>K_call_19_2!AL16</f>
        <v>4.7269459387457718E-4</v>
      </c>
      <c r="F124" s="65">
        <f>K_call_19_2!AM16</f>
        <v>5.9881352453012432E-4</v>
      </c>
      <c r="G124" s="65">
        <f>K_call_19_2!AN16</f>
        <v>9.610098847115181E-4</v>
      </c>
      <c r="H124" s="65">
        <f>K_call_19_2!AO16</f>
        <v>1.2571412445339936E-3</v>
      </c>
      <c r="I124" s="65">
        <f>K_call_19_2!AP16</f>
        <v>1.5319957435871098E-3</v>
      </c>
      <c r="J124" s="65">
        <f>K_call_19_2!AQ16</f>
        <v>2.0163822571825016E-3</v>
      </c>
      <c r="K124" s="81">
        <f>K_call_19_2!AR16</f>
        <v>2.5468797454984149E-3</v>
      </c>
      <c r="M124" s="30">
        <v>4</v>
      </c>
      <c r="N124" s="64">
        <f>K_put_19_2!AJ16</f>
        <v>1.5093032472074386E-4</v>
      </c>
      <c r="O124" s="64">
        <f>K_put_19_2!AK16</f>
        <v>3.4257283949551409E-4</v>
      </c>
      <c r="P124" s="64">
        <f>K_put_19_2!AL16</f>
        <v>4.9363988380714957E-4</v>
      </c>
      <c r="Q124" s="64">
        <f>K_put_19_2!AM16</f>
        <v>6.2324005737598304E-4</v>
      </c>
      <c r="R124" s="64">
        <f>K_put_19_2!AN16</f>
        <v>9.4936564037929189E-4</v>
      </c>
      <c r="S124" s="64">
        <f>K_put_19_2!AO16</f>
        <v>1.1877291759461936E-3</v>
      </c>
      <c r="T124" s="64">
        <f>K_put_19_2!AP16</f>
        <v>1.3924249581984474E-3</v>
      </c>
      <c r="U124" s="64">
        <f>K_put_19_2!AQ16</f>
        <v>1.6956828275521973E-3</v>
      </c>
      <c r="V124" s="66">
        <f>K_put_19_2!AR16</f>
        <v>1.9751968501082184E-3</v>
      </c>
    </row>
    <row r="125" spans="2:22" x14ac:dyDescent="0.3">
      <c r="B125" s="30">
        <v>5</v>
      </c>
      <c r="C125" s="65">
        <f>K_call_19_2!AJ17</f>
        <v>1.8201924792855123E-4</v>
      </c>
      <c r="D125" s="65">
        <f>K_call_19_2!AK17</f>
        <v>4.2022501130477979E-4</v>
      </c>
      <c r="E125" s="65">
        <f>K_call_19_2!AL17</f>
        <v>6.0922824223225841E-4</v>
      </c>
      <c r="F125" s="65">
        <f>K_call_19_2!AM17</f>
        <v>7.7142911843758322E-4</v>
      </c>
      <c r="G125" s="65">
        <f>K_call_19_2!AN17</f>
        <v>1.2344792632175347E-3</v>
      </c>
      <c r="H125" s="65">
        <f>K_call_19_2!AO17</f>
        <v>1.6116885315140342E-3</v>
      </c>
      <c r="I125" s="65">
        <f>K_call_19_2!AP17</f>
        <v>1.9609867537512884E-3</v>
      </c>
      <c r="J125" s="65">
        <f>K_call_19_2!AQ17</f>
        <v>2.5783075670238742E-3</v>
      </c>
      <c r="K125" s="81">
        <f>K_call_19_2!AR17</f>
        <v>3.2445961150352337E-3</v>
      </c>
      <c r="M125" s="30">
        <v>5</v>
      </c>
      <c r="N125" s="64">
        <f>K_put_19_2!AJ17</f>
        <v>1.947123538435791E-4</v>
      </c>
      <c r="O125" s="64">
        <f>K_put_19_2!AK17</f>
        <v>4.4217881887451821E-4</v>
      </c>
      <c r="P125" s="64">
        <f>K_put_19_2!AL17</f>
        <v>6.37192149460869E-4</v>
      </c>
      <c r="Q125" s="64">
        <f>K_put_19_2!AM17</f>
        <v>8.0463805651313086E-4</v>
      </c>
      <c r="R125" s="64">
        <f>K_put_19_2!AN17</f>
        <v>1.2263233005972152E-3</v>
      </c>
      <c r="S125" s="64">
        <f>K_put_19_2!AO17</f>
        <v>1.5357051064202459E-3</v>
      </c>
      <c r="T125" s="64">
        <f>K_put_19_2!AP17</f>
        <v>1.802375481970965E-3</v>
      </c>
      <c r="U125" s="64">
        <f>K_put_19_2!AQ17</f>
        <v>2.2020368027596687E-3</v>
      </c>
      <c r="V125" s="66">
        <f>K_put_19_2!AR17</f>
        <v>2.5704990878679043E-3</v>
      </c>
    </row>
    <row r="126" spans="2:22" x14ac:dyDescent="0.3">
      <c r="B126" s="30">
        <v>6</v>
      </c>
      <c r="C126" s="65">
        <f>K_call_19_2!AJ18</f>
        <v>2.2463464540188605E-4</v>
      </c>
      <c r="D126" s="65">
        <f>K_call_19_2!AK18</f>
        <v>5.1811927478100095E-4</v>
      </c>
      <c r="E126" s="65">
        <f>K_call_19_2!AL18</f>
        <v>7.5064996488130586E-4</v>
      </c>
      <c r="F126" s="65">
        <f>K_call_19_2!AM18</f>
        <v>9.5013944359856328E-4</v>
      </c>
      <c r="G126" s="65">
        <f>K_call_19_2!AN18</f>
        <v>1.5164280934108626E-3</v>
      </c>
      <c r="H126" s="65">
        <f>K_call_19_2!AO18</f>
        <v>1.9761894687167769E-3</v>
      </c>
      <c r="I126" s="65">
        <f>K_call_19_2!AP18</f>
        <v>2.4010402572684775E-3</v>
      </c>
      <c r="J126" s="65">
        <f>K_call_19_2!AQ18</f>
        <v>3.1541145267713205E-3</v>
      </c>
      <c r="K126" s="81">
        <f>K_call_19_2!AR18</f>
        <v>3.9554753552751565E-3</v>
      </c>
      <c r="M126" s="30">
        <v>6</v>
      </c>
      <c r="N126" s="64">
        <f>K_put_19_2!AJ18</f>
        <v>2.4004767598220789E-4</v>
      </c>
      <c r="O126" s="64">
        <f>K_put_19_2!AK18</f>
        <v>5.4534499981923057E-4</v>
      </c>
      <c r="P126" s="64">
        <f>K_put_19_2!AL18</f>
        <v>7.8579897373358409E-4</v>
      </c>
      <c r="Q126" s="64">
        <f>K_put_19_2!AM18</f>
        <v>9.9238555193530142E-4</v>
      </c>
      <c r="R126" s="64">
        <f>K_put_19_2!AN18</f>
        <v>1.5127995449465137E-3</v>
      </c>
      <c r="S126" s="64">
        <f>K_put_19_2!AO18</f>
        <v>1.8957721270876915E-3</v>
      </c>
      <c r="T126" s="64">
        <f>K_put_19_2!AP18</f>
        <v>2.2268384829098736E-3</v>
      </c>
      <c r="U126" s="64">
        <f>K_put_19_2!AQ18</f>
        <v>2.7281671521821038E-3</v>
      </c>
      <c r="V126" s="66">
        <f>K_put_19_2!AR18</f>
        <v>3.1896054597460588E-3</v>
      </c>
    </row>
    <row r="127" spans="2:22" x14ac:dyDescent="0.3">
      <c r="B127" s="30">
        <v>7</v>
      </c>
      <c r="C127" s="65">
        <f>K_call_19_2!AJ19</f>
        <v>2.6869066040868805E-4</v>
      </c>
      <c r="D127" s="65">
        <f>K_call_19_2!AK19</f>
        <v>6.1920259660551424E-4</v>
      </c>
      <c r="E127" s="65">
        <f>K_call_19_2!AL19</f>
        <v>8.9655696066659463E-4</v>
      </c>
      <c r="F127" s="65">
        <f>K_call_19_2!AM19</f>
        <v>1.1344421469680344E-3</v>
      </c>
      <c r="G127" s="65">
        <f>K_call_19_2!AN19</f>
        <v>1.8060786958441488E-3</v>
      </c>
      <c r="H127" s="65">
        <f>K_call_19_2!AO19</f>
        <v>2.3496593628870716E-3</v>
      </c>
      <c r="I127" s="65">
        <f>K_call_19_2!AP19</f>
        <v>2.850994593284889E-3</v>
      </c>
      <c r="J127" s="65">
        <f>K_call_19_2!AQ19</f>
        <v>3.7423457467471027E-3</v>
      </c>
      <c r="K127" s="81">
        <f>K_call_19_2!AR19</f>
        <v>4.6778153664466526E-3</v>
      </c>
      <c r="M127" s="30">
        <v>7</v>
      </c>
      <c r="N127" s="64">
        <f>K_put_19_2!AJ19</f>
        <v>2.8678766828742208E-4</v>
      </c>
      <c r="O127" s="64">
        <f>K_put_19_2!AK19</f>
        <v>6.5172222443003747E-4</v>
      </c>
      <c r="P127" s="64">
        <f>K_put_19_2!AL19</f>
        <v>9.3894036031999528E-4</v>
      </c>
      <c r="Q127" s="64">
        <f>K_put_19_2!AM19</f>
        <v>1.1858059358709067E-3</v>
      </c>
      <c r="R127" s="64">
        <f>K_put_19_2!AN19</f>
        <v>1.8076820337935701E-3</v>
      </c>
      <c r="S127" s="64">
        <f>K_put_19_2!AO19</f>
        <v>2.2664530657765108E-3</v>
      </c>
      <c r="T127" s="64">
        <f>K_put_19_2!AP19</f>
        <v>2.663982825854172E-3</v>
      </c>
      <c r="U127" s="64">
        <f>K_put_19_2!AQ19</f>
        <v>3.2716926457025258E-3</v>
      </c>
      <c r="V127" s="66">
        <f>K_put_19_2!AR19</f>
        <v>3.8294254411698619E-3</v>
      </c>
    </row>
    <row r="128" spans="2:22" x14ac:dyDescent="0.3">
      <c r="B128" s="30">
        <v>8</v>
      </c>
      <c r="C128" s="65">
        <f>K_call_19_2!AJ20</f>
        <v>3.1409846664105789E-4</v>
      </c>
      <c r="D128" s="65">
        <f>K_call_19_2!AK20</f>
        <v>7.2327560786857037E-4</v>
      </c>
      <c r="E128" s="65">
        <f>K_call_19_2!AL20</f>
        <v>1.0466658799987566E-3</v>
      </c>
      <c r="F128" s="65">
        <f>K_call_19_2!AM20</f>
        <v>1.3239843923425337E-3</v>
      </c>
      <c r="G128" s="65">
        <f>K_call_19_2!AN20</f>
        <v>2.1028910462599221E-3</v>
      </c>
      <c r="H128" s="65">
        <f>K_call_19_2!AO20</f>
        <v>2.7314207496121207E-3</v>
      </c>
      <c r="I128" s="65">
        <f>K_call_19_2!AP20</f>
        <v>3.3100575204056543E-3</v>
      </c>
      <c r="J128" s="65">
        <f>K_call_19_2!AQ20</f>
        <v>4.3420097752747688E-3</v>
      </c>
      <c r="K128" s="81">
        <f>K_call_19_2!AR20</f>
        <v>5.4104955097696722E-3</v>
      </c>
      <c r="M128" s="30">
        <v>8</v>
      </c>
      <c r="N128" s="64">
        <f>K_put_19_2!AJ20</f>
        <v>3.3482502652414092E-4</v>
      </c>
      <c r="O128" s="64">
        <f>K_put_19_2!AK20</f>
        <v>7.6105786308089396E-4</v>
      </c>
      <c r="P128" s="64">
        <f>K_put_19_2!AL20</f>
        <v>1.0962398522045141E-3</v>
      </c>
      <c r="Q128" s="64">
        <f>K_put_19_2!AM20</f>
        <v>1.384408495776937E-3</v>
      </c>
      <c r="R128" s="64">
        <f>K_put_19_2!AN20</f>
        <v>2.1101635172899175E-3</v>
      </c>
      <c r="S128" s="64">
        <f>K_put_19_2!AO20</f>
        <v>2.6466732470959292E-3</v>
      </c>
      <c r="T128" s="64">
        <f>K_put_19_2!AP20</f>
        <v>3.1124723480195765E-3</v>
      </c>
      <c r="U128" s="64">
        <f>K_put_19_2!AQ20</f>
        <v>3.8308690056616385E-3</v>
      </c>
      <c r="V128" s="66">
        <f>K_put_19_2!AR20</f>
        <v>4.4876839768113047E-3</v>
      </c>
    </row>
    <row r="129" spans="2:22" x14ac:dyDescent="0.3">
      <c r="B129" s="30">
        <v>9</v>
      </c>
      <c r="C129" s="65">
        <f>K_call_19_2!AJ21</f>
        <v>3.6079314445548738E-4</v>
      </c>
      <c r="D129" s="65">
        <f>K_call_19_2!AK21</f>
        <v>8.301935689144363E-4</v>
      </c>
      <c r="E129" s="65">
        <f>K_call_19_2!AL21</f>
        <v>1.2007718227853154E-3</v>
      </c>
      <c r="F129" s="65">
        <f>K_call_19_2!AM21</f>
        <v>1.5185115492651197E-3</v>
      </c>
      <c r="G129" s="65">
        <f>K_call_19_2!AN21</f>
        <v>2.4064818870178778E-3</v>
      </c>
      <c r="H129" s="65">
        <f>K_call_19_2!AO21</f>
        <v>3.1209992983377149E-3</v>
      </c>
      <c r="I129" s="65">
        <f>K_call_19_2!AP21</f>
        <v>3.7776814171813777E-3</v>
      </c>
      <c r="J129" s="65">
        <f>K_call_19_2!AQ21</f>
        <v>4.9524233550435615E-3</v>
      </c>
      <c r="K129" s="81">
        <f>K_call_19_2!AR21</f>
        <v>6.1527813258800829E-3</v>
      </c>
      <c r="M129" s="30">
        <v>9</v>
      </c>
      <c r="N129" s="64">
        <f>K_put_19_2!AJ21</f>
        <v>3.8407957332202425E-4</v>
      </c>
      <c r="O129" s="64">
        <f>K_put_19_2!AK21</f>
        <v>8.7316271869813944E-4</v>
      </c>
      <c r="P129" s="64">
        <f>K_put_19_2!AL21</f>
        <v>1.2574155298323286E-3</v>
      </c>
      <c r="Q129" s="64">
        <f>K_put_19_2!AM21</f>
        <v>1.587825129986592E-3</v>
      </c>
      <c r="R129" s="64">
        <f>K_put_19_2!AN21</f>
        <v>2.4196391360104541E-3</v>
      </c>
      <c r="S129" s="64">
        <f>K_put_19_2!AO21</f>
        <v>3.0356259197920343E-3</v>
      </c>
      <c r="T129" s="64">
        <f>K_put_19_2!AP21</f>
        <v>3.5713013439880731E-3</v>
      </c>
      <c r="U129" s="64">
        <f>K_put_19_2!AQ21</f>
        <v>4.4043774793869478E-3</v>
      </c>
      <c r="V129" s="66">
        <f>K_put_19_2!AR21</f>
        <v>5.1626551496003065E-3</v>
      </c>
    </row>
    <row r="130" spans="2:22" x14ac:dyDescent="0.3">
      <c r="B130" s="30">
        <v>10</v>
      </c>
      <c r="C130" s="65">
        <f>K_call_19_2!AJ22</f>
        <v>4.087264799482182E-4</v>
      </c>
      <c r="D130" s="65">
        <f>K_call_19_2!AK22</f>
        <v>9.3984997773068069E-4</v>
      </c>
      <c r="E130" s="65">
        <f>K_call_19_2!AL22</f>
        <v>1.3587248473548447E-3</v>
      </c>
      <c r="F130" s="65">
        <f>K_call_19_2!AM22</f>
        <v>1.7178377958265573E-3</v>
      </c>
      <c r="G130" s="65">
        <f>K_call_19_2!AN22</f>
        <v>2.7165783116945008E-3</v>
      </c>
      <c r="H130" s="65">
        <f>K_call_19_2!AO22</f>
        <v>3.5180640294836391E-3</v>
      </c>
      <c r="I130" s="65">
        <f>K_call_19_2!AP22</f>
        <v>4.2534915707213988E-3</v>
      </c>
      <c r="J130" s="65">
        <f>K_call_19_2!AQ22</f>
        <v>5.5731208185478692E-3</v>
      </c>
      <c r="K130" s="81">
        <f>K_call_19_2!AR22</f>
        <v>6.9042122189376387E-3</v>
      </c>
      <c r="M130" s="30">
        <v>10</v>
      </c>
      <c r="N130" s="64">
        <f>K_put_19_2!AJ22</f>
        <v>4.3449011503289559E-4</v>
      </c>
      <c r="O130" s="64">
        <f>K_put_19_2!AK22</f>
        <v>9.8789202751851934E-4</v>
      </c>
      <c r="P130" s="64">
        <f>K_put_19_2!AL22</f>
        <v>1.422251855357895E-3</v>
      </c>
      <c r="Q130" s="64">
        <f>K_put_19_2!AM22</f>
        <v>1.7957739620594604E-3</v>
      </c>
      <c r="R130" s="64">
        <f>K_put_19_2!AN22</f>
        <v>2.7356472543758198E-3</v>
      </c>
      <c r="S130" s="64">
        <f>K_put_19_2!AO22</f>
        <v>3.4326946365150351E-3</v>
      </c>
      <c r="T130" s="64">
        <f>K_put_19_2!AP22</f>
        <v>4.0396995812376768E-3</v>
      </c>
      <c r="U130" s="64">
        <f>K_put_19_2!AQ22</f>
        <v>4.9912027717825685E-3</v>
      </c>
      <c r="V130" s="66">
        <f>K_put_19_2!AR22</f>
        <v>5.8530080422225239E-3</v>
      </c>
    </row>
    <row r="131" spans="2:22" x14ac:dyDescent="0.3">
      <c r="B131" s="30">
        <v>11</v>
      </c>
      <c r="C131" s="65">
        <f>K_call_19_2!AJ23</f>
        <v>4.5786252122263782E-4</v>
      </c>
      <c r="D131" s="65">
        <f>K_call_19_2!AK23</f>
        <v>1.0521664508107431E-3</v>
      </c>
      <c r="E131" s="65">
        <f>K_call_19_2!AL23</f>
        <v>1.5204154654921559E-3</v>
      </c>
      <c r="F131" s="65">
        <f>K_call_19_2!AM23</f>
        <v>1.9218279670444177E-3</v>
      </c>
      <c r="G131" s="65">
        <f>K_call_19_2!AN23</f>
        <v>3.0329890621414168E-3</v>
      </c>
      <c r="H131" s="65">
        <f>K_call_19_2!AO23</f>
        <v>3.9223903157469264E-3</v>
      </c>
      <c r="I131" s="65">
        <f>K_call_19_2!AP23</f>
        <v>4.7372417752147289E-3</v>
      </c>
      <c r="J131" s="65">
        <f>K_call_19_2!AQ23</f>
        <v>6.2037980127870596E-3</v>
      </c>
      <c r="K131" s="81">
        <f>K_call_19_2!AR23</f>
        <v>7.6645318696572651E-3</v>
      </c>
      <c r="M131" s="30">
        <v>11</v>
      </c>
      <c r="N131" s="64">
        <f>K_put_19_2!AJ23</f>
        <v>4.8600940543643001E-4</v>
      </c>
      <c r="O131" s="64">
        <f>K_put_19_2!AK23</f>
        <v>1.1051337030571484E-3</v>
      </c>
      <c r="P131" s="64">
        <f>K_put_19_2!AL23</f>
        <v>1.5905822355425231E-3</v>
      </c>
      <c r="Q131" s="64">
        <f>K_put_19_2!AM23</f>
        <v>2.0080367925193188E-3</v>
      </c>
      <c r="R131" s="64">
        <f>K_put_19_2!AN23</f>
        <v>3.0578327227180208E-3</v>
      </c>
      <c r="S131" s="64">
        <f>K_put_19_2!AO23</f>
        <v>3.8374050018907258E-3</v>
      </c>
      <c r="T131" s="64">
        <f>K_put_19_2!AP23</f>
        <v>4.517073196038765E-3</v>
      </c>
      <c r="U131" s="64">
        <f>K_put_19_2!AQ23</f>
        <v>5.5905570937413995E-3</v>
      </c>
      <c r="V131" s="66">
        <f>K_put_19_2!AR23</f>
        <v>6.5577105960420712E-3</v>
      </c>
    </row>
    <row r="132" spans="2:22" x14ac:dyDescent="0.3">
      <c r="B132" s="30">
        <v>12</v>
      </c>
      <c r="C132" s="65">
        <f>K_call_19_2!AJ24</f>
        <v>5.0817467764421864E-4</v>
      </c>
      <c r="D132" s="65">
        <f>K_call_19_2!AK24</f>
        <v>1.1670861153749434E-3</v>
      </c>
      <c r="E132" s="65">
        <f>K_call_19_2!AL24</f>
        <v>1.6857651688657327E-3</v>
      </c>
      <c r="F132" s="65">
        <f>K_call_19_2!AM24</f>
        <v>2.1303856997700876E-3</v>
      </c>
      <c r="G132" s="65">
        <f>K_call_19_2!AN24</f>
        <v>3.3555857554522228E-3</v>
      </c>
      <c r="H132" s="65">
        <f>K_call_19_2!AO24</f>
        <v>4.3338356659993471E-3</v>
      </c>
      <c r="I132" s="65">
        <f>K_call_19_2!AP24</f>
        <v>5.2287852596906437E-3</v>
      </c>
      <c r="J132" s="65">
        <f>K_call_19_2!AQ24</f>
        <v>6.8442756005358263E-3</v>
      </c>
      <c r="K132" s="81">
        <f>K_call_19_2!AR24</f>
        <v>8.4336426603081605E-3</v>
      </c>
      <c r="M132" s="30">
        <v>12</v>
      </c>
      <c r="N132" s="64">
        <f>K_put_19_2!AJ24</f>
        <v>5.3860085048723638E-4</v>
      </c>
      <c r="O132" s="64">
        <f>K_put_19_2!AK24</f>
        <v>1.2248006405126965E-3</v>
      </c>
      <c r="P132" s="64">
        <f>K_put_19_2!AL24</f>
        <v>1.7622775974721061E-3</v>
      </c>
      <c r="Q132" s="64">
        <f>K_put_19_2!AM24</f>
        <v>2.2244443166016259E-3</v>
      </c>
      <c r="R132" s="64">
        <f>K_put_19_2!AN24</f>
        <v>3.3859227464742847E-3</v>
      </c>
      <c r="S132" s="64">
        <f>K_put_19_2!AO24</f>
        <v>4.2493929430303112E-3</v>
      </c>
      <c r="T132" s="64">
        <f>K_put_19_2!AP24</f>
        <v>5.0029657901242697E-3</v>
      </c>
      <c r="U132" s="64">
        <f>K_put_19_2!AQ24</f>
        <v>6.2018301752392313E-3</v>
      </c>
      <c r="V132" s="66">
        <f>K_put_19_2!AR24</f>
        <v>7.2759661809711773E-3</v>
      </c>
    </row>
    <row r="133" spans="2:22" x14ac:dyDescent="0.3">
      <c r="B133" s="30">
        <v>13</v>
      </c>
      <c r="C133" s="65">
        <f>K_call_19_2!AJ25</f>
        <v>5.5964374196748601E-4</v>
      </c>
      <c r="D133" s="65">
        <f>K_call_19_2!AK25</f>
        <v>1.2845691024818418E-3</v>
      </c>
      <c r="E133" s="65">
        <f>K_call_19_2!AL25</f>
        <v>1.8547199663893899E-3</v>
      </c>
      <c r="F133" s="65">
        <f>K_call_19_2!AM25</f>
        <v>2.3434453456685767E-3</v>
      </c>
      <c r="G133" s="65">
        <f>K_call_19_2!AN25</f>
        <v>3.6842900610318807E-3</v>
      </c>
      <c r="H133" s="65">
        <f>K_call_19_2!AO25</f>
        <v>4.7523231744060757E-3</v>
      </c>
      <c r="I133" s="65">
        <f>K_call_19_2!AP25</f>
        <v>5.7280548127771058E-3</v>
      </c>
      <c r="J133" s="65">
        <f>K_call_19_2!AQ25</f>
        <v>7.4944739839020169E-3</v>
      </c>
      <c r="K133" s="81">
        <f>K_call_19_2!AR25</f>
        <v>9.2115745231080015E-3</v>
      </c>
      <c r="M133" s="30">
        <v>13</v>
      </c>
      <c r="N133" s="64">
        <f>K_put_19_2!AJ25</f>
        <v>5.9223625576584893E-4</v>
      </c>
      <c r="O133" s="64">
        <f>K_put_19_2!AK25</f>
        <v>1.3468254538021307E-3</v>
      </c>
      <c r="P133" s="64">
        <f>K_put_19_2!AL25</f>
        <v>1.9372385690696325E-3</v>
      </c>
      <c r="Q133" s="64">
        <f>K_put_19_2!AM25</f>
        <v>2.4448660000769562E-3</v>
      </c>
      <c r="R133" s="64">
        <f>K_put_19_2!AN25</f>
        <v>3.7197103290791955E-3</v>
      </c>
      <c r="S133" s="64">
        <f>K_put_19_2!AO25</f>
        <v>4.6683829147628753E-3</v>
      </c>
      <c r="T133" s="64">
        <f>K_put_19_2!AP25</f>
        <v>5.4970316828498733E-3</v>
      </c>
      <c r="U133" s="64">
        <f>K_put_19_2!AQ25</f>
        <v>6.8245549031632213E-3</v>
      </c>
      <c r="V133" s="66">
        <f>K_put_19_2!AR25</f>
        <v>8.0071698851304773E-3</v>
      </c>
    </row>
    <row r="134" spans="2:22" x14ac:dyDescent="0.3">
      <c r="B134" s="30">
        <v>14</v>
      </c>
      <c r="C134" s="65">
        <f>K_call_19_2!AJ26</f>
        <v>6.1225649430049489E-4</v>
      </c>
      <c r="D134" s="65">
        <f>K_call_19_2!AK26</f>
        <v>1.4045893651569719E-3</v>
      </c>
      <c r="E134" s="65">
        <f>K_call_19_2!AL26</f>
        <v>2.0272458209497912E-3</v>
      </c>
      <c r="F134" s="65">
        <f>K_call_19_2!AM26</f>
        <v>2.5609662612265383E-3</v>
      </c>
      <c r="G134" s="65">
        <f>K_call_19_2!AN26</f>
        <v>4.0190646361975002E-3</v>
      </c>
      <c r="H134" s="65">
        <f>K_call_19_2!AO26</f>
        <v>5.1778298152132252E-3</v>
      </c>
      <c r="I134" s="65">
        <f>K_call_19_2!AP26</f>
        <v>6.2350487244908492E-3</v>
      </c>
      <c r="J134" s="65">
        <f>K_call_19_2!AQ26</f>
        <v>8.1543955770341514E-3</v>
      </c>
      <c r="K134" s="81">
        <f>K_call_19_2!AR26</f>
        <v>9.9984629224149912E-3</v>
      </c>
      <c r="M134" s="30">
        <v>14</v>
      </c>
      <c r="N134" s="64">
        <f>K_put_19_2!AJ26</f>
        <v>6.4689423214181474E-4</v>
      </c>
      <c r="O134" s="64">
        <f>K_put_19_2!AK26</f>
        <v>1.4711567487383503E-3</v>
      </c>
      <c r="P134" s="64">
        <f>K_put_19_2!AL26</f>
        <v>2.1153899375489782E-3</v>
      </c>
      <c r="Q134" s="64">
        <f>K_put_19_2!AM26</f>
        <v>2.6692029000138506E-3</v>
      </c>
      <c r="R134" s="64">
        <f>K_put_19_2!AN26</f>
        <v>4.0590425108935901E-3</v>
      </c>
      <c r="S134" s="64">
        <f>K_put_19_2!AO26</f>
        <v>5.0941724018698786E-3</v>
      </c>
      <c r="T134" s="64">
        <f>K_put_19_2!AP26</f>
        <v>5.9990168739158523E-3</v>
      </c>
      <c r="U134" s="64">
        <f>K_put_19_2!AQ26</f>
        <v>7.4583828711502487E-3</v>
      </c>
      <c r="V134" s="66">
        <f>K_put_19_2!AR26</f>
        <v>8.7508773381281268E-3</v>
      </c>
    </row>
    <row r="135" spans="2:22" x14ac:dyDescent="0.3">
      <c r="B135" s="30">
        <v>15</v>
      </c>
      <c r="C135" s="65">
        <f>K_call_19_2!AJ27</f>
        <v>6.6600468899286058E-4</v>
      </c>
      <c r="D135" s="65">
        <f>K_call_19_2!AK27</f>
        <v>1.5271323688971217E-3</v>
      </c>
      <c r="E135" s="65">
        <f>K_call_19_2!AL27</f>
        <v>2.2033253369343753E-3</v>
      </c>
      <c r="F135" s="65">
        <f>K_call_19_2!AM27</f>
        <v>2.7829286631509131E-3</v>
      </c>
      <c r="G135" s="65">
        <f>K_call_19_2!AN27</f>
        <v>4.3599065403794879E-3</v>
      </c>
      <c r="H135" s="65">
        <f>K_call_19_2!AO27</f>
        <v>5.610377935616806E-3</v>
      </c>
      <c r="I135" s="65">
        <f>K_call_19_2!AP27</f>
        <v>6.7498205692655411E-3</v>
      </c>
      <c r="J135" s="65">
        <f>K_call_19_2!AQ27</f>
        <v>8.8241119305935145E-3</v>
      </c>
      <c r="K135" s="81">
        <f>K_call_19_2!AR27</f>
        <v>1.0794532876002239E-2</v>
      </c>
      <c r="M135" s="30">
        <v>15</v>
      </c>
      <c r="N135" s="64">
        <f>K_put_19_2!AJ27</f>
        <v>7.0255903513810614E-4</v>
      </c>
      <c r="O135" s="64">
        <f>K_put_19_2!AK27</f>
        <v>1.5977564087349405E-3</v>
      </c>
      <c r="P135" s="64">
        <f>K_put_19_2!AL27</f>
        <v>2.2966766104227654E-3</v>
      </c>
      <c r="Q135" s="64">
        <f>K_put_19_2!AM27</f>
        <v>2.897382429005585E-3</v>
      </c>
      <c r="R135" s="64">
        <f>K_put_19_2!AN27</f>
        <v>4.4038117785679953E-3</v>
      </c>
      <c r="S135" s="64">
        <f>K_put_19_2!AO27</f>
        <v>5.5266205880381558E-3</v>
      </c>
      <c r="T135" s="64">
        <f>K_put_19_2!AP27</f>
        <v>6.5087451123314044E-3</v>
      </c>
      <c r="U135" s="64">
        <f>K_put_19_2!AQ27</f>
        <v>8.1030664943766151E-3</v>
      </c>
      <c r="V135" s="66">
        <f>K_put_19_2!AR27</f>
        <v>9.5067818527004855E-3</v>
      </c>
    </row>
    <row r="136" spans="2:22" x14ac:dyDescent="0.3">
      <c r="B136" s="30">
        <v>16</v>
      </c>
      <c r="C136" s="65">
        <f>K_call_19_2!AJ28</f>
        <v>7.2088430273731241E-4</v>
      </c>
      <c r="D136" s="65">
        <f>K_call_19_2!AK28</f>
        <v>1.6521933775256181E-3</v>
      </c>
      <c r="E136" s="65">
        <f>K_call_19_2!AL28</f>
        <v>2.3829553015639882E-3</v>
      </c>
      <c r="F136" s="65">
        <f>K_call_19_2!AM28</f>
        <v>3.0093305523490321E-3</v>
      </c>
      <c r="G136" s="65">
        <f>K_call_19_2!AN28</f>
        <v>4.7068423437224283E-3</v>
      </c>
      <c r="H136" s="65">
        <f>K_call_19_2!AO28</f>
        <v>6.0500289366971216E-3</v>
      </c>
      <c r="I136" s="65">
        <f>K_call_19_2!AP28</f>
        <v>7.2724716185739724E-3</v>
      </c>
      <c r="J136" s="65">
        <f>K_call_19_2!AQ28</f>
        <v>9.5037541768110689E-3</v>
      </c>
      <c r="K136" s="81">
        <f>K_call_19_2!AR28</f>
        <v>1.1600087116032137E-2</v>
      </c>
      <c r="M136" s="30">
        <v>16</v>
      </c>
      <c r="N136" s="64">
        <f>K_put_19_2!AJ28</f>
        <v>7.5921970046358145E-4</v>
      </c>
      <c r="O136" s="64">
        <f>K_put_19_2!AK28</f>
        <v>1.7265975721937055E-3</v>
      </c>
      <c r="P136" s="64">
        <f>K_put_19_2!AL28</f>
        <v>2.4810606037179717E-3</v>
      </c>
      <c r="Q136" s="64">
        <f>K_put_19_2!AM28</f>
        <v>3.1293544486868941E-3</v>
      </c>
      <c r="R136" s="64">
        <f>K_put_19_2!AN28</f>
        <v>4.7539496468045894E-3</v>
      </c>
      <c r="S136" s="64">
        <f>K_put_19_2!AO28</f>
        <v>5.9656398828497881E-3</v>
      </c>
      <c r="T136" s="64">
        <f>K_put_19_2!AP28</f>
        <v>7.0261074709402349E-3</v>
      </c>
      <c r="U136" s="64">
        <f>K_put_19_2!AQ28</f>
        <v>8.7584456322241655E-3</v>
      </c>
      <c r="V136" s="66">
        <f>K_put_19_2!AR28</f>
        <v>1.0274697291168228E-2</v>
      </c>
    </row>
    <row r="137" spans="2:22" x14ac:dyDescent="0.3">
      <c r="B137" s="30">
        <v>17</v>
      </c>
      <c r="C137" s="65">
        <f>K_call_19_2!AJ29</f>
        <v>7.7689496638966293E-4</v>
      </c>
      <c r="D137" s="65">
        <f>K_call_19_2!AK29</f>
        <v>1.7797761579620708E-3</v>
      </c>
      <c r="E137" s="65">
        <f>K_call_19_2!AL29</f>
        <v>2.5661448271593612E-3</v>
      </c>
      <c r="F137" s="65">
        <f>K_call_19_2!AM29</f>
        <v>3.2401853900406175E-3</v>
      </c>
      <c r="G137" s="65">
        <f>K_call_19_2!AN29</f>
        <v>5.059924430111995E-3</v>
      </c>
      <c r="H137" s="65">
        <f>K_call_19_2!AO29</f>
        <v>6.4968784981291883E-3</v>
      </c>
      <c r="I137" s="65">
        <f>K_call_19_2!AP29</f>
        <v>7.8031451099526694E-3</v>
      </c>
      <c r="J137" s="65">
        <f>K_call_19_2!AQ29</f>
        <v>1.0193505818248544E-2</v>
      </c>
      <c r="K137" s="81">
        <f>K_call_19_2!AR29</f>
        <v>1.2415497176708007E-2</v>
      </c>
      <c r="M137" s="30">
        <v>17</v>
      </c>
      <c r="N137" s="64">
        <f>K_put_19_2!AJ29</f>
        <v>8.1686938804229059E-4</v>
      </c>
      <c r="O137" s="64">
        <f>K_put_19_2!AK29</f>
        <v>1.857663096997364E-3</v>
      </c>
      <c r="P137" s="64">
        <f>K_put_19_2!AL29</f>
        <v>2.6685187541426736E-3</v>
      </c>
      <c r="Q137" s="64">
        <f>K_put_19_2!AM29</f>
        <v>3.3650883005860999E-3</v>
      </c>
      <c r="R137" s="64">
        <f>K_put_19_2!AN29</f>
        <v>5.1094217749056425E-3</v>
      </c>
      <c r="S137" s="64">
        <f>K_put_19_2!AO29</f>
        <v>6.411189470242995E-3</v>
      </c>
      <c r="T137" s="64">
        <f>K_put_19_2!AP29</f>
        <v>7.5510544028042081E-3</v>
      </c>
      <c r="U137" s="64">
        <f>K_put_19_2!AQ29</f>
        <v>9.4244374033587708E-3</v>
      </c>
      <c r="V137" s="66">
        <f>K_put_19_2!AR29</f>
        <v>1.1054544996463495E-2</v>
      </c>
    </row>
    <row r="138" spans="2:22" x14ac:dyDescent="0.3">
      <c r="B138" s="30">
        <v>18</v>
      </c>
      <c r="C138" s="65">
        <f>K_call_19_2!AJ30</f>
        <v>8.3403952947513904E-4</v>
      </c>
      <c r="D138" s="65">
        <f>K_call_19_2!AK30</f>
        <v>1.9098919877061082E-3</v>
      </c>
      <c r="E138" s="65">
        <f>K_call_19_2!AL30</f>
        <v>2.7529139277758241E-3</v>
      </c>
      <c r="F138" s="65">
        <f>K_call_19_2!AM30</f>
        <v>3.4755203175513005E-3</v>
      </c>
      <c r="G138" s="65">
        <f>K_call_19_2!AN30</f>
        <v>5.4192281649791119E-3</v>
      </c>
      <c r="H138" s="65">
        <f>K_call_19_2!AO30</f>
        <v>6.9510529216410266E-3</v>
      </c>
      <c r="I138" s="65">
        <f>K_call_19_2!AP30</f>
        <v>8.3420218621962638E-3</v>
      </c>
      <c r="J138" s="65">
        <f>K_call_19_2!AQ30</f>
        <v>1.0893597215785811E-2</v>
      </c>
      <c r="K138" s="81">
        <f>K_call_19_2!AR30</f>
        <v>1.3241196607546163E-2</v>
      </c>
      <c r="M138" s="30">
        <v>18</v>
      </c>
      <c r="N138" s="64">
        <f>K_put_19_2!AJ30</f>
        <v>8.7550487673968003E-4</v>
      </c>
      <c r="O138" s="64">
        <f>K_put_19_2!AK30</f>
        <v>1.990944377193965E-3</v>
      </c>
      <c r="P138" s="64">
        <f>K_put_19_2!AL30</f>
        <v>2.8590409551327856E-3</v>
      </c>
      <c r="Q138" s="64">
        <f>K_put_19_2!AM30</f>
        <v>3.6045705156314278E-3</v>
      </c>
      <c r="R138" s="64">
        <f>K_put_19_2!AN30</f>
        <v>5.4702241968570819E-3</v>
      </c>
      <c r="S138" s="64">
        <f>K_put_19_2!AO30</f>
        <v>6.863270325445342E-3</v>
      </c>
      <c r="T138" s="64">
        <f>K_put_19_2!AP30</f>
        <v>8.0835896024495091E-3</v>
      </c>
      <c r="U138" s="64">
        <f>K_put_19_2!AQ30</f>
        <v>1.0101028323405092E-2</v>
      </c>
      <c r="V138" s="66">
        <f>K_put_19_2!AR30</f>
        <v>1.1846343688918765E-2</v>
      </c>
    </row>
    <row r="139" spans="2:22" x14ac:dyDescent="0.3">
      <c r="B139" s="30">
        <v>19</v>
      </c>
      <c r="C139" s="65">
        <f>K_call_19_2!AJ31</f>
        <v>8.9232372280453887E-4</v>
      </c>
      <c r="D139" s="65">
        <f>K_call_19_2!AK31</f>
        <v>2.0425588862777178E-3</v>
      </c>
      <c r="E139" s="65">
        <f>K_call_19_2!AL31</f>
        <v>2.9432924172949626E-3</v>
      </c>
      <c r="F139" s="65">
        <f>K_call_19_2!AM31</f>
        <v>3.7153747784958169E-3</v>
      </c>
      <c r="G139" s="65">
        <f>K_call_19_2!AN31</f>
        <v>5.7848497042327363E-3</v>
      </c>
      <c r="H139" s="65">
        <f>K_call_19_2!AO31</f>
        <v>7.4127063047147168E-3</v>
      </c>
      <c r="I139" s="65">
        <f>K_call_19_2!AP31</f>
        <v>8.8893168902674236E-3</v>
      </c>
      <c r="J139" s="65">
        <f>K_call_19_2!AQ31</f>
        <v>1.1604301338332429E-2</v>
      </c>
      <c r="K139" s="81">
        <f>K_call_19_2!AR31</f>
        <v>1.4077675767973169E-2</v>
      </c>
      <c r="M139" s="30">
        <v>19</v>
      </c>
      <c r="N139" s="64">
        <f>K_put_19_2!AJ31</f>
        <v>9.3512617057073255E-4</v>
      </c>
      <c r="O139" s="64">
        <f>K_put_19_2!AK31</f>
        <v>2.1264404203240606E-3</v>
      </c>
      <c r="P139" s="64">
        <f>K_put_19_2!AL31</f>
        <v>3.0526287809336528E-3</v>
      </c>
      <c r="Q139" s="64">
        <f>K_put_19_2!AM31</f>
        <v>3.8478030266134444E-3</v>
      </c>
      <c r="R139" s="64">
        <f>K_put_19_2!AN31</f>
        <v>5.8363803785523583E-3</v>
      </c>
      <c r="S139" s="64">
        <f>K_put_19_2!AO31</f>
        <v>7.3219213242224357E-3</v>
      </c>
      <c r="T139" s="64">
        <f>K_put_19_2!AP31</f>
        <v>8.6237652112962637E-3</v>
      </c>
      <c r="U139" s="64">
        <f>K_put_19_2!AQ31</f>
        <v>1.0788268173467092E-2</v>
      </c>
      <c r="V139" s="66">
        <f>K_put_19_2!AR31</f>
        <v>1.2650201580708037E-2</v>
      </c>
    </row>
    <row r="140" spans="2:22" x14ac:dyDescent="0.3">
      <c r="B140" s="30">
        <v>20</v>
      </c>
      <c r="C140" s="65">
        <f>K_call_19_2!AJ32</f>
        <v>9.5175589518611825E-4</v>
      </c>
      <c r="D140" s="65">
        <f>K_call_19_2!AK32</f>
        <v>2.1778010159023142E-3</v>
      </c>
      <c r="E140" s="65">
        <f>K_call_19_2!AL32</f>
        <v>3.1373190505359361E-3</v>
      </c>
      <c r="F140" s="65">
        <f>K_call_19_2!AM32</f>
        <v>3.9597994451886498E-3</v>
      </c>
      <c r="G140" s="65">
        <f>K_call_19_2!AN32</f>
        <v>6.1569042888032222E-3</v>
      </c>
      <c r="H140" s="65">
        <f>K_call_19_2!AO32</f>
        <v>7.8820183438194635E-3</v>
      </c>
      <c r="I140" s="65">
        <f>K_call_19_2!AP32</f>
        <v>9.4452767788256731E-3</v>
      </c>
      <c r="J140" s="65">
        <f>K_call_19_2!AQ32</f>
        <v>1.2325930469912483E-2</v>
      </c>
      <c r="K140" s="81">
        <f>K_call_19_2!AR32</f>
        <v>1.4925477824283967E-2</v>
      </c>
      <c r="M140" s="30">
        <v>20</v>
      </c>
      <c r="N140" s="64">
        <f>K_put_19_2!AJ32</f>
        <v>9.9573618911738548E-4</v>
      </c>
      <c r="O140" s="64">
        <f>K_put_19_2!AK32</f>
        <v>2.2641571217013601E-3</v>
      </c>
      <c r="P140" s="64">
        <f>K_put_19_2!AL32</f>
        <v>3.2492944041799254E-3</v>
      </c>
      <c r="Q140" s="64">
        <f>K_put_19_2!AM32</f>
        <v>4.0948017612926491E-3</v>
      </c>
      <c r="R140" s="64">
        <f>K_put_19_2!AN32</f>
        <v>6.2079389026036824E-3</v>
      </c>
      <c r="S140" s="64">
        <f>K_put_19_2!AO32</f>
        <v>7.78721618222597E-3</v>
      </c>
      <c r="T140" s="64">
        <f>K_put_19_2!AP32</f>
        <v>9.1716780460368297E-3</v>
      </c>
      <c r="U140" s="64">
        <f>K_put_19_2!AQ32</f>
        <v>1.1486265186990502E-2</v>
      </c>
      <c r="V140" s="66">
        <f>K_put_19_2!AR32</f>
        <v>1.3466310186153935E-2</v>
      </c>
    </row>
    <row r="141" spans="2:22" x14ac:dyDescent="0.3">
      <c r="B141" s="30">
        <v>21</v>
      </c>
      <c r="C141" s="65">
        <f>K_call_19_2!AJ33</f>
        <v>1.0123468071936703E-3</v>
      </c>
      <c r="D141" s="65">
        <f>K_call_19_2!AK33</f>
        <v>2.3156482126236722E-3</v>
      </c>
      <c r="E141" s="65">
        <f>K_call_19_2!AL33</f>
        <v>3.3350408517194563E-3</v>
      </c>
      <c r="F141" s="65">
        <f>K_call_19_2!AM33</f>
        <v>4.2088553796239825E-3</v>
      </c>
      <c r="G141" s="65">
        <f>K_call_19_2!AN33</f>
        <v>6.5355249143545513E-3</v>
      </c>
      <c r="H141" s="65">
        <f>K_call_19_2!AO33</f>
        <v>8.3591926245700499E-3</v>
      </c>
      <c r="I141" s="65">
        <f>K_call_19_2!AP33</f>
        <v>1.0010177643032941E-2</v>
      </c>
      <c r="J141" s="65">
        <f>K_call_19_2!AQ33</f>
        <v>1.30588336578982E-2</v>
      </c>
      <c r="K141" s="81">
        <f>K_call_19_2!AR33</f>
        <v>1.5785195679532821E-2</v>
      </c>
      <c r="M141" s="30">
        <v>21</v>
      </c>
      <c r="N141" s="64">
        <f>K_put_19_2!AJ33</f>
        <v>1.0573405227808363E-3</v>
      </c>
      <c r="O141" s="64">
        <f>K_put_19_2!AK33</f>
        <v>2.4041066903890129E-3</v>
      </c>
      <c r="P141" s="64">
        <f>K_put_19_2!AL33</f>
        <v>3.4490597397611733E-3</v>
      </c>
      <c r="Q141" s="64">
        <f>K_put_19_2!AM33</f>
        <v>4.3455955291636927E-3</v>
      </c>
      <c r="R141" s="64">
        <f>K_put_19_2!AN33</f>
        <v>6.584971638699727E-3</v>
      </c>
      <c r="S141" s="64">
        <f>K_put_19_2!AO33</f>
        <v>8.2592610377401898E-3</v>
      </c>
      <c r="T141" s="64">
        <f>K_put_19_2!AP33</f>
        <v>9.7274666211813188E-3</v>
      </c>
      <c r="U141" s="64">
        <f>K_put_19_2!AQ33</f>
        <v>1.2195182261337228E-2</v>
      </c>
      <c r="V141" s="66">
        <f>K_put_19_2!AR33</f>
        <v>1.4294939456404449E-2</v>
      </c>
    </row>
    <row r="142" spans="2:22" x14ac:dyDescent="0.3">
      <c r="B142" s="30">
        <v>22</v>
      </c>
      <c r="C142" s="65">
        <f>K_call_19_2!AJ34</f>
        <v>1.0741094696815612E-3</v>
      </c>
      <c r="D142" s="65">
        <f>K_call_19_2!AK34</f>
        <v>2.4561356197859985E-3</v>
      </c>
      <c r="E142" s="65">
        <f>K_call_19_2!AL34</f>
        <v>3.5365125900541639E-3</v>
      </c>
      <c r="F142" s="65">
        <f>K_call_19_2!AM34</f>
        <v>4.4626133786820343E-3</v>
      </c>
      <c r="G142" s="65">
        <f>K_call_19_2!AN34</f>
        <v>6.9208612962733673E-3</v>
      </c>
      <c r="H142" s="65">
        <f>K_call_19_2!AO34</f>
        <v>8.8444552956229161E-3</v>
      </c>
      <c r="I142" s="65">
        <f>K_call_19_2!AP34</f>
        <v>1.0584323552630059E-2</v>
      </c>
      <c r="J142" s="65">
        <f>K_call_19_2!AQ34</f>
        <v>1.3803394745983799E-2</v>
      </c>
      <c r="K142" s="81">
        <f>K_call_19_2!AR34</f>
        <v>1.6657469641348399E-2</v>
      </c>
      <c r="M142" s="30">
        <v>22</v>
      </c>
      <c r="N142" s="64">
        <f>K_put_19_2!AJ34</f>
        <v>1.1199472388425114E-3</v>
      </c>
      <c r="O142" s="64">
        <f>K_put_19_2!AK34</f>
        <v>2.5463071941017323E-3</v>
      </c>
      <c r="P142" s="64">
        <f>K_put_19_2!AL34</f>
        <v>3.6519557662886559E-3</v>
      </c>
      <c r="Q142" s="64">
        <f>K_put_19_2!AM34</f>
        <v>4.6002251388562176E-3</v>
      </c>
      <c r="R142" s="64">
        <f>K_put_19_2!AN34</f>
        <v>6.9675722965460707E-3</v>
      </c>
      <c r="S142" s="64">
        <f>K_put_19_2!AO34</f>
        <v>8.7381925424477036E-3</v>
      </c>
      <c r="T142" s="64">
        <f>K_put_19_2!AP34</f>
        <v>1.029130879987708E-2</v>
      </c>
      <c r="U142" s="64">
        <f>K_put_19_2!AQ34</f>
        <v>1.291523398129879E-2</v>
      </c>
      <c r="V142" s="66">
        <f>K_put_19_2!AR34</f>
        <v>1.5136433969337754E-2</v>
      </c>
    </row>
    <row r="143" spans="2:22" x14ac:dyDescent="0.3">
      <c r="B143" s="30">
        <v>23</v>
      </c>
      <c r="C143" s="65">
        <f>K_call_19_2!AJ35</f>
        <v>1.1370590180096452E-3</v>
      </c>
      <c r="D143" s="65">
        <f>K_call_19_2!AK35</f>
        <v>2.5993034032891216E-3</v>
      </c>
      <c r="E143" s="65">
        <f>K_call_19_2!AL35</f>
        <v>3.7417963729022286E-3</v>
      </c>
      <c r="F143" s="65">
        <f>K_call_19_2!AM35</f>
        <v>4.7211534665994592E-3</v>
      </c>
      <c r="G143" s="65">
        <f>K_call_19_2!AN35</f>
        <v>7.3130790712508942E-3</v>
      </c>
      <c r="H143" s="65">
        <f>K_call_19_2!AO35</f>
        <v>9.3380540504834908E-3</v>
      </c>
      <c r="I143" s="65">
        <f>K_call_19_2!AP35</f>
        <v>1.1168045328149412E-2</v>
      </c>
      <c r="J143" s="65">
        <f>K_call_19_2!AQ35</f>
        <v>1.4560030877012409E-2</v>
      </c>
      <c r="K143" s="81">
        <f>K_call_19_2!AR35</f>
        <v>1.7542985684392359E-2</v>
      </c>
      <c r="M143" s="30">
        <v>23</v>
      </c>
      <c r="N143" s="64">
        <f>K_put_19_2!AJ35</f>
        <v>1.1835667280167828E-3</v>
      </c>
      <c r="O143" s="64">
        <f>K_put_19_2!AK35</f>
        <v>2.6907821989318181E-3</v>
      </c>
      <c r="P143" s="64">
        <f>K_put_19_2!AL35</f>
        <v>3.8580219893407652E-3</v>
      </c>
      <c r="Q143" s="64">
        <f>K_put_19_2!AM35</f>
        <v>4.8587426997808714E-3</v>
      </c>
      <c r="R143" s="64">
        <f>K_put_19_2!AN35</f>
        <v>7.3558552855607084E-3</v>
      </c>
      <c r="S143" s="64">
        <f>K_put_19_2!AO35</f>
        <v>9.2241763605219185E-3</v>
      </c>
      <c r="T143" s="64">
        <f>K_put_19_2!AP35</f>
        <v>1.0863419950837838E-2</v>
      </c>
      <c r="U143" s="64">
        <f>K_put_19_2!AQ35</f>
        <v>1.3646684298019796E-2</v>
      </c>
      <c r="V143" s="66">
        <f>K_put_19_2!AR35</f>
        <v>1.5991209976881138E-2</v>
      </c>
    </row>
    <row r="144" spans="2:22" x14ac:dyDescent="0.3">
      <c r="B144" s="30">
        <v>24</v>
      </c>
      <c r="C144" s="65">
        <f>K_call_19_2!AJ36</f>
        <v>1.2012126152514124E-3</v>
      </c>
      <c r="D144" s="65">
        <f>K_call_19_2!AK36</f>
        <v>2.7451965332926931E-3</v>
      </c>
      <c r="E144" s="65">
        <f>K_call_19_2!AL36</f>
        <v>3.950961334553249E-3</v>
      </c>
      <c r="F144" s="65">
        <f>K_call_19_2!AM36</f>
        <v>4.9845645072124078E-3</v>
      </c>
      <c r="G144" s="65">
        <f>K_call_19_2!AN36</f>
        <v>7.7123591917760415E-3</v>
      </c>
      <c r="H144" s="65">
        <f>K_call_19_2!AO36</f>
        <v>9.8402573607774824E-3</v>
      </c>
      <c r="I144" s="65">
        <f>K_call_19_2!AP36</f>
        <v>1.1761699641429424E-2</v>
      </c>
      <c r="J144" s="65">
        <f>K_call_19_2!AQ36</f>
        <v>1.5329191380208662E-2</v>
      </c>
      <c r="K144" s="81">
        <f>K_call_19_2!AR36</f>
        <v>1.8442474200888903E-2</v>
      </c>
      <c r="M144" s="30">
        <v>24</v>
      </c>
      <c r="N144" s="64">
        <f>K_put_19_2!AJ36</f>
        <v>1.2482115838067243E-3</v>
      </c>
      <c r="O144" s="64">
        <f>K_put_19_2!AK36</f>
        <v>2.8375604859157133E-3</v>
      </c>
      <c r="P144" s="64">
        <f>K_put_19_2!AL36</f>
        <v>4.0673060197621291E-3</v>
      </c>
      <c r="Q144" s="64">
        <f>K_put_19_2!AM36</f>
        <v>5.1212110734032423E-3</v>
      </c>
      <c r="R144" s="64">
        <f>K_put_19_2!AN36</f>
        <v>7.7499548247340622E-3</v>
      </c>
      <c r="S144" s="64">
        <f>K_put_19_2!AO36</f>
        <v>9.7174060016573249E-3</v>
      </c>
      <c r="T144" s="64">
        <f>K_put_19_2!AP36</f>
        <v>1.1444051520269061E-2</v>
      </c>
      <c r="U144" s="64">
        <f>K_put_19_2!AQ36</f>
        <v>1.4389844746760916E-2</v>
      </c>
      <c r="V144" s="66">
        <f>K_put_19_2!AR36</f>
        <v>1.6859753162685787E-2</v>
      </c>
    </row>
    <row r="145" spans="2:22" x14ac:dyDescent="0.3">
      <c r="B145" s="30">
        <v>25</v>
      </c>
      <c r="C145" s="65">
        <f>K_call_19_2!AJ37</f>
        <v>1.2665893793315508E-3</v>
      </c>
      <c r="D145" s="65">
        <f>K_call_19_2!AK37</f>
        <v>2.8938646208422347E-3</v>
      </c>
      <c r="E145" s="65">
        <f>K_call_19_2!AL37</f>
        <v>4.1640834040756469E-3</v>
      </c>
      <c r="F145" s="65">
        <f>K_call_19_2!AM37</f>
        <v>5.2529439152902424E-3</v>
      </c>
      <c r="G145" s="65">
        <f>K_call_19_2!AN37</f>
        <v>8.1188974806845615E-3</v>
      </c>
      <c r="H145" s="65">
        <f>K_call_19_2!AO37</f>
        <v>1.0351353918527928E-2</v>
      </c>
      <c r="I145" s="65">
        <f>K_call_19_2!AP37</f>
        <v>1.2365668369408278E-2</v>
      </c>
      <c r="J145" s="65">
        <f>K_call_19_2!AQ37</f>
        <v>1.6111356978613878E-2</v>
      </c>
      <c r="K145" s="81">
        <f>K_call_19_2!AR37</f>
        <v>1.9356709159198793E-2</v>
      </c>
      <c r="M145" s="30">
        <v>25</v>
      </c>
      <c r="N145" s="64">
        <f>K_put_19_2!AJ37</f>
        <v>1.313896508858603E-3</v>
      </c>
      <c r="O145" s="64">
        <f>K_put_19_2!AK37</f>
        <v>2.9866758308814689E-3</v>
      </c>
      <c r="P145" s="64">
        <f>K_put_19_2!AL37</f>
        <v>4.2798632468435405E-3</v>
      </c>
      <c r="Q145" s="64">
        <f>K_put_19_2!AM37</f>
        <v>5.3877034480240282E-3</v>
      </c>
      <c r="R145" s="64">
        <f>K_put_19_2!AN37</f>
        <v>8.1500242599638062E-3</v>
      </c>
      <c r="S145" s="64">
        <f>K_put_19_2!AO37</f>
        <v>1.0218101931949941E-2</v>
      </c>
      <c r="T145" s="64">
        <f>K_put_19_2!AP37</f>
        <v>1.2033489950139142E-2</v>
      </c>
      <c r="U145" s="64">
        <f>K_put_19_2!AQ37</f>
        <v>1.5145073115852226E-2</v>
      </c>
      <c r="V145" s="66">
        <f>K_put_19_2!AR37</f>
        <v>1.7742616999926131E-2</v>
      </c>
    </row>
    <row r="146" spans="2:22" x14ac:dyDescent="0.3">
      <c r="B146" s="30">
        <v>26</v>
      </c>
      <c r="C146" s="65">
        <f>K_call_19_2!AJ38</f>
        <v>1.3332103302538534E-3</v>
      </c>
      <c r="D146" s="65">
        <f>K_call_19_2!AK38</f>
        <v>3.0453618006769378E-3</v>
      </c>
      <c r="E146" s="65">
        <f>K_call_19_2!AL38</f>
        <v>4.3812451397119978E-3</v>
      </c>
      <c r="F146" s="65">
        <f>K_call_19_2!AM38</f>
        <v>5.526397451292131E-3</v>
      </c>
      <c r="G146" s="65">
        <f>K_call_19_2!AN38</f>
        <v>8.5329043208512978E-3</v>
      </c>
      <c r="H146" s="65">
        <f>K_call_19_2!AO38</f>
        <v>1.0871652255254605E-2</v>
      </c>
      <c r="I146" s="65">
        <f>K_call_19_2!AP38</f>
        <v>1.2980358162549444E-2</v>
      </c>
      <c r="J146" s="65">
        <f>K_call_19_2!AQ38</f>
        <v>1.6907039268158786E-2</v>
      </c>
      <c r="K146" s="81">
        <f>K_call_19_2!AR38</f>
        <v>2.0286507609971027E-2</v>
      </c>
      <c r="M146" s="30">
        <v>26</v>
      </c>
      <c r="N146" s="64">
        <f>K_put_19_2!AJ38</f>
        <v>1.3806382438983911E-3</v>
      </c>
      <c r="O146" s="64">
        <f>K_put_19_2!AK38</f>
        <v>3.1381668372476024E-3</v>
      </c>
      <c r="P146" s="64">
        <f>K_put_19_2!AL38</f>
        <v>4.4957565910315744E-3</v>
      </c>
      <c r="Q146" s="64">
        <f>K_put_19_2!AM38</f>
        <v>5.6583030171678539E-3</v>
      </c>
      <c r="R146" s="64">
        <f>K_put_19_2!AN38</f>
        <v>8.5562355563794656E-3</v>
      </c>
      <c r="S146" s="64">
        <f>K_put_19_2!AO38</f>
        <v>1.0726510920002374E-2</v>
      </c>
      <c r="T146" s="64">
        <f>K_put_19_2!AP38</f>
        <v>1.2632055890690996E-2</v>
      </c>
      <c r="U146" s="64">
        <f>K_put_19_2!AQ38</f>
        <v>1.5912772500506323E-2</v>
      </c>
      <c r="V146" s="66">
        <f>K_put_19_2!AR38</f>
        <v>1.8640421626226034E-2</v>
      </c>
    </row>
    <row r="147" spans="2:22" x14ac:dyDescent="0.3">
      <c r="B147" s="30">
        <v>27</v>
      </c>
      <c r="C147" s="65">
        <f>K_call_19_2!AJ39</f>
        <v>1.4010983544934796E-3</v>
      </c>
      <c r="D147" s="65">
        <f>K_call_19_2!AK39</f>
        <v>3.1997466535522157E-3</v>
      </c>
      <c r="E147" s="65">
        <f>K_call_19_2!AL39</f>
        <v>4.6025356202653023E-3</v>
      </c>
      <c r="F147" s="65">
        <f>K_call_19_2!AM39</f>
        <v>5.8050390875947211E-3</v>
      </c>
      <c r="G147" s="65">
        <f>K_call_19_2!AN39</f>
        <v>8.9546044610495645E-3</v>
      </c>
      <c r="H147" s="65">
        <f>K_call_19_2!AO39</f>
        <v>1.1401480513394235E-2</v>
      </c>
      <c r="I147" s="65">
        <f>K_call_19_2!AP39</f>
        <v>1.3606200198493457E-2</v>
      </c>
      <c r="J147" s="65">
        <f>K_call_19_2!AQ39</f>
        <v>1.771678043150382E-2</v>
      </c>
      <c r="K147" s="81">
        <f>K_call_19_2!AR39</f>
        <v>2.123272949406585E-2</v>
      </c>
      <c r="M147" s="30">
        <v>27</v>
      </c>
      <c r="N147" s="64">
        <f>K_put_19_2!AJ39</f>
        <v>1.4484555158648105E-3</v>
      </c>
      <c r="O147" s="64">
        <f>K_put_19_2!AK39</f>
        <v>3.2920768138551826E-3</v>
      </c>
      <c r="P147" s="64">
        <f>K_put_19_2!AL39</f>
        <v>4.7150563243995025E-3</v>
      </c>
      <c r="Q147" s="64">
        <f>K_put_19_2!AM39</f>
        <v>5.9331027463335739E-3</v>
      </c>
      <c r="R147" s="64">
        <f>K_put_19_2!AN39</f>
        <v>8.9687789408086638E-3</v>
      </c>
      <c r="S147" s="64">
        <f>K_put_19_2!AO39</f>
        <v>1.124290558569907E-2</v>
      </c>
      <c r="T147" s="64">
        <f>K_put_19_2!AP39</f>
        <v>1.3240103667480463E-2</v>
      </c>
      <c r="U147" s="64">
        <f>K_put_19_2!AQ39</f>
        <v>1.669339069115644E-2</v>
      </c>
      <c r="V147" s="66">
        <f>K_put_19_2!AR39</f>
        <v>1.9553853173219005E-2</v>
      </c>
    </row>
    <row r="148" spans="2:22" x14ac:dyDescent="0.3">
      <c r="B148" s="30">
        <v>28</v>
      </c>
      <c r="C148" s="65">
        <f>K_call_19_2!AJ40</f>
        <v>1.4702781843142776E-3</v>
      </c>
      <c r="D148" s="65">
        <f>K_call_19_2!AK40</f>
        <v>3.357082162982139E-3</v>
      </c>
      <c r="E148" s="65">
        <f>K_call_19_2!AL40</f>
        <v>4.828050386177174E-3</v>
      </c>
      <c r="F148" s="65">
        <f>K_call_19_2!AM40</f>
        <v>6.0889909370692163E-3</v>
      </c>
      <c r="G148" s="65">
        <f>K_call_19_2!AN40</f>
        <v>9.3842369235000445E-3</v>
      </c>
      <c r="H148" s="65">
        <f>K_call_19_2!AO40</f>
        <v>1.1941186351371424E-2</v>
      </c>
      <c r="I148" s="65">
        <f>K_call_19_2!AP40</f>
        <v>1.4243650098564709E-2</v>
      </c>
      <c r="J148" s="65">
        <f>K_call_19_2!AQ40</f>
        <v>1.8541153158668056E-2</v>
      </c>
      <c r="K148" s="81">
        <f>K_call_19_2!AR40</f>
        <v>2.2196277717635327E-2</v>
      </c>
      <c r="M148" s="30">
        <v>28</v>
      </c>
      <c r="N148" s="64">
        <f>K_put_19_2!AJ40</f>
        <v>1.517369002635105E-3</v>
      </c>
      <c r="O148" s="64">
        <f>K_put_19_2!AK40</f>
        <v>3.4484536917435693E-3</v>
      </c>
      <c r="P148" s="64">
        <f>K_put_19_2!AL40</f>
        <v>4.9378399498187786E-3</v>
      </c>
      <c r="Q148" s="64">
        <f>K_put_19_2!AM40</f>
        <v>6.2122052163828267E-3</v>
      </c>
      <c r="R148" s="64">
        <f>K_put_19_2!AN40</f>
        <v>9.387862675326597E-3</v>
      </c>
      <c r="S148" s="64">
        <f>K_put_19_2!AO40</f>
        <v>1.1767584126756991E-2</v>
      </c>
      <c r="T148" s="64">
        <f>K_put_19_2!AP40</f>
        <v>1.3858020972668861E-2</v>
      </c>
      <c r="U148" s="64">
        <f>K_put_19_2!AQ40</f>
        <v>1.7487419858200737E-2</v>
      </c>
      <c r="V148" s="66">
        <f>K_put_19_2!AR40</f>
        <v>2.0483663503981508E-2</v>
      </c>
    </row>
    <row r="149" spans="2:22" x14ac:dyDescent="0.3">
      <c r="B149" s="30">
        <v>29</v>
      </c>
      <c r="C149" s="65">
        <f>K_call_19_2!AJ41</f>
        <v>1.5407763903022564E-3</v>
      </c>
      <c r="D149" s="65">
        <f>K_call_19_2!AK41</f>
        <v>3.5174357025166691E-3</v>
      </c>
      <c r="E149" s="65">
        <f>K_call_19_2!AL41</f>
        <v>5.0578914247315088E-3</v>
      </c>
      <c r="F149" s="65">
        <f>K_call_19_2!AM41</f>
        <v>6.3783832370628013E-3</v>
      </c>
      <c r="G149" s="65">
        <f>K_call_19_2!AN41</f>
        <v>9.8220550021032027E-3</v>
      </c>
      <c r="H149" s="65">
        <f>K_call_19_2!AO41</f>
        <v>1.2491136968154903E-2</v>
      </c>
      <c r="I149" s="65">
        <f>K_call_19_2!AP41</f>
        <v>1.4893187990199952E-2</v>
      </c>
      <c r="J149" s="65">
        <f>K_call_19_2!AQ41</f>
        <v>1.9380760753371806E-2</v>
      </c>
      <c r="K149" s="81">
        <f>K_call_19_2!AR41</f>
        <v>2.3178098468440544E-2</v>
      </c>
      <c r="M149" s="30">
        <v>29</v>
      </c>
      <c r="N149" s="64">
        <f>K_put_19_2!AJ41</f>
        <v>1.5874013123340358E-3</v>
      </c>
      <c r="O149" s="64">
        <f>K_put_19_2!AK41</f>
        <v>3.6073499751784199E-3</v>
      </c>
      <c r="P149" s="64">
        <f>K_put_19_2!AL41</f>
        <v>5.1641921318761885E-3</v>
      </c>
      <c r="Q149" s="64">
        <f>K_put_19_2!AM41</f>
        <v>6.4957225345416147E-3</v>
      </c>
      <c r="R149" s="64">
        <f>K_put_19_2!AN41</f>
        <v>9.8137129473022111E-3</v>
      </c>
      <c r="S149" s="64">
        <f>K_put_19_2!AO41</f>
        <v>1.2300870204086434E-2</v>
      </c>
      <c r="T149" s="64">
        <f>K_put_19_2!AP41</f>
        <v>1.4486228757620845E-2</v>
      </c>
      <c r="U149" s="64">
        <f>K_put_19_2!AQ41</f>
        <v>1.8295396504515005E-2</v>
      </c>
      <c r="V149" s="66">
        <f>K_put_19_2!AR41</f>
        <v>2.1430670323893231E-2</v>
      </c>
    </row>
    <row r="150" spans="2:22" x14ac:dyDescent="0.3">
      <c r="B150" s="30">
        <v>30</v>
      </c>
      <c r="C150" s="65">
        <f>K_call_19_2!AJ42</f>
        <v>1.6126213858194682E-3</v>
      </c>
      <c r="D150" s="65">
        <f>K_call_19_2!AK42</f>
        <v>3.6808790506099309E-3</v>
      </c>
      <c r="E150" s="65">
        <f>K_call_19_2!AL42</f>
        <v>5.2921671951863813E-3</v>
      </c>
      <c r="F150" s="65">
        <f>K_call_19_2!AM42</f>
        <v>6.6733543835372222E-3</v>
      </c>
      <c r="G150" s="65">
        <f>K_call_19_2!AN42</f>
        <v>1.0268326343078005E-2</v>
      </c>
      <c r="H150" s="65">
        <f>K_call_19_2!AO42</f>
        <v>1.3051719236679915E-2</v>
      </c>
      <c r="I150" s="65">
        <f>K_call_19_2!AP42</f>
        <v>1.5555318702648202E-2</v>
      </c>
      <c r="J150" s="65">
        <f>K_call_19_2!AQ42</f>
        <v>2.0236237409443691E-2</v>
      </c>
      <c r="K150" s="81">
        <f>K_call_19_2!AR42</f>
        <v>2.4179181754369894E-2</v>
      </c>
      <c r="M150" s="30">
        <v>30</v>
      </c>
      <c r="N150" s="64">
        <f>K_put_19_2!AJ42</f>
        <v>1.6585769756932711E-3</v>
      </c>
      <c r="O150" s="64">
        <f>K_put_19_2!AK42</f>
        <v>3.7688227233333427E-3</v>
      </c>
      <c r="P150" s="64">
        <f>K_put_19_2!AL42</f>
        <v>5.3942046741971561E-3</v>
      </c>
      <c r="Q150" s="64">
        <f>K_put_19_2!AM42</f>
        <v>6.7837763061233125E-3</v>
      </c>
      <c r="R150" s="64">
        <f>K_put_19_2!AN42</f>
        <v>1.0246573864865882E-2</v>
      </c>
      <c r="S150" s="64">
        <f>K_put_19_2!AO42</f>
        <v>1.2843112971651527E-2</v>
      </c>
      <c r="T150" s="64">
        <f>K_put_19_2!AP42</f>
        <v>1.5125181309619595E-2</v>
      </c>
      <c r="U150" s="64">
        <f>K_put_19_2!AQ42</f>
        <v>1.9117901664623904E-2</v>
      </c>
      <c r="V150" s="66">
        <f>K_put_19_2!AR42</f>
        <v>2.2395757640305491E-2</v>
      </c>
    </row>
    <row r="151" spans="2:22" x14ac:dyDescent="0.3">
      <c r="B151" s="30">
        <v>31</v>
      </c>
      <c r="C151" s="65">
        <f>K_call_19_2!AJ43</f>
        <v>1.6858434424104618E-3</v>
      </c>
      <c r="D151" s="65">
        <f>K_call_19_2!AK43</f>
        <v>3.8474884309006585E-3</v>
      </c>
      <c r="E151" s="65">
        <f>K_call_19_2!AL43</f>
        <v>5.530992690709835E-3</v>
      </c>
      <c r="F151" s="65">
        <f>K_call_19_2!AM43</f>
        <v>6.974051011481075E-3</v>
      </c>
      <c r="G151" s="65">
        <f>K_call_19_2!AN43</f>
        <v>1.0723333101904486E-2</v>
      </c>
      <c r="H151" s="65">
        <f>K_call_19_2!AO43</f>
        <v>1.3623339938352297E-2</v>
      </c>
      <c r="I151" s="65">
        <f>K_call_19_2!AP43</f>
        <v>1.6230572086724904E-2</v>
      </c>
      <c r="J151" s="65">
        <f>K_call_19_2!AQ43</f>
        <v>2.1108248646027783E-2</v>
      </c>
      <c r="K151" s="81">
        <f>K_call_19_2!AR43</f>
        <v>2.5200562150706707E-2</v>
      </c>
      <c r="M151" s="30">
        <v>31</v>
      </c>
      <c r="N151" s="64">
        <f>K_put_19_2!AJ43</f>
        <v>1.7309224502889409E-3</v>
      </c>
      <c r="O151" s="64">
        <f>K_put_19_2!AK43</f>
        <v>3.9329335599005977E-3</v>
      </c>
      <c r="P151" s="64">
        <f>K_put_19_2!AL43</f>
        <v>5.6279765391428205E-3</v>
      </c>
      <c r="Q151" s="64">
        <f>K_put_19_2!AM43</f>
        <v>7.0764976617498365E-3</v>
      </c>
      <c r="R151" s="64">
        <f>K_put_19_2!AN43</f>
        <v>1.0686707549520058E-2</v>
      </c>
      <c r="S151" s="64">
        <f>K_put_19_2!AO43</f>
        <v>1.339468724025783E-2</v>
      </c>
      <c r="T151" s="64">
        <f>K_put_19_2!AP43</f>
        <v>1.5775366500167032E-2</v>
      </c>
      <c r="U151" s="64">
        <f>K_put_19_2!AQ43</f>
        <v>1.9955561335486316E-2</v>
      </c>
      <c r="V151" s="66">
        <f>K_put_19_2!AR43</f>
        <v>2.3379876554436518E-2</v>
      </c>
    </row>
    <row r="152" spans="2:22" x14ac:dyDescent="0.3">
      <c r="B152" s="30">
        <v>32</v>
      </c>
      <c r="C152" s="65">
        <f>K_call_19_2!AJ44</f>
        <v>1.7604747154637557E-3</v>
      </c>
      <c r="D152" s="65">
        <f>K_call_19_2!AK44</f>
        <v>4.0173445763213023E-3</v>
      </c>
      <c r="E152" s="65">
        <f>K_call_19_2!AL44</f>
        <v>5.7744895348821879E-3</v>
      </c>
      <c r="F152" s="65">
        <f>K_call_19_2!AM44</f>
        <v>7.2806281188118049E-3</v>
      </c>
      <c r="G152" s="65">
        <f>K_call_19_2!AN44</f>
        <v>1.1187372172244359E-2</v>
      </c>
      <c r="H152" s="65">
        <f>K_call_19_2!AO44</f>
        <v>1.4206426093167857E-2</v>
      </c>
      <c r="I152" s="65">
        <f>K_call_19_2!AP44</f>
        <v>1.6919503452223539E-2</v>
      </c>
      <c r="J152" s="65">
        <f>K_call_19_2!AQ44</f>
        <v>2.1997491893916754E-2</v>
      </c>
      <c r="K152" s="81">
        <f>K_call_19_2!AR44</f>
        <v>2.6243319747295712E-2</v>
      </c>
      <c r="M152" s="30">
        <v>32</v>
      </c>
      <c r="N152" s="64">
        <f>K_put_19_2!AJ44</f>
        <v>1.8044661357901615E-3</v>
      </c>
      <c r="O152" s="64">
        <f>K_put_19_2!AK44</f>
        <v>4.0997487085985829E-3</v>
      </c>
      <c r="P152" s="64">
        <f>K_put_19_2!AL44</f>
        <v>5.8656139068903324E-3</v>
      </c>
      <c r="Q152" s="64">
        <f>K_put_19_2!AM44</f>
        <v>7.3740273362221109E-3</v>
      </c>
      <c r="R152" s="64">
        <f>K_put_19_2!AN44</f>
        <v>1.1134394319897156E-2</v>
      </c>
      <c r="S152" s="64">
        <f>K_put_19_2!AO44</f>
        <v>1.3955993767747976E-2</v>
      </c>
      <c r="T152" s="64">
        <f>K_put_19_2!AP44</f>
        <v>1.6437306196130708E-2</v>
      </c>
      <c r="U152" s="64">
        <f>K_put_19_2!AQ44</f>
        <v>2.0809047128885927E-2</v>
      </c>
      <c r="V152" s="66">
        <f>K_put_19_2!AR44</f>
        <v>2.4384046375654E-2</v>
      </c>
    </row>
    <row r="153" spans="2:22" x14ac:dyDescent="0.3">
      <c r="B153" s="30">
        <v>33</v>
      </c>
      <c r="C153" s="65">
        <f>K_call_19_2!AJ45</f>
        <v>1.8365492796463267E-3</v>
      </c>
      <c r="D153" s="65">
        <f>K_call_19_2!AK45</f>
        <v>4.1905328159710376E-3</v>
      </c>
      <c r="E153" s="65">
        <f>K_call_19_2!AL45</f>
        <v>6.022786111253231E-3</v>
      </c>
      <c r="F153" s="65">
        <f>K_call_19_2!AM45</f>
        <v>7.5932492318975808E-3</v>
      </c>
      <c r="G153" s="65">
        <f>K_call_19_2!AN45</f>
        <v>1.1660755483991703E-2</v>
      </c>
      <c r="H153" s="65">
        <f>K_call_19_2!AO45</f>
        <v>1.4801425381917088E-2</v>
      </c>
      <c r="I153" s="65">
        <f>K_call_19_2!AP45</f>
        <v>1.7622694118941629E-2</v>
      </c>
      <c r="J153" s="65">
        <f>K_call_19_2!AQ45</f>
        <v>2.2904697228363136E-2</v>
      </c>
      <c r="K153" s="81">
        <f>K_call_19_2!AR45</f>
        <v>2.7308581290685308E-2</v>
      </c>
      <c r="M153" s="30">
        <v>33</v>
      </c>
      <c r="N153" s="64">
        <f>K_put_19_2!AJ45</f>
        <v>1.8792383996011353E-3</v>
      </c>
      <c r="O153" s="64">
        <f>K_put_19_2!AK45</f>
        <v>4.2693390531319819E-3</v>
      </c>
      <c r="P153" s="64">
        <f>K_put_19_2!AL45</f>
        <v>6.1072302717765092E-3</v>
      </c>
      <c r="Q153" s="64">
        <f>K_put_19_2!AM45</f>
        <v>7.6765157963076258E-3</v>
      </c>
      <c r="R153" s="64">
        <f>K_put_19_2!AN45</f>
        <v>1.1589932962557614E-2</v>
      </c>
      <c r="S153" s="64">
        <f>K_put_19_2!AO45</f>
        <v>1.4527459670630627E-2</v>
      </c>
      <c r="T153" s="64">
        <f>K_put_19_2!AP45</f>
        <v>1.7111556828216135E-2</v>
      </c>
      <c r="U153" s="64">
        <f>K_put_19_2!AQ45</f>
        <v>2.1679077139664604E-2</v>
      </c>
      <c r="V153" s="66">
        <f>K_put_19_2!AR45</f>
        <v>2.540935605410527E-2</v>
      </c>
    </row>
    <row r="154" spans="2:22" x14ac:dyDescent="0.3">
      <c r="B154" s="30">
        <v>34</v>
      </c>
      <c r="C154" s="65">
        <f>K_call_19_2!AJ46</f>
        <v>1.9141031738226788E-3</v>
      </c>
      <c r="D154" s="65">
        <f>K_call_19_2!AK46</f>
        <v>4.3671431841126873E-3</v>
      </c>
      <c r="E154" s="65">
        <f>K_call_19_2!AL46</f>
        <v>6.2760177250618665E-3</v>
      </c>
      <c r="F154" s="65">
        <f>K_call_19_2!AM46</f>
        <v>7.9120866116129118E-3</v>
      </c>
      <c r="G154" s="65">
        <f>K_call_19_2!AN46</f>
        <v>1.2143810368865637E-2</v>
      </c>
      <c r="H154" s="65">
        <f>K_call_19_2!AO46</f>
        <v>1.5408806658605723E-2</v>
      </c>
      <c r="I154" s="65">
        <f>K_call_19_2!AP46</f>
        <v>1.834075207931074E-2</v>
      </c>
      <c r="J154" s="65">
        <f>K_call_19_2!AQ46</f>
        <v>2.3830628246351515E-2</v>
      </c>
      <c r="K154" s="81">
        <f>K_call_19_2!AR46</f>
        <v>2.8397521519747337E-2</v>
      </c>
      <c r="M154" s="30">
        <v>34</v>
      </c>
      <c r="N154" s="64">
        <f>K_put_19_2!AJ46</f>
        <v>1.9552716124730529E-3</v>
      </c>
      <c r="O154" s="64">
        <f>K_put_19_2!AK46</f>
        <v>4.4417802206280776E-3</v>
      </c>
      <c r="P154" s="64">
        <f>K_put_19_2!AL46</f>
        <v>6.3529465745023606E-3</v>
      </c>
      <c r="Q154" s="64">
        <f>K_put_19_2!AM46</f>
        <v>7.9841234156656782E-3</v>
      </c>
      <c r="R154" s="64">
        <f>K_put_19_2!AN46</f>
        <v>1.2053641087337919E-2</v>
      </c>
      <c r="S154" s="64">
        <f>K_put_19_2!AO46</f>
        <v>1.5109538954352297E-2</v>
      </c>
      <c r="T154" s="64">
        <f>K_put_19_2!AP46</f>
        <v>1.7798710113981875E-2</v>
      </c>
      <c r="U154" s="64">
        <f>K_put_19_2!AQ46</f>
        <v>2.2566417027757413E-2</v>
      </c>
      <c r="V154" s="66">
        <f>K_put_19_2!AR46</f>
        <v>2.6456965932812548E-2</v>
      </c>
    </row>
    <row r="155" spans="2:22" x14ac:dyDescent="0.3">
      <c r="B155" s="30">
        <v>35</v>
      </c>
      <c r="C155" s="65">
        <f>K_call_19_2!AJ47</f>
        <v>1.993174455320712E-3</v>
      </c>
      <c r="D155" s="65">
        <f>K_call_19_2!AK47</f>
        <v>4.547270551021998E-3</v>
      </c>
      <c r="E155" s="65">
        <f>K_call_19_2!AL47</f>
        <v>6.5343267967654661E-3</v>
      </c>
      <c r="F155" s="65">
        <f>K_call_19_2!AM47</f>
        <v>8.2373214995083988E-3</v>
      </c>
      <c r="G155" s="65">
        <f>K_call_19_2!AN47</f>
        <v>1.2636879993064842E-2</v>
      </c>
      <c r="H155" s="65">
        <f>K_call_19_2!AO47</f>
        <v>1.6029060552676833E-2</v>
      </c>
      <c r="I155" s="65">
        <f>K_call_19_2!AP47</f>
        <v>1.9074312772408286E-2</v>
      </c>
      <c r="J155" s="65">
        <f>K_call_19_2!AQ47</f>
        <v>2.4776083088631329E-2</v>
      </c>
      <c r="K155" s="81">
        <f>K_call_19_2!AR47</f>
        <v>2.9511364696352627E-2</v>
      </c>
      <c r="M155" s="30">
        <v>35</v>
      </c>
      <c r="N155" s="64">
        <f>K_put_19_2!AJ47</f>
        <v>2.0326001938554827E-3</v>
      </c>
      <c r="O155" s="64">
        <f>K_put_19_2!AK47</f>
        <v>4.617152688009829E-3</v>
      </c>
      <c r="P155" s="64">
        <f>K_put_19_2!AL47</f>
        <v>6.6028913694350377E-3</v>
      </c>
      <c r="Q155" s="64">
        <f>K_put_19_2!AM47</f>
        <v>8.2970206959473991E-3</v>
      </c>
      <c r="R155" s="64">
        <f>K_put_19_2!AN47</f>
        <v>1.2525855566150657E-2</v>
      </c>
      <c r="S155" s="64">
        <f>K_put_19_2!AO47</f>
        <v>1.570271316133659E-2</v>
      </c>
      <c r="T155" s="64">
        <f>K_put_19_2!AP47</f>
        <v>1.8499393935069997E-2</v>
      </c>
      <c r="U155" s="64">
        <f>K_put_19_2!AQ47</f>
        <v>2.3471881315302812E-2</v>
      </c>
      <c r="V155" s="66">
        <f>K_put_19_2!AR47</f>
        <v>2.7528109825085523E-2</v>
      </c>
    </row>
    <row r="156" spans="2:22" x14ac:dyDescent="0.3">
      <c r="B156" s="30">
        <v>36</v>
      </c>
      <c r="C156" s="65">
        <f>K_call_19_2!AJ48</f>
        <v>2.0738032635648218E-3</v>
      </c>
      <c r="D156" s="65">
        <f>K_call_19_2!AK48</f>
        <v>4.7310147757589349E-3</v>
      </c>
      <c r="E156" s="65">
        <f>K_call_19_2!AL48</f>
        <v>6.797863087505962E-3</v>
      </c>
      <c r="F156" s="65">
        <f>K_call_19_2!AM48</f>
        <v>8.569144404295348E-3</v>
      </c>
      <c r="G156" s="65">
        <f>K_call_19_2!AN48</f>
        <v>1.3140323857490255E-2</v>
      </c>
      <c r="H156" s="65">
        <f>K_call_19_2!AO48</f>
        <v>1.6662700161941768E-2</v>
      </c>
      <c r="I156" s="65">
        <f>K_call_19_2!AP48</f>
        <v>1.9824039970760821E-2</v>
      </c>
      <c r="J156" s="65">
        <f>K_call_19_2!AQ48</f>
        <v>2.574189560896134E-2</v>
      </c>
      <c r="K156" s="81">
        <f>K_call_19_2!AR48</f>
        <v>3.0651386335554087E-2</v>
      </c>
      <c r="M156" s="30">
        <v>36</v>
      </c>
      <c r="N156" s="64">
        <f>K_put_19_2!AJ48</f>
        <v>2.1112606669008716E-3</v>
      </c>
      <c r="O156" s="64">
        <f>K_put_19_2!AK48</f>
        <v>4.7955419111139208E-3</v>
      </c>
      <c r="P156" s="64">
        <f>K_put_19_2!AL48</f>
        <v>6.8572010267908823E-3</v>
      </c>
      <c r="Q156" s="64">
        <f>K_put_19_2!AM48</f>
        <v>8.6153885338309255E-3</v>
      </c>
      <c r="R156" s="64">
        <f>K_put_19_2!AN48</f>
        <v>1.3006933055404402E-2</v>
      </c>
      <c r="S156" s="64">
        <f>K_put_19_2!AO48</f>
        <v>1.6307492137645652E-2</v>
      </c>
      <c r="T156" s="64">
        <f>K_put_19_2!AP48</f>
        <v>1.9214273370537438E-2</v>
      </c>
      <c r="U156" s="64">
        <f>K_put_19_2!AQ48</f>
        <v>2.4396334903188654E-2</v>
      </c>
      <c r="V156" s="66">
        <f>K_put_19_2!AR48</f>
        <v>2.8624097427568884E-2</v>
      </c>
    </row>
    <row r="157" spans="2:22" x14ac:dyDescent="0.3">
      <c r="B157" s="30">
        <v>37</v>
      </c>
      <c r="C157" s="65">
        <f>K_call_19_2!AJ49</f>
        <v>2.1560318932144495E-3</v>
      </c>
      <c r="D157" s="65">
        <f>K_call_19_2!AK49</f>
        <v>4.9184808812263725E-3</v>
      </c>
      <c r="E157" s="65">
        <f>K_call_19_2!AL49</f>
        <v>7.0667839570847657E-3</v>
      </c>
      <c r="F157" s="65">
        <f>K_call_19_2!AM49</f>
        <v>8.907755429388875E-3</v>
      </c>
      <c r="G157" s="65">
        <f>K_call_19_2!AN49</f>
        <v>1.3654518366974511E-2</v>
      </c>
      <c r="H157" s="65">
        <f>K_call_19_2!AO49</f>
        <v>1.7310261838358765E-2</v>
      </c>
      <c r="I157" s="65">
        <f>K_call_19_2!AP49</f>
        <v>2.0590626782875654E-2</v>
      </c>
      <c r="J157" s="65">
        <f>K_call_19_2!AQ49</f>
        <v>2.6728936695028627E-2</v>
      </c>
      <c r="K157" s="81">
        <f>K_call_19_2!AR49</f>
        <v>3.1818915142473592E-2</v>
      </c>
      <c r="M157" s="30">
        <v>37</v>
      </c>
      <c r="N157" s="64">
        <f>K_put_19_2!AJ49</f>
        <v>2.1912917231844964E-3</v>
      </c>
      <c r="O157" s="64">
        <f>K_put_19_2!AK49</f>
        <v>4.9770384767098275E-3</v>
      </c>
      <c r="P157" s="64">
        <f>K_put_19_2!AL49</f>
        <v>7.1160199699831228E-3</v>
      </c>
      <c r="Q157" s="64">
        <f>K_put_19_2!AM49</f>
        <v>8.9394185344172095E-3</v>
      </c>
      <c r="R157" s="64">
        <f>K_put_19_2!AN49</f>
        <v>1.3497250603357824E-2</v>
      </c>
      <c r="S157" s="64">
        <f>K_put_19_2!AO49</f>
        <v>1.6924414920725828E-2</v>
      </c>
      <c r="T157" s="64">
        <f>K_put_19_2!AP49</f>
        <v>1.9944051890266212E-2</v>
      </c>
      <c r="U157" s="64">
        <f>K_put_19_2!AQ49</f>
        <v>2.534069481432577E-2</v>
      </c>
      <c r="V157" s="66">
        <f>K_put_19_2!AR49</f>
        <v>2.9746317083625851E-2</v>
      </c>
    </row>
    <row r="158" spans="2:22" x14ac:dyDescent="0.3">
      <c r="B158" s="30">
        <v>38</v>
      </c>
      <c r="C158" s="65">
        <f>K_call_19_2!AJ50</f>
        <v>2.2399048770836427E-3</v>
      </c>
      <c r="D158" s="65">
        <f>K_call_19_2!AK50</f>
        <v>5.1097792521813123E-3</v>
      </c>
      <c r="E158" s="65">
        <f>K_call_19_2!AL50</f>
        <v>7.3412546554370017E-3</v>
      </c>
      <c r="F158" s="65">
        <f>K_call_19_2!AM50</f>
        <v>9.2533646428014094E-3</v>
      </c>
      <c r="G158" s="65">
        <f>K_call_19_2!AN50</f>
        <v>1.4179857470826451E-2</v>
      </c>
      <c r="H158" s="65">
        <f>K_call_19_2!AO50</f>
        <v>1.7972306069976907E-2</v>
      </c>
      <c r="I158" s="65">
        <f>K_call_19_2!AP50</f>
        <v>2.1374796775915861E-2</v>
      </c>
      <c r="J158" s="65">
        <f>K_call_19_2!AQ50</f>
        <v>2.7738115747491077E-2</v>
      </c>
      <c r="K158" s="81">
        <f>K_call_19_2!AR50</f>
        <v>3.3015335165807236E-2</v>
      </c>
      <c r="M158" s="30">
        <v>38</v>
      </c>
      <c r="N158" s="64">
        <f>K_put_19_2!AJ50</f>
        <v>2.2727342973286602E-3</v>
      </c>
      <c r="O158" s="64">
        <f>K_put_19_2!AK50</f>
        <v>5.161738277877137E-3</v>
      </c>
      <c r="P158" s="64">
        <f>K_put_19_2!AL50</f>
        <v>7.379500948902884E-3</v>
      </c>
      <c r="Q158" s="64">
        <f>K_put_19_2!AM50</f>
        <v>9.2693133720238574E-3</v>
      </c>
      <c r="R158" s="64">
        <f>K_put_19_2!AN50</f>
        <v>1.3997206344831647E-2</v>
      </c>
      <c r="S158" s="64">
        <f>K_put_19_2!AO50</f>
        <v>1.7554050752245032E-2</v>
      </c>
      <c r="T158" s="64">
        <f>K_put_19_2!AP50</f>
        <v>2.0689472714450818E-2</v>
      </c>
      <c r="U158" s="64">
        <f>K_put_19_2!AQ50</f>
        <v>2.6305932173826929E-2</v>
      </c>
      <c r="V158" s="66">
        <f>K_put_19_2!AR50</f>
        <v>3.0896238916158836E-2</v>
      </c>
    </row>
    <row r="159" spans="2:22" x14ac:dyDescent="0.3">
      <c r="B159" s="30">
        <v>39</v>
      </c>
      <c r="C159" s="65">
        <f>K_call_19_2!AJ51</f>
        <v>2.3254690792255395E-3</v>
      </c>
      <c r="D159" s="65">
        <f>K_call_19_2!AK51</f>
        <v>5.3050258571339937E-3</v>
      </c>
      <c r="E159" s="65">
        <f>K_call_19_2!AL51</f>
        <v>7.621448649007101E-3</v>
      </c>
      <c r="F159" s="65">
        <f>K_call_19_2!AM51</f>
        <v>9.6061924911786667E-3</v>
      </c>
      <c r="G159" s="65">
        <f>K_call_19_2!AN51</f>
        <v>1.4716753377873759E-2</v>
      </c>
      <c r="H159" s="65">
        <f>K_call_19_2!AO51</f>
        <v>1.8649418463533185E-2</v>
      </c>
      <c r="I159" s="65">
        <f>K_call_19_2!AP51</f>
        <v>2.2177305224393817E-2</v>
      </c>
      <c r="J159" s="65">
        <f>K_call_19_2!AQ51</f>
        <v>2.8770382325563226E-2</v>
      </c>
      <c r="K159" s="81">
        <f>K_call_19_2!AR51</f>
        <v>3.42420881806344E-2</v>
      </c>
      <c r="M159" s="30">
        <v>39</v>
      </c>
      <c r="N159" s="64">
        <f>K_put_19_2!AJ51</f>
        <v>2.3556316518536513E-3</v>
      </c>
      <c r="O159" s="64">
        <f>K_put_19_2!AK51</f>
        <v>5.3497427135000275E-3</v>
      </c>
      <c r="P159" s="64">
        <f>K_put_19_2!AL51</f>
        <v>7.6478053503445387E-3</v>
      </c>
      <c r="Q159" s="64">
        <f>K_put_19_2!AM51</f>
        <v>9.6052872000196299E-3</v>
      </c>
      <c r="R159" s="64">
        <f>K_put_19_2!AN51</f>
        <v>1.450722028676138E-2</v>
      </c>
      <c r="S159" s="64">
        <f>K_put_19_2!AO51</f>
        <v>1.8197000221547133E-2</v>
      </c>
      <c r="T159" s="64">
        <f>K_put_19_2!AP51</f>
        <v>2.1451320347172453E-2</v>
      </c>
      <c r="U159" s="64">
        <f>K_put_19_2!AQ51</f>
        <v>2.7293074439192155E-2</v>
      </c>
      <c r="V159" s="66">
        <f>K_put_19_2!AR51</f>
        <v>3.2075418353514018E-2</v>
      </c>
    </row>
    <row r="160" spans="2:22" x14ac:dyDescent="0.3">
      <c r="B160" s="30">
        <v>40</v>
      </c>
      <c r="C160" s="65">
        <f>K_call_19_2!AJ52</f>
        <v>2.4127737986995856E-3</v>
      </c>
      <c r="D160" s="65">
        <f>K_call_19_2!AK52</f>
        <v>5.5043424953612474E-3</v>
      </c>
      <c r="E160" s="65">
        <f>K_call_19_2!AL52</f>
        <v>7.9075479838355833E-3</v>
      </c>
      <c r="F160" s="65">
        <f>K_call_19_2!AM52</f>
        <v>9.9664702603082245E-3</v>
      </c>
      <c r="G160" s="65">
        <f>K_call_19_2!AN52</f>
        <v>1.5265637350051098E-2</v>
      </c>
      <c r="H160" s="65">
        <f>K_call_19_2!AO52</f>
        <v>1.9342210833374229E-2</v>
      </c>
      <c r="I160" s="65">
        <f>K_call_19_2!AP52</f>
        <v>2.2998940492268194E-2</v>
      </c>
      <c r="J160" s="65">
        <f>K_call_19_2!AQ52</f>
        <v>2.9826727969616995E-2</v>
      </c>
      <c r="K160" s="81">
        <f>K_call_19_2!AR52</f>
        <v>3.5500676316093716E-2</v>
      </c>
      <c r="M160" s="30">
        <v>40</v>
      </c>
      <c r="N160" s="64">
        <f>K_put_19_2!AJ52</f>
        <v>2.4400294726922289E-3</v>
      </c>
      <c r="O160" s="64">
        <f>K_put_19_2!AK52</f>
        <v>5.5411589129299998E-3</v>
      </c>
      <c r="P160" s="64">
        <f>K_put_19_2!AL52</f>
        <v>7.9211035472343538E-3</v>
      </c>
      <c r="Q160" s="64">
        <f>K_put_19_2!AM52</f>
        <v>9.9475661119240999E-3</v>
      </c>
      <c r="R160" s="64">
        <f>K_put_19_2!AN52</f>
        <v>1.5027735189157732E-2</v>
      </c>
      <c r="S160" s="64">
        <f>K_put_19_2!AO52</f>
        <v>1.8853896546789095E-2</v>
      </c>
      <c r="T160" s="64">
        <f>K_put_19_2!AP52</f>
        <v>2.2230422294117702E-2</v>
      </c>
      <c r="U160" s="64">
        <f>K_put_19_2!AQ52</f>
        <v>2.8303207896630711E-2</v>
      </c>
      <c r="V160" s="66">
        <f>K_put_19_2!AR52</f>
        <v>3.3285500076940644E-2</v>
      </c>
    </row>
    <row r="161" spans="2:22" x14ac:dyDescent="0.3">
      <c r="B161" s="30">
        <v>41</v>
      </c>
      <c r="C161" s="65">
        <f>K_call_19_2!AJ53</f>
        <v>2.5018708846494819E-3</v>
      </c>
      <c r="D161" s="65">
        <f>K_call_19_2!AK53</f>
        <v>5.7078570705425546E-3</v>
      </c>
      <c r="E161" s="65">
        <f>K_call_19_2!AL53</f>
        <v>8.1997436875925755E-3</v>
      </c>
      <c r="F161" s="65">
        <f>K_call_19_2!AM53</f>
        <v>1.0334440584953031E-2</v>
      </c>
      <c r="G161" s="65">
        <f>K_call_19_2!AN53</f>
        <v>1.5826960579492566E-2</v>
      </c>
      <c r="H161" s="65">
        <f>K_call_19_2!AO53</f>
        <v>2.0051322403606853E-2</v>
      </c>
      <c r="I161" s="65">
        <f>K_call_19_2!AP53</f>
        <v>2.3840525557378311E-2</v>
      </c>
      <c r="J161" s="65">
        <f>K_call_19_2!AQ53</f>
        <v>3.0908188213414789E-2</v>
      </c>
      <c r="K161" s="81">
        <f>K_call_19_2!AR53</f>
        <v>3.679266494657879E-2</v>
      </c>
      <c r="M161" s="30">
        <v>41</v>
      </c>
      <c r="N161" s="64">
        <f>K_put_19_2!AJ53</f>
        <v>2.5259759759408418E-3</v>
      </c>
      <c r="O161" s="64">
        <f>K_put_19_2!AK53</f>
        <v>5.7360999871663432E-3</v>
      </c>
      <c r="P161" s="64">
        <f>K_put_19_2!AL53</f>
        <v>8.1995752887870643E-3</v>
      </c>
      <c r="Q161" s="64">
        <f>K_put_19_2!AM53</f>
        <v>1.0296388656606648E-2</v>
      </c>
      <c r="R161" s="64">
        <f>K_put_19_2!AN53</f>
        <v>1.5559217547139625E-2</v>
      </c>
      <c r="S161" s="64">
        <f>K_put_19_2!AO53</f>
        <v>1.9525407002419726E-2</v>
      </c>
      <c r="T161" s="64">
        <f>K_put_19_2!AP53</f>
        <v>2.302765097666043E-2</v>
      </c>
      <c r="U161" s="64">
        <f>K_put_19_2!AQ53</f>
        <v>2.9337480442857444E-2</v>
      </c>
      <c r="V161" s="66">
        <f>K_put_19_2!AR53</f>
        <v>3.4528222423256094E-2</v>
      </c>
    </row>
    <row r="162" spans="2:22" x14ac:dyDescent="0.3">
      <c r="B162" s="30">
        <v>42</v>
      </c>
      <c r="C162" s="65">
        <f>K_call_19_2!AJ54</f>
        <v>2.5928148634593029E-3</v>
      </c>
      <c r="D162" s="65">
        <f>K_call_19_2!AK54</f>
        <v>5.9157038928338568E-3</v>
      </c>
      <c r="E162" s="65">
        <f>K_call_19_2!AL54</f>
        <v>8.4982362132340894E-3</v>
      </c>
      <c r="F162" s="65">
        <f>K_call_19_2!AM54</f>
        <v>1.0710358011432053E-2</v>
      </c>
      <c r="G162" s="65">
        <f>K_call_19_2!AN54</f>
        <v>1.6401195155035575E-2</v>
      </c>
      <c r="H162" s="65">
        <f>K_call_19_2!AO54</f>
        <v>2.0777421131687734E-2</v>
      </c>
      <c r="I162" s="65">
        <f>K_call_19_2!AP54</f>
        <v>2.4702919688829816E-2</v>
      </c>
      <c r="J162" s="65">
        <f>K_call_19_2!AQ54</f>
        <v>3.2015844800914406E-2</v>
      </c>
      <c r="K162" s="81">
        <f>K_call_19_2!AR54</f>
        <v>3.8119685868441444E-2</v>
      </c>
      <c r="M162" s="30">
        <v>42</v>
      </c>
      <c r="N162" s="64">
        <f>K_put_19_2!AJ54</f>
        <v>2.6135220265420811E-3</v>
      </c>
      <c r="O162" s="64">
        <f>K_put_19_2!AK54</f>
        <v>5.9346853082095641E-3</v>
      </c>
      <c r="P162" s="64">
        <f>K_put_19_2!AL54</f>
        <v>8.4834101341783041E-3</v>
      </c>
      <c r="Q162" s="64">
        <f>K_put_19_2!AM54</f>
        <v>1.0652006411040305E-2</v>
      </c>
      <c r="R162" s="64">
        <f>K_put_19_2!AN54</f>
        <v>1.6102158680869949E-2</v>
      </c>
      <c r="S162" s="64">
        <f>K_put_19_2!AO54</f>
        <v>2.0212234503353743E-2</v>
      </c>
      <c r="T162" s="64">
        <f>K_put_19_2!AP54</f>
        <v>2.3843925856801063E-2</v>
      </c>
      <c r="U162" s="64">
        <f>K_put_19_2!AQ54</f>
        <v>3.0397104675175646E-2</v>
      </c>
      <c r="V162" s="66">
        <f>K_put_19_2!AR54</f>
        <v>3.5805422282076449E-2</v>
      </c>
    </row>
    <row r="163" spans="2:22" x14ac:dyDescent="0.3">
      <c r="B163" s="30">
        <v>43</v>
      </c>
      <c r="C163" s="65">
        <f>K_call_19_2!AJ55</f>
        <v>2.6856630788875124E-3</v>
      </c>
      <c r="D163" s="65">
        <f>K_call_19_2!AK55</f>
        <v>6.1280240115139106E-3</v>
      </c>
      <c r="E163" s="65">
        <f>K_call_19_2!AL55</f>
        <v>8.8032359274295424E-3</v>
      </c>
      <c r="F163" s="65">
        <f>K_call_19_2!AM55</f>
        <v>1.1094489616970016E-2</v>
      </c>
      <c r="G163" s="65">
        <f>K_call_19_2!AN55</f>
        <v>1.6988835125071822E-2</v>
      </c>
      <c r="H163" s="65">
        <f>K_call_19_2!AO55</f>
        <v>2.1521205163074486E-2</v>
      </c>
      <c r="I163" s="65">
        <f>K_call_19_2!AP55</f>
        <v>2.5587020289746243E-2</v>
      </c>
      <c r="J163" s="65">
        <f>K_call_19_2!AQ55</f>
        <v>3.3150828125111886E-2</v>
      </c>
      <c r="K163" s="81">
        <f>K_call_19_2!AR55</f>
        <v>3.9483440787879132E-2</v>
      </c>
      <c r="M163" s="30">
        <v>43</v>
      </c>
      <c r="N163" s="64">
        <f>K_put_19_2!AJ55</f>
        <v>2.7027212697372516E-3</v>
      </c>
      <c r="O163" s="64">
        <f>K_put_19_2!AK55</f>
        <v>6.137040818569528E-3</v>
      </c>
      <c r="P163" s="64">
        <f>K_put_19_2!AL55</f>
        <v>8.772807932827198E-3</v>
      </c>
      <c r="Q163" s="64">
        <f>K_put_19_2!AM55</f>
        <v>1.1014684614732373E-2</v>
      </c>
      <c r="R163" s="64">
        <f>K_put_19_2!AN55</f>
        <v>1.665707594146193E-2</v>
      </c>
      <c r="S163" s="64">
        <f>K_put_19_2!AO55</f>
        <v>2.0915119358012491E-2</v>
      </c>
      <c r="T163" s="64">
        <f>K_put_19_2!AP55</f>
        <v>2.4680215789960769E-2</v>
      </c>
      <c r="U163" s="64">
        <f>K_put_19_2!AQ55</f>
        <v>3.1483361316464953E-2</v>
      </c>
      <c r="V163" s="66">
        <f>K_put_19_2!AR55</f>
        <v>3.7119040533290015E-2</v>
      </c>
    </row>
    <row r="164" spans="2:22" x14ac:dyDescent="0.3">
      <c r="B164" s="30">
        <v>44</v>
      </c>
      <c r="C164" s="65">
        <f>K_call_19_2!AJ56</f>
        <v>2.7804758462287582E-3</v>
      </c>
      <c r="D164" s="65">
        <f>K_call_19_2!AK56</f>
        <v>6.3449655806916971E-3</v>
      </c>
      <c r="E164" s="65">
        <f>K_call_19_2!AL56</f>
        <v>9.1149636474270324E-3</v>
      </c>
      <c r="F164" s="65">
        <f>K_call_19_2!AM56</f>
        <v>1.1487115690498928E-2</v>
      </c>
      <c r="G164" s="65">
        <f>K_call_19_2!AN56</f>
        <v>1.759039766479803E-2</v>
      </c>
      <c r="H164" s="65">
        <f>K_call_19_2!AO56</f>
        <v>2.2283404428101228E-2</v>
      </c>
      <c r="I164" s="65">
        <f>K_call_19_2!AP56</f>
        <v>2.6493764919790608E-2</v>
      </c>
      <c r="J164" s="65">
        <f>K_call_19_2!AQ56</f>
        <v>3.4314319909191537E-2</v>
      </c>
      <c r="K164" s="81">
        <f>K_call_19_2!AR56</f>
        <v>4.0885705149807106E-2</v>
      </c>
      <c r="M164" s="30">
        <v>44</v>
      </c>
      <c r="N164" s="64">
        <f>K_put_19_2!AJ56</f>
        <v>2.7936302762700538E-3</v>
      </c>
      <c r="O164" s="64">
        <f>K_put_19_2!AK56</f>
        <v>6.3432993732617793E-3</v>
      </c>
      <c r="P164" s="64">
        <f>K_put_19_2!AL56</f>
        <v>9.0679793549240939E-3</v>
      </c>
      <c r="Q164" s="64">
        <f>K_put_19_2!AM56</f>
        <v>1.138470287067106E-2</v>
      </c>
      <c r="R164" s="64">
        <f>K_put_19_2!AN56</f>
        <v>1.7224514042280425E-2</v>
      </c>
      <c r="S164" s="64">
        <f>K_put_19_2!AO56</f>
        <v>2.1634841204397404E-2</v>
      </c>
      <c r="T164" s="64">
        <f>K_put_19_2!AP56</f>
        <v>2.5537541625351712E-2</v>
      </c>
      <c r="U164" s="64">
        <f>K_put_19_2!AQ56</f>
        <v>3.2597603005922016E-2</v>
      </c>
      <c r="V164" s="66">
        <f>K_put_19_2!AR56</f>
        <v>3.8471128077571415E-2</v>
      </c>
    </row>
    <row r="165" spans="2:22" x14ac:dyDescent="0.3">
      <c r="B165" s="30">
        <v>45</v>
      </c>
      <c r="C165" s="65">
        <f>K_call_19_2!AJ57</f>
        <v>2.8773166217187507E-3</v>
      </c>
      <c r="D165" s="65">
        <f>K_call_19_2!AK57</f>
        <v>6.5666842609467535E-3</v>
      </c>
      <c r="E165" s="65">
        <f>K_call_19_2!AL57</f>
        <v>9.4336512305871478E-3</v>
      </c>
      <c r="F165" s="65">
        <f>K_call_19_2!AM57</f>
        <v>1.1888530480310133E-2</v>
      </c>
      <c r="G165" s="65">
        <f>K_call_19_2!AN57</f>
        <v>1.820642435716191E-2</v>
      </c>
      <c r="H165" s="65">
        <f>K_call_19_2!AO57</f>
        <v>2.3064782393965533E-2</v>
      </c>
      <c r="I165" s="65">
        <f>K_call_19_2!AP57</f>
        <v>2.7424133514075022E-2</v>
      </c>
      <c r="J165" s="65">
        <f>K_call_19_2!AQ57</f>
        <v>3.5507556153398012E-2</v>
      </c>
      <c r="K165" s="81">
        <f>K_call_19_2!AR57</f>
        <v>4.2328332342160213E-2</v>
      </c>
      <c r="M165" s="30">
        <v>45</v>
      </c>
      <c r="N165" s="64">
        <f>K_put_19_2!AJ57</f>
        <v>2.8863087024881828E-3</v>
      </c>
      <c r="O165" s="64">
        <f>K_put_19_2!AK57</f>
        <v>6.5536011170074238E-3</v>
      </c>
      <c r="P165" s="64">
        <f>K_put_19_2!AL57</f>
        <v>9.3691464764280585E-3</v>
      </c>
      <c r="Q165" s="64">
        <f>K_put_19_2!AM57</f>
        <v>1.1762355918413792E-2</v>
      </c>
      <c r="R165" s="64">
        <f>K_put_19_2!AN57</f>
        <v>1.7805046526549018E-2</v>
      </c>
      <c r="S165" s="64">
        <f>K_put_19_2!AO57</f>
        <v>2.2372221145573468E-2</v>
      </c>
      <c r="T165" s="64">
        <f>K_put_19_2!AP57</f>
        <v>2.6416979076700486E-2</v>
      </c>
      <c r="U165" s="64">
        <f>K_put_19_2!AQ57</f>
        <v>3.3741258491162385E-2</v>
      </c>
      <c r="V165" s="66">
        <f>K_put_19_2!AR57</f>
        <v>3.986385252080038E-2</v>
      </c>
    </row>
    <row r="166" spans="2:22" x14ac:dyDescent="0.3">
      <c r="B166" s="30">
        <v>46</v>
      </c>
      <c r="C166" s="65">
        <f>K_call_19_2!AJ58</f>
        <v>2.9762521885768889E-3</v>
      </c>
      <c r="D166" s="65">
        <f>K_call_19_2!AK58</f>
        <v>6.7933436602021224E-3</v>
      </c>
      <c r="E166" s="65">
        <f>K_call_19_2!AL58</f>
        <v>9.7595422214469263E-3</v>
      </c>
      <c r="F166" s="65">
        <f>K_call_19_2!AM58</f>
        <v>1.2299043014765587E-2</v>
      </c>
      <c r="G166" s="65">
        <f>K_call_19_2!AN58</f>
        <v>1.8837482598171307E-2</v>
      </c>
      <c r="H166" s="65">
        <f>K_call_19_2!AO58</f>
        <v>2.3866137986619906E-2</v>
      </c>
      <c r="I166" s="65">
        <f>K_call_19_2!AP58</f>
        <v>2.837915081756176E-2</v>
      </c>
      <c r="J166" s="65">
        <f>K_call_19_2!AQ58</f>
        <v>3.6731830374590546E-2</v>
      </c>
      <c r="K166" s="81">
        <f>K_call_19_2!AR58</f>
        <v>4.3813258315362258E-2</v>
      </c>
      <c r="M166" s="30">
        <v>46</v>
      </c>
      <c r="N166" s="64">
        <f>K_put_19_2!AJ58</f>
        <v>2.9808194666673948E-3</v>
      </c>
      <c r="O166" s="64">
        <f>K_put_19_2!AK58</f>
        <v>6.7680938997739526E-3</v>
      </c>
      <c r="P166" s="64">
        <f>K_put_19_2!AL58</f>
        <v>9.6765434234222791E-3</v>
      </c>
      <c r="Q166" s="64">
        <f>K_put_19_2!AM58</f>
        <v>1.2147954485817625E-2</v>
      </c>
      <c r="R166" s="64">
        <f>K_put_19_2!AN58</f>
        <v>1.83992773838354E-2</v>
      </c>
      <c r="S166" s="64">
        <f>K_put_19_2!AO58</f>
        <v>2.312812410341003E-2</v>
      </c>
      <c r="T166" s="64">
        <f>K_put_19_2!AP58</f>
        <v>2.731966188952506E-2</v>
      </c>
      <c r="U166" s="64">
        <f>K_put_19_2!AQ58</f>
        <v>3.4915837262672889E-2</v>
      </c>
      <c r="V166" s="66">
        <f>K_put_19_2!AR58</f>
        <v>4.1299505582471863E-2</v>
      </c>
    </row>
    <row r="167" spans="2:22" x14ac:dyDescent="0.3">
      <c r="B167" s="30">
        <v>47</v>
      </c>
      <c r="C167" s="65">
        <f>K_call_19_2!AJ59</f>
        <v>3.0773528612875189E-3</v>
      </c>
      <c r="D167" s="65">
        <f>K_call_19_2!AK59</f>
        <v>7.025115817615446E-3</v>
      </c>
      <c r="E167" s="65">
        <f>K_call_19_2!AL59</f>
        <v>1.0092892561885058E-2</v>
      </c>
      <c r="F167" s="65">
        <f>K_call_19_2!AM59</f>
        <v>1.2718978003180559E-2</v>
      </c>
      <c r="G167" s="65">
        <f>K_call_19_2!AN59</f>
        <v>1.9484167138805852E-2</v>
      </c>
      <c r="H167" s="65">
        <f>K_call_19_2!AO59</f>
        <v>2.4688307699543E-2</v>
      </c>
      <c r="I167" s="65">
        <f>K_call_19_2!AP59</f>
        <v>2.9359889056871813E-2</v>
      </c>
      <c r="J167" s="65">
        <f>K_call_19_2!AQ59</f>
        <v>3.798849716948921E-2</v>
      </c>
      <c r="K167" s="81">
        <f>K_call_19_2!AR59</f>
        <v>4.5342506662768178E-2</v>
      </c>
      <c r="M167" s="30">
        <v>47</v>
      </c>
      <c r="N167" s="64">
        <f>K_put_19_2!AJ59</f>
        <v>3.077228943080601E-3</v>
      </c>
      <c r="O167" s="64">
        <f>K_put_19_2!AK59</f>
        <v>6.9869337342698401E-3</v>
      </c>
      <c r="P167" s="64">
        <f>K_put_19_2!AL59</f>
        <v>9.990417081434666E-3</v>
      </c>
      <c r="Q167" s="64">
        <f>K_put_19_2!AM59</f>
        <v>1.2541826226884711E-2</v>
      </c>
      <c r="R167" s="64">
        <f>K_put_19_2!AN59</f>
        <v>1.9007842829853239E-2</v>
      </c>
      <c r="S167" s="64">
        <f>K_put_19_2!AO59</f>
        <v>2.3903461412217553E-2</v>
      </c>
      <c r="T167" s="64">
        <f>K_put_19_2!AP59</f>
        <v>2.8246785335048874E-2</v>
      </c>
      <c r="U167" s="64">
        <f>K_put_19_2!AQ59</f>
        <v>3.6122934677761176E-2</v>
      </c>
      <c r="V167" s="66">
        <f>K_put_19_2!AR59</f>
        <v>4.2780511308792901E-2</v>
      </c>
    </row>
    <row r="168" spans="2:22" x14ac:dyDescent="0.3">
      <c r="B168" s="30">
        <v>48</v>
      </c>
      <c r="C168" s="65">
        <f>K_call_19_2!AJ60</f>
        <v>3.1806927099501392E-3</v>
      </c>
      <c r="D168" s="65">
        <f>K_call_19_2!AK60</f>
        <v>7.2621817348076378E-3</v>
      </c>
      <c r="E168" s="65">
        <f>K_call_19_2!AL60</f>
        <v>1.0433971370755857E-2</v>
      </c>
      <c r="F168" s="65">
        <f>K_call_19_2!AM60</f>
        <v>1.3148676825017636E-2</v>
      </c>
      <c r="G168" s="65">
        <f>K_call_19_2!AN60</f>
        <v>2.0147101777520438E-2</v>
      </c>
      <c r="H168" s="65">
        <f>K_call_19_2!AO60</f>
        <v>2.5532167908821068E-2</v>
      </c>
      <c r="I168" s="65">
        <f>K_call_19_2!AP60</f>
        <v>3.0367470874634539E-2</v>
      </c>
      <c r="J168" s="65">
        <f>K_call_19_2!AQ60</f>
        <v>3.9278976137268384E-2</v>
      </c>
      <c r="K168" s="81">
        <f>K_call_19_2!AR60</f>
        <v>4.6918194214891851E-2</v>
      </c>
      <c r="M168" s="30">
        <v>48</v>
      </c>
      <c r="N168" s="64">
        <f>K_put_19_2!AJ60</f>
        <v>3.1756071755585369E-3</v>
      </c>
      <c r="O168" s="64">
        <f>K_put_19_2!AK60</f>
        <v>7.2102852995409306E-3</v>
      </c>
      <c r="P168" s="64">
        <f>K_put_19_2!AL60</f>
        <v>1.0311027876179213E-2</v>
      </c>
      <c r="Q168" s="64">
        <f>K_put_19_2!AM60</f>
        <v>1.2944316754302965E-2</v>
      </c>
      <c r="R168" s="64">
        <f>K_put_19_2!AN60</f>
        <v>1.9631413266143372E-2</v>
      </c>
      <c r="S168" s="64">
        <f>K_put_19_2!AO60</f>
        <v>2.469919367710216E-2</v>
      </c>
      <c r="T168" s="64">
        <f>K_put_19_2!AP60</f>
        <v>2.9199610065271386E-2</v>
      </c>
      <c r="U168" s="64">
        <f>K_put_19_2!AQ60</f>
        <v>3.7364237628218833E-2</v>
      </c>
      <c r="V168" s="66">
        <f>K_put_19_2!AR60</f>
        <v>4.4309435183443324E-2</v>
      </c>
    </row>
    <row r="169" spans="2:22" x14ac:dyDescent="0.3">
      <c r="B169" s="30">
        <v>49</v>
      </c>
      <c r="C169" s="65">
        <f>K_call_19_2!AJ61</f>
        <v>3.2863498067922103E-3</v>
      </c>
      <c r="D169" s="65">
        <f>K_call_19_2!AK61</f>
        <v>7.5047319593807282E-3</v>
      </c>
      <c r="E169" s="65">
        <f>K_call_19_2!AL61</f>
        <v>1.0783061800280658E-2</v>
      </c>
      <c r="F169" s="65">
        <f>K_call_19_2!AM61</f>
        <v>1.3588498616689759E-2</v>
      </c>
      <c r="G169" s="65">
        <f>K_call_19_2!AN61</f>
        <v>2.0826941219362682E-2</v>
      </c>
      <c r="H169" s="65">
        <f>K_call_19_2!AO61</f>
        <v>2.6398637416800041E-2</v>
      </c>
      <c r="I169" s="65">
        <f>K_call_19_2!AP61</f>
        <v>3.140307255519581E-2</v>
      </c>
      <c r="J169" s="65">
        <f>K_call_19_2!AQ61</f>
        <v>4.0604756202505699E-2</v>
      </c>
      <c r="K169" s="81">
        <f>K_call_19_2!AR61</f>
        <v>4.8542537208352443E-2</v>
      </c>
      <c r="M169" s="30">
        <v>49</v>
      </c>
      <c r="N169" s="64">
        <f>K_put_19_2!AJ61</f>
        <v>3.276028112548568E-3</v>
      </c>
      <c r="O169" s="64">
        <f>K_put_19_2!AK61</f>
        <v>7.4383224954155391E-3</v>
      </c>
      <c r="P169" s="64">
        <f>K_put_19_2!AL61</f>
        <v>1.0638650633096103E-2</v>
      </c>
      <c r="Q169" s="64">
        <f>K_put_19_2!AM61</f>
        <v>1.3355790776515053E-2</v>
      </c>
      <c r="R169" s="64">
        <f>K_put_19_2!AN61</f>
        <v>2.0270695438595387E-2</v>
      </c>
      <c r="S169" s="64">
        <f>K_put_19_2!AO61</f>
        <v>2.5516333925482915E-2</v>
      </c>
      <c r="T169" s="64">
        <f>K_put_19_2!AP61</f>
        <v>3.0179466368804642E-2</v>
      </c>
      <c r="U169" s="64">
        <f>K_put_19_2!AQ61</f>
        <v>3.86415308140865E-2</v>
      </c>
      <c r="V169" s="66">
        <f>K_put_19_2!AR61</f>
        <v>4.5888994243257097E-2</v>
      </c>
    </row>
    <row r="170" spans="2:22" x14ac:dyDescent="0.3">
      <c r="B170" s="30">
        <v>50</v>
      </c>
      <c r="C170" s="65">
        <f>K_call_19_2!AJ62</f>
        <v>3.3944064972352139E-3</v>
      </c>
      <c r="D170" s="65">
        <f>K_call_19_2!AK62</f>
        <v>7.7529672263685345E-3</v>
      </c>
      <c r="E170" s="65">
        <f>K_call_19_2!AL62</f>
        <v>1.114046197751839E-2</v>
      </c>
      <c r="F170" s="65">
        <f>K_call_19_2!AM62</f>
        <v>1.4038821466623386E-2</v>
      </c>
      <c r="G170" s="65">
        <f>K_call_19_2!AN62</f>
        <v>2.1524373120031415E-2</v>
      </c>
      <c r="H170" s="65">
        <f>K_call_19_2!AO62</f>
        <v>2.7288680249815123E-2</v>
      </c>
      <c r="I170" s="65">
        <f>K_call_19_2!AP62</f>
        <v>3.2467927574751698E-2</v>
      </c>
      <c r="J170" s="65">
        <f>K_call_19_2!AQ62</f>
        <v>4.196740038570923E-2</v>
      </c>
      <c r="K170" s="81">
        <f>K_call_19_2!AR62</f>
        <v>5.0217858099960599E-2</v>
      </c>
      <c r="M170" s="30">
        <v>50</v>
      </c>
      <c r="N170" s="64">
        <f>K_put_19_2!AJ62</f>
        <v>3.3785698659608565E-3</v>
      </c>
      <c r="O170" s="64">
        <f>K_put_19_2!AK62</f>
        <v>7.6712290532487959E-3</v>
      </c>
      <c r="P170" s="64">
        <f>K_put_19_2!AL62</f>
        <v>1.0973575524158008E-2</v>
      </c>
      <c r="Q170" s="64">
        <f>K_put_19_2!AM62</f>
        <v>1.3776633350588097E-2</v>
      </c>
      <c r="R170" s="64">
        <f>K_put_19_2!AN62</f>
        <v>2.0926434816568196E-2</v>
      </c>
      <c r="S170" s="64">
        <f>K_put_19_2!AO62</f>
        <v>2.6355951084412577E-2</v>
      </c>
      <c r="T170" s="64">
        <f>K_put_19_2!AP62</f>
        <v>3.1187758872957549E-2</v>
      </c>
      <c r="U170" s="64">
        <f>K_put_19_2!AQ62</f>
        <v>3.995670369540083E-2</v>
      </c>
      <c r="V170" s="66">
        <f>K_put_19_2!AR62</f>
        <v>4.7522068322789157E-2</v>
      </c>
    </row>
    <row r="171" spans="2:22" x14ac:dyDescent="0.3">
      <c r="B171" s="30">
        <v>51</v>
      </c>
      <c r="C171" s="65">
        <f>K_call_19_2!AJ63</f>
        <v>3.5049128378432659E-3</v>
      </c>
      <c r="D171" s="65">
        <f>K_call_19_2!AK63</f>
        <v>8.0057215671964777E-3</v>
      </c>
      <c r="E171" s="65">
        <f>K_call_19_2!AL63</f>
        <v>1.1502569568617504E-2</v>
      </c>
      <c r="F171" s="65">
        <f>K_call_19_2!AM63</f>
        <v>1.4495833950715964E-2</v>
      </c>
      <c r="G171" s="65">
        <f>K_call_19_2!AN63</f>
        <v>2.2211701991148858E-2</v>
      </c>
      <c r="H171" s="65">
        <f>K_call_19_2!AO63</f>
        <v>2.8151404625744614E-2</v>
      </c>
      <c r="I171" s="65">
        <f>K_call_19_2!AP63</f>
        <v>3.3486337657429921E-2</v>
      </c>
      <c r="J171" s="65">
        <f>K_call_19_2!AQ63</f>
        <v>4.3280464296742371E-2</v>
      </c>
      <c r="K171" s="81">
        <f>K_call_19_2!AR63</f>
        <v>5.1738633524840094E-2</v>
      </c>
      <c r="M171" s="30">
        <v>51</v>
      </c>
      <c r="N171" s="64">
        <f>K_put_19_2!AJ63</f>
        <v>3.4832225847970522E-3</v>
      </c>
      <c r="O171" s="64">
        <f>K_put_19_2!AK63</f>
        <v>7.907782629101856E-3</v>
      </c>
      <c r="P171" s="64">
        <f>K_put_19_2!AL63</f>
        <v>1.1312053583307669E-2</v>
      </c>
      <c r="Q171" s="64">
        <f>K_put_19_2!AM63</f>
        <v>1.4202701561991549E-2</v>
      </c>
      <c r="R171" s="64">
        <f>K_put_19_2!AN63</f>
        <v>2.1571535041056689E-2</v>
      </c>
      <c r="S171" s="64">
        <f>K_put_19_2!AO63</f>
        <v>2.7169369420476319E-2</v>
      </c>
      <c r="T171" s="64">
        <f>K_put_19_2!AP63</f>
        <v>3.2153086794814989E-2</v>
      </c>
      <c r="U171" s="64">
        <f>K_put_19_2!AQ63</f>
        <v>4.1229470447888827E-2</v>
      </c>
      <c r="V171" s="66">
        <f>K_put_19_2!AR63</f>
        <v>4.9022085454234809E-2</v>
      </c>
    </row>
    <row r="172" spans="2:22" x14ac:dyDescent="0.3">
      <c r="B172" s="30">
        <v>52</v>
      </c>
      <c r="C172" s="65">
        <f>K_call_19_2!AJ64</f>
        <v>3.6180533407397242E-3</v>
      </c>
      <c r="D172" s="65">
        <f>K_call_19_2!AK64</f>
        <v>8.2645806626252538E-3</v>
      </c>
      <c r="E172" s="65">
        <f>K_call_19_2!AL64</f>
        <v>1.1873656766276941E-2</v>
      </c>
      <c r="F172" s="65">
        <f>K_call_19_2!AM64</f>
        <v>1.4964429927044165E-2</v>
      </c>
      <c r="G172" s="65">
        <f>K_call_19_2!AN64</f>
        <v>2.2917418542949264E-2</v>
      </c>
      <c r="H172" s="65">
        <f>K_call_19_2!AO64</f>
        <v>2.9038008298448603E-2</v>
      </c>
      <c r="I172" s="65">
        <f>K_call_19_2!AP64</f>
        <v>3.4533795825536617E-2</v>
      </c>
      <c r="J172" s="65">
        <f>K_call_19_2!AQ64</f>
        <v>4.4630865201110925E-2</v>
      </c>
      <c r="K172" s="81">
        <f>K_call_19_2!AR64</f>
        <v>5.3305825138736496E-2</v>
      </c>
      <c r="M172" s="30">
        <v>52</v>
      </c>
      <c r="N172" s="64">
        <f>K_put_19_2!AJ64</f>
        <v>3.5901025107019091E-3</v>
      </c>
      <c r="O172" s="64">
        <f>K_put_19_2!AK64</f>
        <v>8.1494460933576596E-3</v>
      </c>
      <c r="P172" s="64">
        <f>K_put_19_2!AL64</f>
        <v>1.1657944849544299E-2</v>
      </c>
      <c r="Q172" s="64">
        <f>K_put_19_2!AM64</f>
        <v>1.4638175261848296E-2</v>
      </c>
      <c r="R172" s="64">
        <f>K_put_19_2!AN64</f>
        <v>2.2231881824069655E-2</v>
      </c>
      <c r="S172" s="64">
        <f>K_put_19_2!AO64</f>
        <v>2.8002964255004814E-2</v>
      </c>
      <c r="T172" s="64">
        <f>K_put_19_2!AP64</f>
        <v>3.3143299054932185E-2</v>
      </c>
      <c r="U172" s="64">
        <f>K_put_19_2!AQ64</f>
        <v>4.253632289835596E-2</v>
      </c>
      <c r="V172" s="66">
        <f>K_put_19_2!AR64</f>
        <v>5.0565767760153424E-2</v>
      </c>
    </row>
    <row r="173" spans="2:22" x14ac:dyDescent="0.3">
      <c r="B173" s="30">
        <v>53</v>
      </c>
      <c r="C173" s="65">
        <f>K_call_19_2!AJ65</f>
        <v>3.7339303919490252E-3</v>
      </c>
      <c r="D173" s="65">
        <f>K_call_19_2!AK65</f>
        <v>8.52978418564454E-3</v>
      </c>
      <c r="E173" s="65">
        <f>K_call_19_2!AL65</f>
        <v>1.2254090242305171E-2</v>
      </c>
      <c r="F173" s="65">
        <f>K_call_19_2!AM65</f>
        <v>1.5445092416534134E-2</v>
      </c>
      <c r="G173" s="65">
        <f>K_call_19_2!AN65</f>
        <v>2.3642366112252344E-2</v>
      </c>
      <c r="H173" s="65">
        <f>K_call_19_2!AO65</f>
        <v>2.9949640862312887E-2</v>
      </c>
      <c r="I173" s="65">
        <f>K_call_19_2!AP65</f>
        <v>3.5611754624270908E-2</v>
      </c>
      <c r="J173" s="65">
        <f>K_call_19_2!AQ65</f>
        <v>4.6020477423338924E-2</v>
      </c>
      <c r="K173" s="81">
        <f>K_call_19_2!AR65</f>
        <v>5.4922011610330057E-2</v>
      </c>
      <c r="M173" s="30">
        <v>53</v>
      </c>
      <c r="N173" s="64">
        <f>K_put_19_2!AJ65</f>
        <v>3.6992964778811421E-3</v>
      </c>
      <c r="O173" s="64">
        <f>K_put_19_2!AK65</f>
        <v>8.3964275675549871E-3</v>
      </c>
      <c r="P173" s="64">
        <f>K_put_19_2!AL65</f>
        <v>1.2011558952663703E-2</v>
      </c>
      <c r="Q173" s="64">
        <f>K_put_19_2!AM65</f>
        <v>1.5083450885298832E-2</v>
      </c>
      <c r="R173" s="64">
        <f>K_put_19_2!AN65</f>
        <v>2.2908193422904843E-2</v>
      </c>
      <c r="S173" s="64">
        <f>K_put_19_2!AO65</f>
        <v>2.8857751058202763E-2</v>
      </c>
      <c r="T173" s="64">
        <f>K_put_19_2!AP65</f>
        <v>3.4159710172567581E-2</v>
      </c>
      <c r="U173" s="64">
        <f>K_put_19_2!AQ65</f>
        <v>4.3879067977740438E-2</v>
      </c>
      <c r="V173" s="66">
        <f>K_put_19_2!AR65</f>
        <v>5.2155748644557409E-2</v>
      </c>
    </row>
    <row r="174" spans="2:22" x14ac:dyDescent="0.3">
      <c r="B174" s="30">
        <v>54</v>
      </c>
      <c r="C174" s="65">
        <f>K_call_19_2!AJ66</f>
        <v>3.8526522606306957E-3</v>
      </c>
      <c r="D174" s="65">
        <f>K_call_19_2!AK66</f>
        <v>8.8015854308263197E-3</v>
      </c>
      <c r="E174" s="65">
        <f>K_call_19_2!AL66</f>
        <v>1.2644257119584612E-2</v>
      </c>
      <c r="F174" s="65">
        <f>K_call_19_2!AM66</f>
        <v>1.5938331063411137E-2</v>
      </c>
      <c r="G174" s="65">
        <f>K_call_19_2!AN66</f>
        <v>2.4387432871418646E-2</v>
      </c>
      <c r="H174" s="65">
        <f>K_call_19_2!AO66</f>
        <v>3.0887512211977608E-2</v>
      </c>
      <c r="I174" s="65">
        <f>K_call_19_2!AP66</f>
        <v>3.6721742258447154E-2</v>
      </c>
      <c r="J174" s="65">
        <f>K_call_19_2!AQ66</f>
        <v>4.7451275335165022E-2</v>
      </c>
      <c r="K174" s="81">
        <f>K_call_19_2!AR66</f>
        <v>5.6589907620927749E-2</v>
      </c>
      <c r="M174" s="30">
        <v>54</v>
      </c>
      <c r="N174" s="64">
        <f>K_put_19_2!AJ66</f>
        <v>3.8108965767433833E-3</v>
      </c>
      <c r="O174" s="64">
        <f>K_put_19_2!AK66</f>
        <v>8.648947731001555E-3</v>
      </c>
      <c r="P174" s="64">
        <f>K_put_19_2!AL66</f>
        <v>1.2373224248220516E-2</v>
      </c>
      <c r="Q174" s="64">
        <f>K_put_19_2!AM66</f>
        <v>1.5538949018221282E-2</v>
      </c>
      <c r="R174" s="64">
        <f>K_put_19_2!AN66</f>
        <v>2.3601231447123006E-2</v>
      </c>
      <c r="S174" s="64">
        <f>K_put_19_2!AO66</f>
        <v>2.9734807015431963E-2</v>
      </c>
      <c r="T174" s="64">
        <f>K_put_19_2!AP66</f>
        <v>3.5203715659713475E-2</v>
      </c>
      <c r="U174" s="64">
        <f>K_put_19_2!AQ66</f>
        <v>4.5259629577384275E-2</v>
      </c>
      <c r="V174" s="66">
        <f>K_put_19_2!AR66</f>
        <v>5.3794835892451931E-2</v>
      </c>
    </row>
    <row r="175" spans="2:22" x14ac:dyDescent="0.3">
      <c r="B175" s="30">
        <v>55</v>
      </c>
      <c r="C175" s="65">
        <f>K_call_19_2!AJ67</f>
        <v>3.9743335557124171E-3</v>
      </c>
      <c r="D175" s="65">
        <f>K_call_19_2!AK67</f>
        <v>9.0802523694936133E-3</v>
      </c>
      <c r="E175" s="65">
        <f>K_call_19_2!AL67</f>
        <v>1.3044566543402802E-2</v>
      </c>
      <c r="F175" s="65">
        <f>K_call_19_2!AM67</f>
        <v>1.6444684175322188E-2</v>
      </c>
      <c r="G175" s="65">
        <f>K_call_19_2!AN67</f>
        <v>2.515355521166085E-2</v>
      </c>
      <c r="H175" s="65">
        <f>K_call_19_2!AO67</f>
        <v>3.1852897099908573E-2</v>
      </c>
      <c r="I175" s="65">
        <f>K_call_19_2!AP67</f>
        <v>3.7865368349025097E-2</v>
      </c>
      <c r="J175" s="65">
        <f>K_call_19_2!AQ67</f>
        <v>4.89253412951004E-2</v>
      </c>
      <c r="K175" s="81">
        <f>K_call_19_2!AR67</f>
        <v>5.8312374801152145E-2</v>
      </c>
      <c r="M175" s="30">
        <v>55</v>
      </c>
      <c r="N175" s="64">
        <f>K_put_19_2!AJ67</f>
        <v>3.925000565457637E-3</v>
      </c>
      <c r="O175" s="64">
        <f>K_put_19_2!AK67</f>
        <v>8.907240799188143E-3</v>
      </c>
      <c r="P175" s="64">
        <f>K_put_19_2!AL67</f>
        <v>1.2743289278635661E-2</v>
      </c>
      <c r="Q175" s="64">
        <f>K_put_19_2!AM67</f>
        <v>1.6005116292793775E-2</v>
      </c>
      <c r="R175" s="64">
        <f>K_put_19_2!AN67</f>
        <v>2.4311804239457779E-2</v>
      </c>
      <c r="S175" s="64">
        <f>K_put_19_2!AO67</f>
        <v>3.0635275877207158E-2</v>
      </c>
      <c r="T175" s="64">
        <f>K_put_19_2!AP67</f>
        <v>3.6276798476477023E-2</v>
      </c>
      <c r="U175" s="64">
        <f>K_put_19_2!AQ67</f>
        <v>4.6680058382019496E-2</v>
      </c>
      <c r="V175" s="66">
        <f>K_put_19_2!AR67</f>
        <v>5.5486026683607137E-2</v>
      </c>
    </row>
    <row r="176" spans="2:22" x14ac:dyDescent="0.3">
      <c r="B176" s="30">
        <v>56</v>
      </c>
      <c r="C176" s="65">
        <f>K_call_19_2!AJ68</f>
        <v>4.0990957322009081E-3</v>
      </c>
      <c r="D176" s="65">
        <f>K_call_19_2!AK68</f>
        <v>9.3660688197645392E-3</v>
      </c>
      <c r="E176" s="65">
        <f>K_call_19_2!AL68</f>
        <v>1.3455451423956433E-2</v>
      </c>
      <c r="F176" s="65">
        <f>K_call_19_2!AM68</f>
        <v>1.6964720986083925E-2</v>
      </c>
      <c r="G176" s="65">
        <f>K_call_19_2!AN68</f>
        <v>2.5941721497414139E-2</v>
      </c>
      <c r="H176" s="65">
        <f>K_call_19_2!AO68</f>
        <v>3.2847140198735136E-2</v>
      </c>
      <c r="I176" s="65">
        <f>K_call_19_2!AP68</f>
        <v>3.9044330334766952E-2</v>
      </c>
      <c r="J176" s="65">
        <f>K_call_19_2!AQ68</f>
        <v>5.0444874509802617E-2</v>
      </c>
      <c r="K176" s="81">
        <f>K_call_19_2!AR68</f>
        <v>6.009243396919961E-2</v>
      </c>
      <c r="M176" s="30">
        <v>56</v>
      </c>
      <c r="N176" s="64">
        <f>K_put_19_2!AJ68</f>
        <v>4.0417123268458033E-3</v>
      </c>
      <c r="O176" s="64">
        <f>K_put_19_2!AK68</f>
        <v>9.1715556102753837E-3</v>
      </c>
      <c r="P176" s="64">
        <f>K_put_19_2!AL68</f>
        <v>1.3122124396403034E-2</v>
      </c>
      <c r="Q176" s="64">
        <f>K_put_19_2!AM68</f>
        <v>1.6482427494459717E-2</v>
      </c>
      <c r="R176" s="64">
        <f>K_put_19_2!AN68</f>
        <v>2.5040770637870691E-2</v>
      </c>
      <c r="S176" s="64">
        <f>K_put_19_2!AO68</f>
        <v>3.1560373364240668E-2</v>
      </c>
      <c r="T176" s="64">
        <f>K_put_19_2!AP68</f>
        <v>3.7380536238255102E-2</v>
      </c>
      <c r="U176" s="64">
        <f>K_put_19_2!AQ68</f>
        <v>4.8142542891371765E-2</v>
      </c>
      <c r="V176" s="66">
        <f>K_put_19_2!AR68</f>
        <v>5.7232524495460568E-2</v>
      </c>
    </row>
    <row r="177" spans="2:22" x14ac:dyDescent="0.3">
      <c r="B177" s="30">
        <v>57</v>
      </c>
      <c r="C177" s="65">
        <f>K_call_19_2!AJ69</f>
        <v>4.2270676536968477E-3</v>
      </c>
      <c r="D177" s="65">
        <f>K_call_19_2!AK69</f>
        <v>9.6593357465921681E-3</v>
      </c>
      <c r="E177" s="65">
        <f>K_call_19_2!AL69</f>
        <v>1.3877370372594955E-2</v>
      </c>
      <c r="F177" s="65">
        <f>K_call_19_2!AM69</f>
        <v>1.7499044170525835E-2</v>
      </c>
      <c r="G177" s="65">
        <f>K_call_19_2!AN69</f>
        <v>2.6752976241369963E-2</v>
      </c>
      <c r="H177" s="65">
        <f>K_call_19_2!AO69</f>
        <v>3.3871661736860403E-2</v>
      </c>
      <c r="I177" s="65">
        <f>K_call_19_2!AP69</f>
        <v>4.0260420608148495E-2</v>
      </c>
      <c r="J177" s="65">
        <f>K_call_19_2!AQ69</f>
        <v>5.2012200949910881E-2</v>
      </c>
      <c r="K177" s="81">
        <f>K_call_19_2!AR69</f>
        <v>6.1933278865606067E-2</v>
      </c>
      <c r="M177" s="30">
        <v>57</v>
      </c>
      <c r="N177" s="64">
        <f>K_put_19_2!AJ69</f>
        <v>4.161142376587601E-3</v>
      </c>
      <c r="O177" s="64">
        <f>K_put_19_2!AK69</f>
        <v>9.4421568339184692E-3</v>
      </c>
      <c r="P177" s="64">
        <f>K_put_19_2!AL69</f>
        <v>1.3510123570886878E-2</v>
      </c>
      <c r="Q177" s="64">
        <f>K_put_19_2!AM69</f>
        <v>1.6971387908514601E-2</v>
      </c>
      <c r="R177" s="64">
        <f>K_put_19_2!AN69</f>
        <v>2.578904417020933E-2</v>
      </c>
      <c r="S177" s="64">
        <f>K_put_19_2!AO69</f>
        <v>3.2511393203658812E-2</v>
      </c>
      <c r="T177" s="64">
        <f>K_put_19_2!AP69</f>
        <v>3.8516609279726333E-2</v>
      </c>
      <c r="U177" s="64">
        <f>K_put_19_2!AQ69</f>
        <v>4.964942180382137E-2</v>
      </c>
      <c r="V177" s="66">
        <f>K_put_19_2!AR69</f>
        <v>5.9037758181329836E-2</v>
      </c>
    </row>
    <row r="178" spans="2:22" x14ac:dyDescent="0.3">
      <c r="B178" s="30">
        <v>58</v>
      </c>
      <c r="C178" s="65">
        <f>K_call_19_2!AJ70</f>
        <v>4.3583862186824529E-3</v>
      </c>
      <c r="D178" s="65">
        <f>K_call_19_2!AK70</f>
        <v>9.9603727093470207E-3</v>
      </c>
      <c r="E178" s="65">
        <f>K_call_19_2!AL70</f>
        <v>1.4310809858033346E-2</v>
      </c>
      <c r="F178" s="65">
        <f>K_call_19_2!AM70</f>
        <v>1.8048292645668984E-2</v>
      </c>
      <c r="G178" s="65">
        <f>K_call_19_2!AN70</f>
        <v>2.7588424757930774E-2</v>
      </c>
      <c r="H178" s="65">
        <f>K_call_19_2!AO70</f>
        <v>3.4927963787323435E-2</v>
      </c>
      <c r="I178" s="65">
        <f>K_call_19_2!AP70</f>
        <v>4.1515534489840134E-2</v>
      </c>
      <c r="J178" s="65">
        <f>K_call_19_2!AQ70</f>
        <v>5.3629784476475151E-2</v>
      </c>
      <c r="K178" s="81">
        <f>K_call_19_2!AR70</f>
        <v>6.3838291615389453E-2</v>
      </c>
      <c r="M178" s="30">
        <v>58</v>
      </c>
      <c r="N178" s="64">
        <f>K_put_19_2!AJ70</f>
        <v>4.2834084296698993E-3</v>
      </c>
      <c r="O178" s="64">
        <f>K_put_19_2!AK70</f>
        <v>9.7193263190161749E-3</v>
      </c>
      <c r="P178" s="64">
        <f>K_put_19_2!AL70</f>
        <v>1.3907706403739617E-2</v>
      </c>
      <c r="Q178" s="64">
        <f>K_put_19_2!AM70</f>
        <v>1.7472535939158984E-2</v>
      </c>
      <c r="R178" s="64">
        <f>K_put_19_2!AN70</f>
        <v>2.6557597741493355E-2</v>
      </c>
      <c r="S178" s="64">
        <f>K_put_19_2!AO70</f>
        <v>3.3489713885401673E-2</v>
      </c>
      <c r="T178" s="64">
        <f>K_put_19_2!AP70</f>
        <v>3.9686809698770364E-2</v>
      </c>
      <c r="U178" s="64">
        <f>K_put_19_2!AQ70</f>
        <v>5.1203197966643521E-2</v>
      </c>
      <c r="V178" s="66">
        <f>K_put_19_2!AR70</f>
        <v>6.0905403563445093E-2</v>
      </c>
    </row>
    <row r="179" spans="2:22" x14ac:dyDescent="0.3">
      <c r="B179" s="30">
        <v>59</v>
      </c>
      <c r="C179" s="65">
        <f>K_call_19_2!AJ71</f>
        <v>4.4931970594074278E-3</v>
      </c>
      <c r="D179" s="65">
        <f>K_call_19_2!AK71</f>
        <v>1.0269519477404399E-2</v>
      </c>
      <c r="E179" s="65">
        <f>K_call_19_2!AL71</f>
        <v>1.4756286613107239E-2</v>
      </c>
      <c r="F179" s="65">
        <f>K_call_19_2!AM71</f>
        <v>1.8613144698208184E-2</v>
      </c>
      <c r="G179" s="65">
        <f>K_call_19_2!AN71</f>
        <v>2.844923836260671E-2</v>
      </c>
      <c r="H179" s="65">
        <f>K_call_19_2!AO71</f>
        <v>3.6017637303613403E-2</v>
      </c>
      <c r="I179" s="65">
        <f>K_call_19_2!AP71</f>
        <v>4.2811679164306504E-2</v>
      </c>
      <c r="J179" s="65">
        <f>K_call_19_2!AQ71</f>
        <v>5.5300239362462089E-2</v>
      </c>
      <c r="K179" s="81">
        <f>K_call_19_2!AR71</f>
        <v>6.5811060192123572E-2</v>
      </c>
      <c r="M179" s="30">
        <v>59</v>
      </c>
      <c r="N179" s="64">
        <f>K_put_19_2!AJ71</f>
        <v>4.4086360331757612E-3</v>
      </c>
      <c r="O179" s="64">
        <f>K_put_19_2!AK71</f>
        <v>1.0003364599730613E-2</v>
      </c>
      <c r="P179" s="64">
        <f>K_put_19_2!AL71</f>
        <v>1.4315320382126462E-2</v>
      </c>
      <c r="Q179" s="64">
        <f>K_put_19_2!AM71</f>
        <v>1.7986446039382709E-2</v>
      </c>
      <c r="R179" s="64">
        <f>K_put_19_2!AN71</f>
        <v>2.7347468884088788E-2</v>
      </c>
      <c r="S179" s="64">
        <f>K_put_19_2!AO71</f>
        <v>3.4496806243242029E-2</v>
      </c>
      <c r="T179" s="64">
        <f>K_put_19_2!AP71</f>
        <v>4.0893051525156876E-2</v>
      </c>
      <c r="U179" s="64">
        <f>K_put_19_2!AQ71</f>
        <v>5.2806554134942174E-2</v>
      </c>
      <c r="V179" s="66">
        <f>K_put_19_2!AR71</f>
        <v>6.2839407945297965E-2</v>
      </c>
    </row>
    <row r="180" spans="2:22" x14ac:dyDescent="0.3">
      <c r="B180" s="30">
        <v>60</v>
      </c>
      <c r="C180" s="65">
        <f>K_call_19_2!AJ72</f>
        <v>4.6316553236812608E-3</v>
      </c>
      <c r="D180" s="65">
        <f>K_call_19_2!AK72</f>
        <v>1.0587137837654859E-2</v>
      </c>
      <c r="E180" s="65">
        <f>K_call_19_2!AL72</f>
        <v>1.5214350327839243E-2</v>
      </c>
      <c r="F180" s="65">
        <f>K_call_19_2!AM72</f>
        <v>1.9194321485070609E-2</v>
      </c>
      <c r="G180" s="65">
        <f>K_call_19_2!AN72</f>
        <v>2.9336660196552788E-2</v>
      </c>
      <c r="H180" s="65">
        <f>K_call_19_2!AO72</f>
        <v>3.7142370012612336E-2</v>
      </c>
      <c r="I180" s="65">
        <f>K_call_19_2!AP72</f>
        <v>4.4150983721017778E-2</v>
      </c>
      <c r="J180" s="65">
        <f>K_call_19_2!AQ72</f>
        <v>5.7026344428244946E-2</v>
      </c>
      <c r="K180" s="81">
        <f>K_call_19_2!AR72</f>
        <v>6.7855398211937645E-2</v>
      </c>
      <c r="M180" s="30">
        <v>60</v>
      </c>
      <c r="N180" s="64">
        <f>K_put_19_2!AJ72</f>
        <v>4.5369592748675247E-3</v>
      </c>
      <c r="O180" s="64">
        <f>K_put_19_2!AK72</f>
        <v>1.0294592582415274E-2</v>
      </c>
      <c r="P180" s="64">
        <f>K_put_19_2!AL72</f>
        <v>1.4733443403957325E-2</v>
      </c>
      <c r="Q180" s="64">
        <f>K_put_19_2!AM72</f>
        <v>1.8513731996658289E-2</v>
      </c>
      <c r="R180" s="64">
        <f>K_put_19_2!AN72</f>
        <v>2.8159765653291258E-2</v>
      </c>
      <c r="S180" s="64">
        <f>K_put_19_2!AO72</f>
        <v>3.5534241983408932E-2</v>
      </c>
      <c r="T180" s="64">
        <f>K_put_19_2!AP72</f>
        <v>4.2137382185067906E-2</v>
      </c>
      <c r="U180" s="64">
        <f>K_put_19_2!AQ72</f>
        <v>5.4462370827115247E-2</v>
      </c>
      <c r="V180" s="66">
        <f>K_put_19_2!AR72</f>
        <v>6.4844018027440553E-2</v>
      </c>
    </row>
    <row r="181" spans="2:22" x14ac:dyDescent="0.3">
      <c r="B181" s="30">
        <v>61</v>
      </c>
      <c r="C181" s="65">
        <f>K_call_19_2!AJ73</f>
        <v>4.773926551668195E-3</v>
      </c>
      <c r="D181" s="65">
        <f>K_call_19_2!AK73</f>
        <v>1.0913613622003937E-2</v>
      </c>
      <c r="E181" s="65">
        <f>K_call_19_2!AL73</f>
        <v>1.5685586670820428E-2</v>
      </c>
      <c r="F181" s="65">
        <f>K_call_19_2!AM73</f>
        <v>1.9792590962003476E-2</v>
      </c>
      <c r="G181" s="65">
        <f>K_call_19_2!AN73</f>
        <v>3.0252011769474119E-2</v>
      </c>
      <c r="H181" s="65">
        <f>K_call_19_2!AO73</f>
        <v>3.8303955294724523E-2</v>
      </c>
      <c r="I181" s="65">
        <f>K_call_19_2!AP73</f>
        <v>4.5535710472347946E-2</v>
      </c>
      <c r="J181" s="65">
        <f>K_call_19_2!AQ73</f>
        <v>5.8811059051951609E-2</v>
      </c>
      <c r="K181" s="81">
        <f>K_call_19_2!AR73</f>
        <v>6.9975367451141302E-2</v>
      </c>
      <c r="M181" s="30">
        <v>61</v>
      </c>
      <c r="N181" s="64">
        <f>K_put_19_2!AJ73</f>
        <v>4.6685215786751444E-3</v>
      </c>
      <c r="O181" s="64">
        <f>K_put_19_2!AK73</f>
        <v>1.0593353440034203E-2</v>
      </c>
      <c r="P181" s="64">
        <f>K_put_19_2!AL73</f>
        <v>1.5162586615307339E-2</v>
      </c>
      <c r="Q181" s="64">
        <f>K_put_19_2!AM73</f>
        <v>1.9055050627340697E-2</v>
      </c>
      <c r="R181" s="64">
        <f>K_put_19_2!AN73</f>
        <v>2.8995673265618027E-2</v>
      </c>
      <c r="S181" s="64">
        <f>K_put_19_2!AO73</f>
        <v>3.6603703306208324E-2</v>
      </c>
      <c r="T181" s="64">
        <f>K_put_19_2!AP73</f>
        <v>4.342199546431913E-2</v>
      </c>
      <c r="U181" s="64">
        <f>K_put_19_2!AQ73</f>
        <v>5.6173746620565512E-2</v>
      </c>
      <c r="V181" s="66">
        <f>K_put_19_2!AR73</f>
        <v>6.6923811809036171E-2</v>
      </c>
    </row>
    <row r="182" spans="2:22" x14ac:dyDescent="0.3">
      <c r="B182" s="30">
        <v>62</v>
      </c>
      <c r="C182" s="65">
        <f>K_call_19_2!AJ74</f>
        <v>4.9201876619200391E-3</v>
      </c>
      <c r="D182" s="65">
        <f>K_call_19_2!AK74</f>
        <v>1.124935898792212E-2</v>
      </c>
      <c r="E182" s="65">
        <f>K_call_19_2!AL74</f>
        <v>1.6170620688396031E-2</v>
      </c>
      <c r="F182" s="65">
        <f>K_call_19_2!AM74</f>
        <v>2.0408772305011591E-2</v>
      </c>
      <c r="G182" s="65">
        <f>K_call_19_2!AN74</f>
        <v>3.1196700331116323E-2</v>
      </c>
      <c r="H182" s="65">
        <f>K_call_19_2!AO74</f>
        <v>3.9504302205345954E-2</v>
      </c>
      <c r="I182" s="65">
        <f>K_call_19_2!AP74</f>
        <v>4.6968267751577364E-2</v>
      </c>
      <c r="J182" s="65">
        <f>K_call_19_2!AQ74</f>
        <v>6.0657541367032053E-2</v>
      </c>
      <c r="K182" s="81">
        <f>K_call_19_2!AR74</f>
        <v>7.2175303562460269E-2</v>
      </c>
      <c r="M182" s="30">
        <v>62</v>
      </c>
      <c r="N182" s="64">
        <f>K_put_19_2!AJ74</f>
        <v>4.8034766001618934E-3</v>
      </c>
      <c r="O182" s="64">
        <f>K_put_19_2!AK74</f>
        <v>1.0900014745407693E-2</v>
      </c>
      <c r="P182" s="64">
        <f>K_put_19_2!AL74</f>
        <v>1.5603297607440392E-2</v>
      </c>
      <c r="Q182" s="64">
        <f>K_put_19_2!AM74</f>
        <v>1.961110594224591E-2</v>
      </c>
      <c r="R182" s="64">
        <f>K_put_19_2!AN74</f>
        <v>2.9856461594980677E-2</v>
      </c>
      <c r="S182" s="64">
        <f>K_put_19_2!AO74</f>
        <v>3.7706993793247046E-2</v>
      </c>
      <c r="T182" s="64">
        <f>K_put_19_2!AP74</f>
        <v>4.474924621189269E-2</v>
      </c>
      <c r="U182" s="64">
        <f>K_put_19_2!AQ74</f>
        <v>5.7944021300035287E-2</v>
      </c>
      <c r="V182" s="66">
        <f>K_put_19_2!AR74</f>
        <v>6.9083735179132355E-2</v>
      </c>
    </row>
    <row r="183" spans="2:22" x14ac:dyDescent="0.3">
      <c r="B183" s="30">
        <v>63</v>
      </c>
      <c r="C183" s="65">
        <f>K_call_19_2!AJ75</f>
        <v>5.0706280634817968E-3</v>
      </c>
      <c r="D183" s="65">
        <f>K_call_19_2!AK75</f>
        <v>1.1594814991132685E-2</v>
      </c>
      <c r="E183" s="65">
        <f>K_call_19_2!AL75</f>
        <v>1.6670120640228214E-2</v>
      </c>
      <c r="F183" s="65">
        <f>K_call_19_2!AM75</f>
        <v>2.1043740901391161E-2</v>
      </c>
      <c r="G183" s="65">
        <f>K_call_19_2!AN75</f>
        <v>3.2172227202160397E-2</v>
      </c>
      <c r="H183" s="65">
        <f>K_call_19_2!AO75</f>
        <v>4.0745446821207398E-2</v>
      </c>
      <c r="I183" s="65">
        <f>K_call_19_2!AP75</f>
        <v>4.8451224433971096E-2</v>
      </c>
      <c r="J183" s="65">
        <f>K_call_19_2!AQ75</f>
        <v>6.2569169022893667E-2</v>
      </c>
      <c r="K183" s="81">
        <f>K_call_19_2!AR75</f>
        <v>7.4459845566026028E-2</v>
      </c>
      <c r="M183" s="30">
        <v>63</v>
      </c>
      <c r="N183" s="64">
        <f>K_put_19_2!AJ75</f>
        <v>4.9419892374490404E-3</v>
      </c>
      <c r="O183" s="64">
        <f>K_put_19_2!AK75</f>
        <v>1.1214970880373376E-2</v>
      </c>
      <c r="P183" s="64">
        <f>K_put_19_2!AL75</f>
        <v>1.6056164029594644E-2</v>
      </c>
      <c r="Q183" s="64">
        <f>K_put_19_2!AM75</f>
        <v>2.0182653857474753E-2</v>
      </c>
      <c r="R183" s="64">
        <f>K_put_19_2!AN75</f>
        <v>3.074349366364959E-2</v>
      </c>
      <c r="S183" s="64">
        <f>K_put_19_2!AO75</f>
        <v>3.8846050766082274E-2</v>
      </c>
      <c r="T183" s="64">
        <f>K_put_19_2!AP75</f>
        <v>4.6121667072885564E-2</v>
      </c>
      <c r="U183" s="64">
        <f>K_put_19_2!AQ75</f>
        <v>5.9776802355824055E-2</v>
      </c>
      <c r="V183" s="66">
        <f>K_put_19_2!AR75</f>
        <v>7.1329144053422056E-2</v>
      </c>
    </row>
    <row r="184" spans="2:22" x14ac:dyDescent="0.3">
      <c r="B184" s="30">
        <v>64</v>
      </c>
      <c r="C184" s="65">
        <f>K_call_19_2!AJ76</f>
        <v>5.2254509140440275E-3</v>
      </c>
      <c r="D184" s="65">
        <f>K_call_19_2!AK76</f>
        <v>1.1950454496876262E-2</v>
      </c>
      <c r="E184" s="65">
        <f>K_call_19_2!AL76</f>
        <v>1.7184802340840299E-2</v>
      </c>
      <c r="F184" s="65">
        <f>K_call_19_2!AM76</f>
        <v>2.1698434001660161E-2</v>
      </c>
      <c r="G184" s="65">
        <f>K_call_19_2!AN76</f>
        <v>3.3180197220506802E-2</v>
      </c>
      <c r="H184" s="65">
        <f>K_call_19_2!AO76</f>
        <v>4.2029565131094682E-2</v>
      </c>
      <c r="I184" s="65">
        <f>K_call_19_2!AP76</f>
        <v>4.998732647256432E-2</v>
      </c>
      <c r="J184" s="65">
        <f>K_call_19_2!AQ76</f>
        <v>6.4549562963231555E-2</v>
      </c>
      <c r="K184" s="81">
        <f>K_call_19_2!AR76</f>
        <v>7.6833969817990178E-2</v>
      </c>
      <c r="M184" s="30">
        <v>64</v>
      </c>
      <c r="N184" s="64">
        <f>K_put_19_2!AJ76</f>
        <v>5.0842367759659224E-3</v>
      </c>
      <c r="O184" s="64">
        <f>K_put_19_2!AK76</f>
        <v>1.1538645764930688E-2</v>
      </c>
      <c r="P184" s="64">
        <f>K_put_19_2!AL76</f>
        <v>1.6521817684332474E-2</v>
      </c>
      <c r="Q184" s="64">
        <f>K_put_19_2!AM76</f>
        <v>2.0770507538697025E-2</v>
      </c>
      <c r="R184" s="64">
        <f>K_put_19_2!AN76</f>
        <v>3.1658235291498138E-2</v>
      </c>
      <c r="S184" s="64">
        <f>K_put_19_2!AO76</f>
        <v>4.0022959362844945E-2</v>
      </c>
      <c r="T184" s="64">
        <f>K_put_19_2!AP76</f>
        <v>4.7541987598468172E-2</v>
      </c>
      <c r="U184" s="64">
        <f>K_put_19_2!AQ76</f>
        <v>6.1675995434663289E-2</v>
      </c>
      <c r="V184" s="66">
        <f>K_put_19_2!AR76</f>
        <v>7.3665853102850787E-2</v>
      </c>
    </row>
    <row r="185" spans="2:22" x14ac:dyDescent="0.3">
      <c r="B185" s="30">
        <v>65</v>
      </c>
      <c r="C185" s="65">
        <f>K_call_19_2!AJ77</f>
        <v>5.3848745479574411E-3</v>
      </c>
      <c r="D185" s="65">
        <f>K_call_19_2!AK77</f>
        <v>1.2316785485118831E-2</v>
      </c>
      <c r="E185" s="65">
        <f>K_call_19_2!AL77</f>
        <v>1.7715434090233018E-2</v>
      </c>
      <c r="F185" s="65">
        <f>K_call_19_2!AM77</f>
        <v>2.2373857141444353E-2</v>
      </c>
      <c r="G185" s="65">
        <f>K_call_19_2!AN77</f>
        <v>3.4222329489808523E-2</v>
      </c>
      <c r="H185" s="65">
        <f>K_call_19_2!AO77</f>
        <v>4.3358987734776089E-2</v>
      </c>
      <c r="I185" s="65">
        <f>K_call_19_2!AP77</f>
        <v>5.1579515800463827E-2</v>
      </c>
      <c r="J185" s="65">
        <f>K_call_19_2!AQ77</f>
        <v>6.660261477504037E-2</v>
      </c>
      <c r="K185" s="81">
        <f>K_call_19_2!AR77</f>
        <v>7.9303029319487184E-2</v>
      </c>
      <c r="M185" s="30">
        <v>65</v>
      </c>
      <c r="N185" s="64">
        <f>K_put_19_2!AJ77</f>
        <v>5.230410188952539E-3</v>
      </c>
      <c r="O185" s="64">
        <f>K_put_19_2!AK77</f>
        <v>1.1871495958988731E-2</v>
      </c>
      <c r="P185" s="64">
        <f>K_put_19_2!AL77</f>
        <v>1.7000939185292441E-2</v>
      </c>
      <c r="Q185" s="64">
        <f>K_put_19_2!AM77</f>
        <v>2.1375543484410064E-2</v>
      </c>
      <c r="R185" s="64">
        <f>K_put_19_2!AN77</f>
        <v>3.2602266099672983E-2</v>
      </c>
      <c r="S185" s="64">
        <f>K_put_19_2!AO77</f>
        <v>4.1239968629680379E-2</v>
      </c>
      <c r="T185" s="64">
        <f>K_put_19_2!AP77</f>
        <v>4.9013156152959314E-2</v>
      </c>
      <c r="U185" s="64">
        <f>K_put_19_2!AQ77</f>
        <v>6.3645839478087884E-2</v>
      </c>
      <c r="V185" s="66">
        <f>K_put_19_2!AR77</f>
        <v>7.6100192361421515E-2</v>
      </c>
    </row>
    <row r="186" spans="2:22" x14ac:dyDescent="0.3">
      <c r="B186" s="30">
        <v>66</v>
      </c>
      <c r="C186" s="65">
        <f>K_call_19_2!AJ78</f>
        <v>5.5491341026430163E-3</v>
      </c>
      <c r="D186" s="65">
        <f>K_call_19_2!AK78</f>
        <v>1.2694354816084275E-2</v>
      </c>
      <c r="E186" s="65">
        <f>K_call_19_2!AL78</f>
        <v>1.8262842293231163E-2</v>
      </c>
      <c r="F186" s="65">
        <f>K_call_19_2!AM78</f>
        <v>2.3071091464272775E-2</v>
      </c>
      <c r="G186" s="65">
        <f>K_call_19_2!AN78</f>
        <v>3.5300469655238698E-2</v>
      </c>
      <c r="H186" s="65">
        <f>K_call_19_2!AO78</f>
        <v>4.4736216668890716E-2</v>
      </c>
      <c r="I186" s="65">
        <f>K_call_19_2!AP78</f>
        <v>5.3230952026404932E-2</v>
      </c>
      <c r="J186" s="65">
        <f>K_call_19_2!AQ78</f>
        <v>6.8732518284916555E-2</v>
      </c>
      <c r="K186" s="81">
        <f>K_call_19_2!AR78</f>
        <v>8.18727994317765E-2</v>
      </c>
      <c r="M186" s="30">
        <v>66</v>
      </c>
      <c r="N186" s="64">
        <f>K_put_19_2!AJ78</f>
        <v>5.3807156199868755E-3</v>
      </c>
      <c r="O186" s="64">
        <f>K_put_19_2!AK78</f>
        <v>1.2214014199817269E-2</v>
      </c>
      <c r="P186" s="64">
        <f>K_put_19_2!AL78</f>
        <v>1.7494263273188149E-2</v>
      </c>
      <c r="Q186" s="64">
        <f>K_put_19_2!AM78</f>
        <v>2.1998708475015394E-2</v>
      </c>
      <c r="R186" s="64">
        <f>K_put_19_2!AN78</f>
        <v>3.3577292105193224E-2</v>
      </c>
      <c r="S186" s="64">
        <f>K_put_19_2!AO78</f>
        <v>4.2499509986226314E-2</v>
      </c>
      <c r="T186" s="64">
        <f>K_put_19_2!AP78</f>
        <v>5.053836512851162E-2</v>
      </c>
      <c r="U186" s="64">
        <f>K_put_19_2!AQ78</f>
        <v>6.5690947449487558E-2</v>
      </c>
      <c r="V186" s="66">
        <f>K_put_19_2!AR78</f>
        <v>7.8639073307533502E-2</v>
      </c>
    </row>
    <row r="187" spans="2:22" x14ac:dyDescent="0.3">
      <c r="B187" s="30">
        <v>67</v>
      </c>
      <c r="C187" s="65">
        <f>K_call_19_2!AJ79</f>
        <v>5.7184833777311761E-3</v>
      </c>
      <c r="D187" s="65">
        <f>K_call_19_2!AK79</f>
        <v>1.3083752536056648E-2</v>
      </c>
      <c r="E187" s="65">
        <f>K_call_19_2!AL79</f>
        <v>1.8827917887705659E-2</v>
      </c>
      <c r="F187" s="65">
        <f>K_call_19_2!AM79</f>
        <v>2.3791302103288503E-2</v>
      </c>
      <c r="G187" s="65">
        <f>K_call_19_2!AN79</f>
        <v>3.641660397878399E-2</v>
      </c>
      <c r="H187" s="65">
        <f>K_call_19_2!AO79</f>
        <v>4.6163944747028562E-2</v>
      </c>
      <c r="I187" s="65">
        <f>K_call_19_2!AP79</f>
        <v>5.4945037444143807E-2</v>
      </c>
      <c r="J187" s="65">
        <f>K_call_19_2!AQ79</f>
        <v>7.094380623575236E-2</v>
      </c>
      <c r="K187" s="81">
        <f>K_call_19_2!AR79</f>
        <v>8.4549531323483973E-2</v>
      </c>
      <c r="M187" s="30">
        <v>67</v>
      </c>
      <c r="N187" s="64">
        <f>K_put_19_2!AJ79</f>
        <v>5.5353760791770901E-3</v>
      </c>
      <c r="O187" s="64">
        <f>K_put_19_2!AK79</f>
        <v>1.2566733451265799E-2</v>
      </c>
      <c r="P187" s="64">
        <f>K_put_19_2!AL79</f>
        <v>1.8002584905727259E-2</v>
      </c>
      <c r="Q187" s="64">
        <f>K_put_19_2!AM79</f>
        <v>2.2641027540972303E-2</v>
      </c>
      <c r="R187" s="64">
        <f>K_put_19_2!AN79</f>
        <v>3.4585160193182807E-2</v>
      </c>
      <c r="S187" s="64">
        <f>K_put_19_2!AO79</f>
        <v>4.3804218502284553E-2</v>
      </c>
      <c r="T187" s="64">
        <f>K_put_19_2!AP79</f>
        <v>5.2121080091383498E-2</v>
      </c>
      <c r="U187" s="64">
        <f>K_put_19_2!AQ79</f>
        <v>6.7816353762090165E-2</v>
      </c>
      <c r="V187" s="66">
        <f>K_put_19_2!AR79</f>
        <v>8.1290066407309292E-2</v>
      </c>
    </row>
    <row r="188" spans="2:22" x14ac:dyDescent="0.3">
      <c r="B188" s="30">
        <v>68</v>
      </c>
      <c r="C188" s="65">
        <f>K_call_19_2!AJ80</f>
        <v>5.8931969684876684E-3</v>
      </c>
      <c r="D188" s="65">
        <f>K_call_19_2!AK80</f>
        <v>1.3485616820242852E-2</v>
      </c>
      <c r="E188" s="65">
        <f>K_call_19_2!AL80</f>
        <v>1.941162372727645E-2</v>
      </c>
      <c r="F188" s="65">
        <f>K_call_19_2!AM80</f>
        <v>2.4535747813571596E-2</v>
      </c>
      <c r="G188" s="65">
        <f>K_call_19_2!AN80</f>
        <v>3.7572875545504369E-2</v>
      </c>
      <c r="H188" s="65">
        <f>K_call_19_2!AO80</f>
        <v>4.7645077887191301E-2</v>
      </c>
      <c r="I188" s="65">
        <f>K_call_19_2!AP80</f>
        <v>5.6725445994667334E-2</v>
      </c>
      <c r="J188" s="65">
        <f>K_call_19_2!AQ80</f>
        <v>7.3241393076503902E-2</v>
      </c>
      <c r="K188" s="81">
        <f>K_call_19_2!AR80</f>
        <v>8.7340014811693401E-2</v>
      </c>
      <c r="M188" s="30">
        <v>68</v>
      </c>
      <c r="N188" s="64">
        <f>K_put_19_2!AJ80</f>
        <v>5.6946333913381331E-3</v>
      </c>
      <c r="O188" s="64">
        <f>K_put_19_2!AK80</f>
        <v>1.2930231556926075E-2</v>
      </c>
      <c r="P188" s="64">
        <f>K_put_19_2!AL80</f>
        <v>1.8526766261769745E-2</v>
      </c>
      <c r="Q188" s="64">
        <f>K_put_19_2!AM80</f>
        <v>2.3303613136192336E-2</v>
      </c>
      <c r="R188" s="64">
        <f>K_put_19_2!AN80</f>
        <v>3.562787481624119E-2</v>
      </c>
      <c r="S188" s="64">
        <f>K_put_19_2!AO80</f>
        <v>4.5156957520807839E-2</v>
      </c>
      <c r="T188" s="64">
        <f>K_put_19_2!AP80</f>
        <v>5.3765073627158766E-2</v>
      </c>
      <c r="U188" s="64">
        <f>K_put_19_2!AQ80</f>
        <v>7.0027569789962052E-2</v>
      </c>
      <c r="V188" s="66">
        <f>K_put_19_2!AR80</f>
        <v>8.4061492618602962E-2</v>
      </c>
    </row>
    <row r="189" spans="2:22" x14ac:dyDescent="0.3">
      <c r="B189" s="30">
        <v>69</v>
      </c>
      <c r="C189" s="65">
        <f>K_call_19_2!AJ81</f>
        <v>6.0735727240857074E-3</v>
      </c>
      <c r="D189" s="65">
        <f>K_call_19_2!AK81</f>
        <v>1.3900639670566539E-2</v>
      </c>
      <c r="E189" s="65">
        <f>K_call_19_2!AL81</f>
        <v>2.001500309595472E-2</v>
      </c>
      <c r="F189" s="65">
        <f>K_call_19_2!AM81</f>
        <v>2.5305792088988865E-2</v>
      </c>
      <c r="G189" s="65">
        <f>K_call_19_2!AN81</f>
        <v>3.8771603006558908E-2</v>
      </c>
      <c r="H189" s="65">
        <f>K_call_19_2!AO81</f>
        <v>4.9182761008440989E-2</v>
      </c>
      <c r="I189" s="65">
        <f>K_call_19_2!AP81</f>
        <v>5.8576156970615467E-2</v>
      </c>
      <c r="J189" s="65">
        <f>K_call_19_2!AQ81</f>
        <v>7.5630625154280318E-2</v>
      </c>
      <c r="K189" s="81">
        <f>K_call_19_2!AR81</f>
        <v>9.0251652696112572E-2</v>
      </c>
      <c r="M189" s="30">
        <v>69</v>
      </c>
      <c r="N189" s="64">
        <f>K_put_19_2!AJ81</f>
        <v>5.8587504427936032E-3</v>
      </c>
      <c r="O189" s="64">
        <f>K_put_19_2!AK81</f>
        <v>1.3305136609543911E-2</v>
      </c>
      <c r="P189" s="64">
        <f>K_put_19_2!AL81</f>
        <v>1.9067744830944977E-2</v>
      </c>
      <c r="Q189" s="64">
        <f>K_put_19_2!AM81</f>
        <v>2.3987675744142511E-2</v>
      </c>
      <c r="R189" s="64">
        <f>K_put_19_2!AN81</f>
        <v>3.6707617349563626E-2</v>
      </c>
      <c r="S189" s="64">
        <f>K_put_19_2!AO81</f>
        <v>4.6560847286356677E-2</v>
      </c>
      <c r="T189" s="64">
        <f>K_put_19_2!AP81</f>
        <v>5.5474464834840753E-2</v>
      </c>
      <c r="U189" s="64">
        <f>K_put_19_2!AQ81</f>
        <v>7.2330649191848506E-2</v>
      </c>
      <c r="V189" s="66">
        <f>K_put_19_2!AR81</f>
        <v>8.6962532020923189E-2</v>
      </c>
    </row>
    <row r="190" spans="2:22" x14ac:dyDescent="0.3">
      <c r="B190" s="30">
        <v>70</v>
      </c>
      <c r="C190" s="65">
        <f>K_call_19_2!AJ82</f>
        <v>6.259934592596994E-3</v>
      </c>
      <c r="D190" s="65">
        <f>K_call_19_2!AK82</f>
        <v>1.4329573512748994E-2</v>
      </c>
      <c r="E190" s="65">
        <f>K_call_19_2!AL82</f>
        <v>2.0639189572331351E-2</v>
      </c>
      <c r="F190" s="65">
        <f>K_call_19_2!AM82</f>
        <v>2.6102916050710689E-2</v>
      </c>
      <c r="G190" s="65">
        <f>K_call_19_2!AN82</f>
        <v>4.0015302359023064E-2</v>
      </c>
      <c r="H190" s="65">
        <f>K_call_19_2!AO82</f>
        <v>5.078040821685903E-2</v>
      </c>
      <c r="I190" s="65">
        <f>K_call_19_2!AP82</f>
        <v>6.050149444493802E-2</v>
      </c>
      <c r="J190" s="65">
        <f>K_call_19_2!AQ82</f>
        <v>7.8117339930690699E-2</v>
      </c>
      <c r="K190" s="81">
        <f>K_call_19_2!AR82</f>
        <v>9.3292549260840185E-2</v>
      </c>
      <c r="M190" s="30">
        <v>70</v>
      </c>
      <c r="N190" s="64">
        <f>K_put_19_2!AJ82</f>
        <v>6.0280137839298087E-3</v>
      </c>
      <c r="O190" s="64">
        <f>K_put_19_2!AK82</f>
        <v>1.3692133174357912E-2</v>
      </c>
      <c r="P190" s="64">
        <f>K_put_19_2!AL82</f>
        <v>1.9626542798870217E-2</v>
      </c>
      <c r="Q190" s="64">
        <f>K_put_19_2!AM82</f>
        <v>2.4694536196244732E-2</v>
      </c>
      <c r="R190" s="64">
        <f>K_put_19_2!AN82</f>
        <v>3.782676863082135E-2</v>
      </c>
      <c r="S190" s="64">
        <f>K_put_19_2!AO82</f>
        <v>4.8019298396381305E-2</v>
      </c>
      <c r="T190" s="64">
        <f>K_put_19_2!AP82</f>
        <v>5.725376565399487E-2</v>
      </c>
      <c r="U190" s="64">
        <f>K_put_19_2!AQ82</f>
        <v>7.4732265229705219E-2</v>
      </c>
      <c r="V190" s="66">
        <f>K_put_19_2!AR82</f>
        <v>9.0003353615554338E-2</v>
      </c>
    </row>
    <row r="191" spans="2:22" x14ac:dyDescent="0.3">
      <c r="B191" s="30">
        <v>71</v>
      </c>
      <c r="C191" s="65">
        <f>K_call_19_2!AJ83</f>
        <v>6.4526359289164281E-3</v>
      </c>
      <c r="D191" s="65">
        <f>K_call_19_2!AK83</f>
        <v>1.4773238870610661E-2</v>
      </c>
      <c r="E191" s="65">
        <f>K_call_19_2!AL83</f>
        <v>2.1285418511804433E-2</v>
      </c>
      <c r="F191" s="65">
        <f>K_call_19_2!AM83</f>
        <v>2.6928733462190935E-2</v>
      </c>
      <c r="G191" s="65">
        <f>K_call_19_2!AN83</f>
        <v>4.1306712382778832E-2</v>
      </c>
      <c r="H191" s="65">
        <f>K_call_19_2!AO83</f>
        <v>5.2441738178416242E-2</v>
      </c>
      <c r="I191" s="65">
        <f>K_call_19_2!AP83</f>
        <v>6.2506173654498065E-2</v>
      </c>
      <c r="J191" s="65">
        <f>K_call_19_2!AQ83</f>
        <v>8.0707936279658332E-2</v>
      </c>
      <c r="K191" s="81">
        <f>K_call_19_2!AR83</f>
        <v>9.6471616382610148E-2</v>
      </c>
      <c r="M191" s="30">
        <v>71</v>
      </c>
      <c r="N191" s="64">
        <f>K_put_19_2!AJ83</f>
        <v>6.2027366578911725E-3</v>
      </c>
      <c r="O191" s="64">
        <f>K_put_19_2!AK83</f>
        <v>1.4091969536180859E-2</v>
      </c>
      <c r="P191" s="64">
        <f>K_put_19_2!AL83</f>
        <v>2.0204277987572516E-2</v>
      </c>
      <c r="Q191" s="64">
        <f>K_put_19_2!AM83</f>
        <v>2.5425640048509224E-2</v>
      </c>
      <c r="R191" s="64">
        <f>K_put_19_2!AN83</f>
        <v>3.8987935342095104E-2</v>
      </c>
      <c r="S191" s="64">
        <f>K_put_19_2!AO83</f>
        <v>4.9536051096054967E-2</v>
      </c>
      <c r="T191" s="64">
        <f>K_put_19_2!AP83</f>
        <v>5.9107935512153098E-2</v>
      </c>
      <c r="U191" s="64">
        <f>K_put_19_2!AQ83</f>
        <v>7.7239802856805095E-2</v>
      </c>
      <c r="V191" s="66">
        <f>K_put_19_2!AR83</f>
        <v>9.3195271511530509E-2</v>
      </c>
    </row>
    <row r="192" spans="2:22" x14ac:dyDescent="0.3">
      <c r="B192" s="30">
        <v>72</v>
      </c>
      <c r="C192" s="65">
        <f>K_call_19_2!AJ84</f>
        <v>6.6520633600977153E-3</v>
      </c>
      <c r="D192" s="65">
        <f>K_call_19_2!AK84</f>
        <v>1.5232533338378706E-2</v>
      </c>
      <c r="E192" s="65">
        <f>K_call_19_2!AL84</f>
        <v>2.1955040480441945E-2</v>
      </c>
      <c r="F192" s="65">
        <f>K_call_19_2!AM84</f>
        <v>2.7785008311997372E-2</v>
      </c>
      <c r="G192" s="65">
        <f>K_call_19_2!AN84</f>
        <v>4.2648824509458172E-2</v>
      </c>
      <c r="H192" s="65">
        <f>K_call_19_2!AO84</f>
        <v>5.4170815806034445E-2</v>
      </c>
      <c r="I192" s="65">
        <f>K_call_19_2!AP84</f>
        <v>6.4595355893268258E-2</v>
      </c>
      <c r="J192" s="65">
        <f>K_call_19_2!AQ84</f>
        <v>8.3409458499092981E-2</v>
      </c>
      <c r="K192" s="81">
        <f>K_call_19_2!AR84</f>
        <v>9.9798701711011462E-2</v>
      </c>
      <c r="M192" s="30">
        <v>72</v>
      </c>
      <c r="N192" s="64">
        <f>K_put_19_2!AJ84</f>
        <v>6.3832625427460155E-3</v>
      </c>
      <c r="O192" s="64">
        <f>K_put_19_2!AK84</f>
        <v>1.4505466181110149E-2</v>
      </c>
      <c r="P192" s="64">
        <f>K_put_19_2!AL84</f>
        <v>2.0802176673981321E-2</v>
      </c>
      <c r="Q192" s="64">
        <f>K_put_19_2!AM84</f>
        <v>2.6182574447347284E-2</v>
      </c>
      <c r="R192" s="64">
        <f>K_put_19_2!AN84</f>
        <v>4.0193981056543038E-2</v>
      </c>
      <c r="S192" s="64">
        <f>K_put_19_2!AO84</f>
        <v>5.1115221701080515E-2</v>
      </c>
      <c r="T192" s="64">
        <f>K_put_19_2!AP84</f>
        <v>6.1042446175292198E-2</v>
      </c>
      <c r="U192" s="64">
        <f>K_put_19_2!AQ84</f>
        <v>7.9861469135981356E-2</v>
      </c>
      <c r="V192" s="66">
        <f>K_put_19_2!AR84</f>
        <v>9.655093429136441E-2</v>
      </c>
    </row>
    <row r="193" spans="2:22" x14ac:dyDescent="0.3">
      <c r="B193" s="30">
        <v>73</v>
      </c>
      <c r="C193" s="65">
        <f>K_call_19_2!AJ85</f>
        <v>6.8586413260542933E-3</v>
      </c>
      <c r="D193" s="65">
        <f>K_call_19_2!AK85</f>
        <v>1.5708442126921018E-2</v>
      </c>
      <c r="E193" s="65">
        <f>K_call_19_2!AL85</f>
        <v>2.2649537057918945E-2</v>
      </c>
      <c r="F193" s="65">
        <f>K_call_19_2!AM85</f>
        <v>2.8673675517685848E-2</v>
      </c>
      <c r="G193" s="65">
        <f>K_call_19_2!AN85</f>
        <v>4.4044918099212516E-2</v>
      </c>
      <c r="H193" s="65">
        <f>K_call_19_2!AO85</f>
        <v>5.5972101688023135E-2</v>
      </c>
      <c r="I193" s="65">
        <f>K_call_19_2!AP85</f>
        <v>6.6774713895697668E-2</v>
      </c>
      <c r="J193" s="65">
        <f>K_call_19_2!AQ85</f>
        <v>8.6229697436817299E-2</v>
      </c>
      <c r="K193" s="81">
        <f>K_call_19_2!AR85</f>
        <v>0.10328474478161775</v>
      </c>
      <c r="M193" s="30">
        <v>73</v>
      </c>
      <c r="N193" s="64">
        <f>K_put_19_2!AJ85</f>
        <v>6.5699693162069028E-3</v>
      </c>
      <c r="O193" s="64">
        <f>K_put_19_2!AK85</f>
        <v>1.4933525776625767E-2</v>
      </c>
      <c r="P193" s="64">
        <f>K_put_19_2!AL85</f>
        <v>2.1421588690978988E-2</v>
      </c>
      <c r="Q193" s="64">
        <f>K_put_19_2!AM85</f>
        <v>2.6967088025409147E-2</v>
      </c>
      <c r="R193" s="64">
        <f>K_put_19_2!AN85</f>
        <v>4.1448062987377576E-2</v>
      </c>
      <c r="S193" s="64">
        <f>K_put_19_2!AO85</f>
        <v>5.276135777782498E-2</v>
      </c>
      <c r="T193" s="64">
        <f>K_put_19_2!AP85</f>
        <v>6.3063359205491776E-2</v>
      </c>
      <c r="U193" s="64">
        <f>K_put_19_2!AQ85</f>
        <v>8.260642660067119E-2</v>
      </c>
      <c r="V193" s="66">
        <f>K_put_19_2!AR85</f>
        <v>0.10008455650252912</v>
      </c>
    </row>
    <row r="194" spans="2:22" x14ac:dyDescent="0.3">
      <c r="B194" s="30">
        <v>74</v>
      </c>
      <c r="C194" s="65">
        <f>K_call_19_2!AJ86</f>
        <v>7.0728374440237607E-3</v>
      </c>
      <c r="D194" s="65">
        <f>K_call_19_2!AK86</f>
        <v>1.6202050531366918E-2</v>
      </c>
      <c r="E194" s="65">
        <f>K_call_19_2!AL86</f>
        <v>2.3370539535985113E-2</v>
      </c>
      <c r="F194" s="65">
        <f>K_call_19_2!AM86</f>
        <v>2.9596865449464049E-2</v>
      </c>
      <c r="G194" s="65">
        <f>K_call_19_2!AN86</f>
        <v>4.5498602363973406E-2</v>
      </c>
      <c r="H194" s="65">
        <f>K_call_19_2!AO86</f>
        <v>5.7850511080435263E-2</v>
      </c>
      <c r="I194" s="65">
        <f>K_call_19_2!AP86</f>
        <v>6.9050510256622122E-2</v>
      </c>
      <c r="J194" s="65">
        <f>K_call_19_2!AQ86</f>
        <v>8.9177313168385397E-2</v>
      </c>
      <c r="K194" s="81">
        <f>K_call_19_2!AR86</f>
        <v>0.10694196884411156</v>
      </c>
      <c r="M194" s="30">
        <v>74</v>
      </c>
      <c r="N194" s="64">
        <f>K_put_19_2!AJ86</f>
        <v>6.7632741802292617E-3</v>
      </c>
      <c r="O194" s="64">
        <f>K_put_19_2!AK86</f>
        <v>1.5377144982494984E-2</v>
      </c>
      <c r="P194" s="64">
        <f>K_put_19_2!AL86</f>
        <v>2.2064005321678515E-2</v>
      </c>
      <c r="Q194" s="64">
        <f>K_put_19_2!AM86</f>
        <v>2.7781114511579608E-2</v>
      </c>
      <c r="R194" s="64">
        <f>K_put_19_2!AN86</f>
        <v>4.2753675758669174E-2</v>
      </c>
      <c r="S194" s="64">
        <f>K_put_19_2!AO86</f>
        <v>5.447950416582692E-2</v>
      </c>
      <c r="T194" s="64">
        <f>K_put_19_2!AP86</f>
        <v>6.5177419123896518E-2</v>
      </c>
      <c r="U194" s="64">
        <f>K_put_19_2!AQ86</f>
        <v>8.5484955596402457E-2</v>
      </c>
      <c r="V194" s="66">
        <f>K_put_19_2!AR86</f>
        <v>0.10381220419357184</v>
      </c>
    </row>
    <row r="195" spans="2:22" x14ac:dyDescent="0.3">
      <c r="B195" s="30">
        <v>75</v>
      </c>
      <c r="C195" s="65">
        <f>K_call_19_2!AJ87</f>
        <v>7.2951688849914875E-3</v>
      </c>
      <c r="D195" s="65">
        <f>K_call_19_2!AK87</f>
        <v>1.6714558761251497E-2</v>
      </c>
      <c r="E195" s="65">
        <f>K_call_19_2!AL87</f>
        <v>2.4119851181892193E-2</v>
      </c>
      <c r="F195" s="65">
        <f>K_call_19_2!AM87</f>
        <v>3.0556933163740529E-2</v>
      </c>
      <c r="G195" s="65">
        <f>K_call_19_2!AN87</f>
        <v>4.7013866523572756E-2</v>
      </c>
      <c r="H195" s="65">
        <f>K_call_19_2!AO87</f>
        <v>5.9811484812533622E-2</v>
      </c>
      <c r="I195" s="65">
        <f>K_call_19_2!AP87</f>
        <v>7.1429692193866079E-2</v>
      </c>
      <c r="J195" s="65">
        <f>K_call_19_2!AQ87</f>
        <v>9.2261985082523146E-2</v>
      </c>
      <c r="K195" s="81">
        <f>K_call_19_2!AR87</f>
        <v>0.11078411886963768</v>
      </c>
      <c r="M195" s="30">
        <v>75</v>
      </c>
      <c r="N195" s="64">
        <f>K_put_19_2!AJ87</f>
        <v>6.9636395197489875E-3</v>
      </c>
      <c r="O195" s="64">
        <f>K_put_19_2!AK87</f>
        <v>1.5837428514875573E-2</v>
      </c>
      <c r="P195" s="64">
        <f>K_put_19_2!AL87</f>
        <v>2.273108063706375E-2</v>
      </c>
      <c r="Q195" s="64">
        <f>K_put_19_2!AM87</f>
        <v>2.862680092783898E-2</v>
      </c>
      <c r="R195" s="64">
        <f>K_put_19_2!AN87</f>
        <v>4.4114703890976936E-2</v>
      </c>
      <c r="S195" s="64">
        <f>K_put_19_2!AO87</f>
        <v>5.6275282535892091E-2</v>
      </c>
      <c r="T195" s="64">
        <f>K_put_19_2!AP87</f>
        <v>6.7392166311299739E-2</v>
      </c>
      <c r="U195" s="64">
        <f>K_put_19_2!AQ87</f>
        <v>8.8508653594471576E-2</v>
      </c>
      <c r="V195" s="66">
        <f>K_put_19_2!AR87</f>
        <v>0.10775215057884124</v>
      </c>
    </row>
    <row r="196" spans="2:22" x14ac:dyDescent="0.3">
      <c r="B196" s="30">
        <v>76</v>
      </c>
      <c r="C196" s="65">
        <f>K_call_19_2!AJ88</f>
        <v>7.526210002809286E-3</v>
      </c>
      <c r="D196" s="65">
        <f>K_call_19_2!AK88</f>
        <v>1.7247299698200491E-2</v>
      </c>
      <c r="E196" s="65">
        <f>K_call_19_2!AL88</f>
        <v>2.4899473925668492E-2</v>
      </c>
      <c r="F196" s="65">
        <f>K_call_19_2!AM88</f>
        <v>3.155649349068923E-2</v>
      </c>
      <c r="G196" s="65">
        <f>K_call_19_2!AN88</f>
        <v>4.8595140245791368E-2</v>
      </c>
      <c r="H196" s="65">
        <f>K_call_19_2!AO88</f>
        <v>6.1861075163903378E-2</v>
      </c>
      <c r="I196" s="65">
        <f>K_call_19_2!AP88</f>
        <v>7.392000699210588E-2</v>
      </c>
      <c r="J196" s="65">
        <f>K_call_19_2!AQ88</f>
        <v>9.5494597194722197E-2</v>
      </c>
      <c r="K196" s="81">
        <f>K_call_19_2!AR88</f>
        <v>0.1148267600037256</v>
      </c>
      <c r="M196" s="30">
        <v>76</v>
      </c>
      <c r="N196" s="64">
        <f>K_put_19_2!AJ88</f>
        <v>7.1715799186142792E-3</v>
      </c>
      <c r="O196" s="64">
        <f>K_put_19_2!AK88</f>
        <v>1.6315606005074201E-2</v>
      </c>
      <c r="P196" s="64">
        <f>K_put_19_2!AL88</f>
        <v>2.3424657112063096E-2</v>
      </c>
      <c r="Q196" s="64">
        <f>K_put_19_2!AM88</f>
        <v>2.9506541496422733E-2</v>
      </c>
      <c r="R196" s="64">
        <f>K_put_19_2!AN88</f>
        <v>4.55354851948363E-2</v>
      </c>
      <c r="S196" s="64">
        <f>K_put_19_2!AO88</f>
        <v>5.8154987997918739E-2</v>
      </c>
      <c r="T196" s="64">
        <f>K_put_19_2!AP88</f>
        <v>6.9716074951144402E-2</v>
      </c>
      <c r="U196" s="64">
        <f>K_put_19_2!AQ88</f>
        <v>9.169068218544818E-2</v>
      </c>
      <c r="V196" s="66">
        <f>K_put_19_2!AR88</f>
        <v>0.11192532384168874</v>
      </c>
    </row>
    <row r="197" spans="2:22" x14ac:dyDescent="0.3">
      <c r="B197" s="30">
        <v>77</v>
      </c>
      <c r="C197" s="65">
        <f>K_call_19_2!AJ89</f>
        <v>7.7666015268847977E-3</v>
      </c>
      <c r="D197" s="65">
        <f>K_call_19_2!AK89</f>
        <v>1.7801760311660142E-2</v>
      </c>
      <c r="E197" s="65">
        <f>K_call_19_2!AL89</f>
        <v>2.5711640583775508E-2</v>
      </c>
      <c r="F197" s="65">
        <f>K_call_19_2!AM89</f>
        <v>3.2598463460908444E-2</v>
      </c>
      <c r="G197" s="65">
        <f>K_call_19_2!AN89</f>
        <v>5.0247367049544467E-2</v>
      </c>
      <c r="H197" s="65">
        <f>K_call_19_2!AO89</f>
        <v>6.4006050738746656E-2</v>
      </c>
      <c r="I197" s="65">
        <f>K_call_19_2!AP89</f>
        <v>7.6530143887498236E-2</v>
      </c>
      <c r="J197" s="65">
        <f>K_call_19_2!AQ89</f>
        <v>9.8887469271547124E-2</v>
      </c>
      <c r="K197" s="81">
        <f>K_call_19_2!AR89</f>
        <v>0.11908765621151784</v>
      </c>
      <c r="M197" s="30">
        <v>77</v>
      </c>
      <c r="N197" s="64">
        <f>K_put_19_2!AJ89</f>
        <v>7.3876706209157206E-3</v>
      </c>
      <c r="O197" s="64">
        <f>K_put_19_2!AK89</f>
        <v>1.6813052353620517E-2</v>
      </c>
      <c r="P197" s="64">
        <f>K_put_19_2!AL89</f>
        <v>2.4146796603054965E-2</v>
      </c>
      <c r="Q197" s="64">
        <f>K_put_19_2!AM89</f>
        <v>3.0423018717656958E-2</v>
      </c>
      <c r="R197" s="64">
        <f>K_put_19_2!AN89</f>
        <v>4.7020887942326284E-2</v>
      </c>
      <c r="S197" s="64">
        <f>K_put_19_2!AO89</f>
        <v>6.012570739408174E-2</v>
      </c>
      <c r="T197" s="64">
        <f>K_put_19_2!AP89</f>
        <v>7.2158723075457676E-2</v>
      </c>
      <c r="U197" s="64">
        <f>K_put_19_2!AQ89</f>
        <v>9.5046076290408066E-2</v>
      </c>
      <c r="V197" s="66">
        <f>K_put_19_2!AR89</f>
        <v>0.11635587766061983</v>
      </c>
    </row>
    <row r="198" spans="2:22" x14ac:dyDescent="0.3">
      <c r="B198" s="30">
        <v>78</v>
      </c>
      <c r="C198" s="65">
        <f>K_call_19_2!AJ90</f>
        <v>8.017061723890051E-3</v>
      </c>
      <c r="D198" s="65">
        <f>K_call_19_2!AK90</f>
        <v>1.8379607686844324E-2</v>
      </c>
      <c r="E198" s="65">
        <f>K_call_19_2!AL90</f>
        <v>2.6558854075271254E-2</v>
      </c>
      <c r="F198" s="65">
        <f>K_call_19_2!AM90</f>
        <v>3.3686114019220614E-2</v>
      </c>
      <c r="G198" s="65">
        <f>K_call_19_2!AN90</f>
        <v>5.197609421005589E-2</v>
      </c>
      <c r="H198" s="65">
        <f>K_call_19_2!AO90</f>
        <v>6.6254025698419317E-2</v>
      </c>
      <c r="I198" s="65">
        <f>K_call_19_2!AP90</f>
        <v>7.926991013553697E-2</v>
      </c>
      <c r="J198" s="65">
        <f>K_call_19_2!AQ90</f>
        <v>0.10245464829296325</v>
      </c>
      <c r="K198" s="81">
        <f>K_call_19_2!AR90</f>
        <v>0.12358725690827044</v>
      </c>
      <c r="M198" s="30">
        <v>78</v>
      </c>
      <c r="N198" s="64">
        <f>K_put_19_2!AJ90</f>
        <v>7.6125578138552807E-3</v>
      </c>
      <c r="O198" s="64">
        <f>K_put_19_2!AK90</f>
        <v>1.7331312495642126E-2</v>
      </c>
      <c r="P198" s="64">
        <f>K_put_19_2!AL90</f>
        <v>2.4899818105992844E-2</v>
      </c>
      <c r="Q198" s="64">
        <f>K_put_19_2!AM90</f>
        <v>3.1379253537052176E-2</v>
      </c>
      <c r="R198" s="64">
        <f>K_put_19_2!AN90</f>
        <v>4.8576405615382456E-2</v>
      </c>
      <c r="S198" s="64">
        <f>K_put_19_2!AO90</f>
        <v>6.2195465465409105E-2</v>
      </c>
      <c r="T198" s="64">
        <f>K_put_19_2!AP90</f>
        <v>7.4731004230858322E-2</v>
      </c>
      <c r="U198" s="64">
        <f>K_put_19_2!AQ90</f>
        <v>9.8592135616718313E-2</v>
      </c>
      <c r="V198" s="66">
        <f>K_put_19_2!AR90</f>
        <v>0.1210719276827642</v>
      </c>
    </row>
    <row r="199" spans="2:22" x14ac:dyDescent="0.3">
      <c r="B199" s="30">
        <v>79</v>
      </c>
      <c r="C199" s="65">
        <f>K_call_19_2!AJ91</f>
        <v>8.2784000631118682E-3</v>
      </c>
      <c r="D199" s="65">
        <f>K_call_19_2!AK91</f>
        <v>1.8982720925003416E-2</v>
      </c>
      <c r="E199" s="65">
        <f>K_call_19_2!AL91</f>
        <v>2.7443935557775578E-2</v>
      </c>
      <c r="F199" s="65">
        <f>K_call_19_2!AM91</f>
        <v>3.4823133610316637E-2</v>
      </c>
      <c r="G199" s="65">
        <f>K_call_19_2!AN91</f>
        <v>5.378758389709215E-2</v>
      </c>
      <c r="H199" s="65">
        <f>K_call_19_2!AO91</f>
        <v>6.8613620584143553E-2</v>
      </c>
      <c r="I199" s="65">
        <f>K_call_19_2!AP91</f>
        <v>8.2150451814240411E-2</v>
      </c>
      <c r="J199" s="65">
        <f>K_call_19_2!AQ91</f>
        <v>0.1062122805128799</v>
      </c>
      <c r="K199" s="81">
        <f>K_call_19_2!AR91</f>
        <v>0.12834933142422911</v>
      </c>
      <c r="M199" s="30">
        <v>79</v>
      </c>
      <c r="N199" s="64">
        <f>K_put_19_2!AJ91</f>
        <v>7.8469712284469084E-3</v>
      </c>
      <c r="O199" s="64">
        <f>K_put_19_2!AK91</f>
        <v>1.7872131788306933E-2</v>
      </c>
      <c r="P199" s="64">
        <f>K_put_19_2!AL91</f>
        <v>2.5686344175896991E-2</v>
      </c>
      <c r="Q199" s="64">
        <f>K_put_19_2!AM91</f>
        <v>3.2378667151219731E-2</v>
      </c>
      <c r="R199" s="64">
        <f>K_put_19_2!AN91</f>
        <v>5.0208274319690105E-2</v>
      </c>
      <c r="S199" s="64">
        <f>K_put_19_2!AO91</f>
        <v>6.4373407259464166E-2</v>
      </c>
      <c r="T199" s="64">
        <f>K_put_19_2!AP91</f>
        <v>7.7445393771891635E-2</v>
      </c>
      <c r="U199" s="64">
        <f>K_put_19_2!AQ91</f>
        <v>0.10234892639041071</v>
      </c>
      <c r="V199" s="66">
        <f>K_put_19_2!AR91</f>
        <v>0.12610651618875479</v>
      </c>
    </row>
    <row r="200" spans="2:22" x14ac:dyDescent="0.3">
      <c r="B200" s="30">
        <v>80</v>
      </c>
      <c r="C200" s="65">
        <f>K_call_19_2!AJ92</f>
        <v>8.5515340987847299E-3</v>
      </c>
      <c r="D200" s="65">
        <f>K_call_19_2!AK92</f>
        <v>1.961323060019704E-2</v>
      </c>
      <c r="E200" s="65">
        <f>K_call_19_2!AL92</f>
        <v>2.8370084065484025E-2</v>
      </c>
      <c r="F200" s="65">
        <f>K_call_19_2!AM92</f>
        <v>3.6013707108545678E-2</v>
      </c>
      <c r="G200" s="65">
        <f>K_call_19_2!AN92</f>
        <v>5.5688951955010557E-2</v>
      </c>
      <c r="H200" s="65">
        <f>K_call_19_2!AO92</f>
        <v>7.1094664623519099E-2</v>
      </c>
      <c r="I200" s="65">
        <f>K_call_19_2!AP92</f>
        <v>8.5184533962283759E-2</v>
      </c>
      <c r="J200" s="65">
        <f>K_call_19_2!AQ92</f>
        <v>0.1101790928712838</v>
      </c>
      <c r="K200" s="81">
        <f>K_call_19_2!AR92</f>
        <v>0.13340180963141079</v>
      </c>
      <c r="M200" s="30">
        <v>80</v>
      </c>
      <c r="N200" s="64">
        <f>K_put_19_2!AJ92</f>
        <v>8.0917397206504704E-3</v>
      </c>
      <c r="O200" s="64">
        <f>K_put_19_2!AK92</f>
        <v>1.8437493640052538E-2</v>
      </c>
      <c r="P200" s="64">
        <f>K_put_19_2!AL92</f>
        <v>2.650935853080616E-2</v>
      </c>
      <c r="Q200" s="64">
        <f>K_put_19_2!AM92</f>
        <v>3.3425157883204659E-2</v>
      </c>
      <c r="R200" s="64">
        <f>K_put_19_2!AN92</f>
        <v>5.1923619772168639E-2</v>
      </c>
      <c r="S200" s="64">
        <f>K_put_19_2!AO92</f>
        <v>6.6670028255410352E-2</v>
      </c>
      <c r="T200" s="64">
        <f>K_put_19_2!AP92</f>
        <v>8.0316287831070143E-2</v>
      </c>
      <c r="U200" s="64">
        <f>K_put_19_2!AQ92</f>
        <v>0.10633993330058922</v>
      </c>
      <c r="V200" s="66">
        <f>K_put_19_2!AR92</f>
        <v>0.13149889647546065</v>
      </c>
    </row>
    <row r="201" spans="2:22" x14ac:dyDescent="0.3">
      <c r="B201" s="30">
        <v>81</v>
      </c>
      <c r="C201" s="65">
        <f>K_call_19_2!AJ93</f>
        <v>8.8375105334945747E-3</v>
      </c>
      <c r="D201" s="65">
        <f>K_call_19_2!AK93</f>
        <v>2.0273568053110425E-2</v>
      </c>
      <c r="E201" s="65">
        <f>K_call_19_2!AL93</f>
        <v>2.9340951155308992E-2</v>
      </c>
      <c r="F201" s="65">
        <f>K_call_19_2!AM93</f>
        <v>3.7262614820307127E-2</v>
      </c>
      <c r="G201" s="65">
        <f>K_call_19_2!AN93</f>
        <v>5.7688343132085373E-2</v>
      </c>
      <c r="H201" s="65">
        <f>K_call_19_2!AO93</f>
        <v>7.3708453266194573E-2</v>
      </c>
      <c r="I201" s="65">
        <f>K_call_19_2!AP93</f>
        <v>8.838690059011356E-2</v>
      </c>
      <c r="J201" s="65">
        <f>K_call_19_2!AQ93</f>
        <v>0.11437702536484062</v>
      </c>
      <c r="K201" s="81">
        <f>K_call_19_2!AR93</f>
        <v>0.13877791610958545</v>
      </c>
      <c r="M201" s="30">
        <v>81</v>
      </c>
      <c r="N201" s="64">
        <f>K_put_19_2!AJ93</f>
        <v>8.3478107290834158E-3</v>
      </c>
      <c r="O201" s="64">
        <f>K_put_19_2!AK93</f>
        <v>1.9029666576952931E-2</v>
      </c>
      <c r="P201" s="64">
        <f>K_put_19_2!AL93</f>
        <v>2.7372278270447636E-2</v>
      </c>
      <c r="Q201" s="64">
        <f>K_put_19_2!AM93</f>
        <v>3.4523197806549666E-2</v>
      </c>
      <c r="R201" s="64">
        <f>K_put_19_2!AN93</f>
        <v>5.3730643376399767E-2</v>
      </c>
      <c r="S201" s="64">
        <f>K_put_19_2!AO93</f>
        <v>6.9097468192359845E-2</v>
      </c>
      <c r="T201" s="64">
        <f>K_put_19_2!AP93</f>
        <v>8.3360440434445571E-2</v>
      </c>
      <c r="U201" s="64">
        <f>K_put_19_2!AQ93</f>
        <v>0.11059291967578044</v>
      </c>
      <c r="V201" s="66">
        <f>K_put_19_2!AR93</f>
        <v>0.13729627473640194</v>
      </c>
    </row>
    <row r="202" spans="2:22" x14ac:dyDescent="0.3">
      <c r="B202" s="30">
        <v>82</v>
      </c>
      <c r="C202" s="65">
        <f>K_call_19_2!AJ94</f>
        <v>9.1375317841710935E-3</v>
      </c>
      <c r="D202" s="65">
        <f>K_call_19_2!AK94</f>
        <v>2.0966527654439071E-2</v>
      </c>
      <c r="E202" s="65">
        <f>K_call_19_2!AL94</f>
        <v>3.0360735391463001E-2</v>
      </c>
      <c r="F202" s="65">
        <f>K_call_19_2!AM94</f>
        <v>3.8575358094604217E-2</v>
      </c>
      <c r="G202" s="65">
        <f>K_call_19_2!AN94</f>
        <v>5.9795155056536875E-2</v>
      </c>
      <c r="H202" s="65">
        <f>K_call_19_2!AO94</f>
        <v>7.6468080373262914E-2</v>
      </c>
      <c r="I202" s="65">
        <f>K_call_19_2!AP94</f>
        <v>9.177474399281571E-2</v>
      </c>
      <c r="J202" s="65">
        <f>K_call_19_2!AQ94</f>
        <v>0.11883207590352418</v>
      </c>
      <c r="K202" s="81">
        <f>K_call_19_2!AR94</f>
        <v>0.14451773222429731</v>
      </c>
      <c r="M202" s="30">
        <v>82</v>
      </c>
      <c r="N202" s="64">
        <f>K_put_19_2!AJ94</f>
        <v>8.6162748384869259E-3</v>
      </c>
      <c r="O202" s="64">
        <f>K_put_19_2!AK94</f>
        <v>1.9651263764594806E-2</v>
      </c>
      <c r="P202" s="64">
        <f>K_put_19_2!AL94</f>
        <v>2.8279045441851003E-2</v>
      </c>
      <c r="Q202" s="64">
        <f>K_put_19_2!AM94</f>
        <v>3.5677955596681632E-2</v>
      </c>
      <c r="R202" s="64">
        <f>K_put_19_2!AN94</f>
        <v>5.563886070061097E-2</v>
      </c>
      <c r="S202" s="64">
        <f>K_put_19_2!AO94</f>
        <v>7.1669891253536733E-2</v>
      </c>
      <c r="T202" s="64">
        <f>K_put_19_2!AP94</f>
        <v>8.6597535373943768E-2</v>
      </c>
      <c r="U202" s="64">
        <f>K_put_19_2!AQ94</f>
        <v>0.115141082054252</v>
      </c>
      <c r="V202" s="66">
        <f>K_put_19_2!AR94</f>
        <v>0.14355622242463506</v>
      </c>
    </row>
    <row r="203" spans="2:22" x14ac:dyDescent="0.3">
      <c r="B203" s="30">
        <v>83</v>
      </c>
      <c r="C203" s="65">
        <f>K_call_19_2!AJ95</f>
        <v>9.4529898903595866E-3</v>
      </c>
      <c r="D203" s="65">
        <f>K_call_19_2!AK95</f>
        <v>2.1695346408685534E-2</v>
      </c>
      <c r="E203" s="65">
        <f>K_call_19_2!AL95</f>
        <v>3.1434303430808996E-2</v>
      </c>
      <c r="F203" s="65">
        <f>K_call_19_2!AM95</f>
        <v>3.9958320724388874E-2</v>
      </c>
      <c r="G203" s="65">
        <f>K_call_19_2!AN95</f>
        <v>6.2020328433175287E-2</v>
      </c>
      <c r="H203" s="65">
        <f>K_call_19_2!AO95</f>
        <v>7.9388873034156537E-2</v>
      </c>
      <c r="I203" s="65">
        <f>K_call_19_2!AP95</f>
        <v>9.5368326407116788E-2</v>
      </c>
      <c r="J203" s="65">
        <f>K_call_19_2!AQ95</f>
        <v>0.12357545089044908</v>
      </c>
      <c r="K203" s="81">
        <f>K_call_19_2!AR95</f>
        <v>0.1506703990350643</v>
      </c>
      <c r="M203" s="30">
        <v>83</v>
      </c>
      <c r="N203" s="64">
        <f>K_put_19_2!AJ95</f>
        <v>8.8983971612532908E-3</v>
      </c>
      <c r="O203" s="64">
        <f>K_put_19_2!AK95</f>
        <v>2.0305319201293304E-2</v>
      </c>
      <c r="P203" s="64">
        <f>K_put_19_2!AL95</f>
        <v>2.9234244586084923E-2</v>
      </c>
      <c r="Q203" s="64">
        <f>K_put_19_2!AM95</f>
        <v>3.6895454728030797E-2</v>
      </c>
      <c r="R203" s="64">
        <f>K_put_19_2!AN95</f>
        <v>5.7659411322148579E-2</v>
      </c>
      <c r="S203" s="64">
        <f>K_put_19_2!AO95</f>
        <v>7.4403985321808586E-2</v>
      </c>
      <c r="T203" s="64">
        <f>K_put_19_2!AP95</f>
        <v>9.0050946564429024E-2</v>
      </c>
      <c r="U203" s="64">
        <f>K_put_19_2!AQ95</f>
        <v>0.12002463030010024</v>
      </c>
      <c r="V203" s="66">
        <f>K_put_19_2!AR95</f>
        <v>0.15035009845339808</v>
      </c>
    </row>
    <row r="204" spans="2:22" x14ac:dyDescent="0.3">
      <c r="B204" s="30">
        <v>84</v>
      </c>
      <c r="C204" s="65">
        <f>K_call_19_2!AJ96</f>
        <v>9.7855103699070467E-3</v>
      </c>
      <c r="D204" s="65">
        <f>K_call_19_2!AK96</f>
        <v>2.2463807103869082E-2</v>
      </c>
      <c r="E204" s="65">
        <f>K_call_19_2!AL96</f>
        <v>3.2567347345441644E-2</v>
      </c>
      <c r="F204" s="65">
        <f>K_call_19_2!AM96</f>
        <v>4.1418979276844681E-2</v>
      </c>
      <c r="G204" s="65">
        <f>K_call_19_2!AN96</f>
        <v>6.4376728778511416E-2</v>
      </c>
      <c r="H204" s="65">
        <f>K_call_19_2!AO96</f>
        <v>8.2488970155395247E-2</v>
      </c>
      <c r="I204" s="65">
        <f>K_call_19_2!AP96</f>
        <v>9.9191818432168288E-2</v>
      </c>
      <c r="J204" s="65">
        <f>K_call_19_2!AQ96</f>
        <v>0.12864516678793791</v>
      </c>
      <c r="K204" s="81">
        <f>K_call_19_2!AR96</f>
        <v>0.15729731023338778</v>
      </c>
      <c r="M204" s="30">
        <v>84</v>
      </c>
      <c r="N204" s="64">
        <f>K_put_19_2!AJ96</f>
        <v>9.1956579634711044E-3</v>
      </c>
      <c r="O204" s="64">
        <f>K_put_19_2!AK96</f>
        <v>2.0995386574151786E-2</v>
      </c>
      <c r="P204" s="64">
        <f>K_put_19_2!AL96</f>
        <v>3.024325573352471E-2</v>
      </c>
      <c r="Q204" s="64">
        <f>K_put_19_2!AM96</f>
        <v>3.8182780086651213E-2</v>
      </c>
      <c r="R204" s="64">
        <f>K_put_19_2!AN96</f>
        <v>5.9805467582712657E-2</v>
      </c>
      <c r="S204" s="64">
        <f>K_put_19_2!AO96</f>
        <v>7.7319628569170962E-2</v>
      </c>
      <c r="T204" s="64">
        <f>K_put_19_2!AP96</f>
        <v>9.3748767583423764E-2</v>
      </c>
      <c r="U204" s="64">
        <f>K_put_19_2!AQ96</f>
        <v>0.12529299856900722</v>
      </c>
      <c r="V204" s="66">
        <f>K_put_19_2!AR96</f>
        <v>0.15776804111976295</v>
      </c>
    </row>
    <row r="205" spans="2:22" x14ac:dyDescent="0.3">
      <c r="B205" s="30">
        <v>85</v>
      </c>
      <c r="C205" s="65">
        <f>K_call_19_2!AJ97</f>
        <v>1.0137009781779116E-2</v>
      </c>
      <c r="D205" s="65">
        <f>K_call_19_2!AK97</f>
        <v>2.3276373988698973E-2</v>
      </c>
      <c r="E205" s="65">
        <f>K_call_19_2!AL97</f>
        <v>3.3766592188288813E-2</v>
      </c>
      <c r="F205" s="65">
        <f>K_call_19_2!AM97</f>
        <v>4.2966181534028203E-2</v>
      </c>
      <c r="G205" s="65">
        <f>K_call_19_2!AN97</f>
        <v>6.687965718511768E-2</v>
      </c>
      <c r="H205" s="65">
        <f>K_call_19_2!AO97</f>
        <v>8.5790106788328657E-2</v>
      </c>
      <c r="I205" s="65">
        <f>K_call_19_2!AP97</f>
        <v>0.10327445316948491</v>
      </c>
      <c r="J205" s="65">
        <f>K_call_19_2!AQ97</f>
        <v>0.13408833629301242</v>
      </c>
      <c r="K205" s="81">
        <f>K_call_19_2!AR97</f>
        <v>0.16447689127497223</v>
      </c>
      <c r="M205" s="30">
        <v>85</v>
      </c>
      <c r="N205" s="64">
        <f>K_put_19_2!AJ97</f>
        <v>9.5098060397670325E-3</v>
      </c>
      <c r="O205" s="64">
        <f>K_put_19_2!AK97</f>
        <v>2.1725669459025432E-2</v>
      </c>
      <c r="P205" s="64">
        <f>K_put_19_2!AL97</f>
        <v>3.1312456628100338E-2</v>
      </c>
      <c r="Q205" s="64">
        <f>K_put_19_2!AM97</f>
        <v>3.954835211545038E-2</v>
      </c>
      <c r="R205" s="64">
        <f>K_put_19_2!AN97</f>
        <v>6.2092783146800334E-2</v>
      </c>
      <c r="S205" s="64">
        <f>K_put_19_2!AO97</f>
        <v>8.0440796296730621E-2</v>
      </c>
      <c r="T205" s="64">
        <f>K_put_19_2!AP97</f>
        <v>9.7725234819473816E-2</v>
      </c>
      <c r="U205" s="64">
        <f>K_put_19_2!AQ97</f>
        <v>0.13100801898032044</v>
      </c>
      <c r="V205" s="66">
        <f>K_put_19_2!AR97</f>
        <v>0.16592649176851015</v>
      </c>
    </row>
    <row r="206" spans="2:22" x14ac:dyDescent="0.3">
      <c r="B206" s="30">
        <v>86</v>
      </c>
      <c r="C206" s="65">
        <f>K_call_19_2!AJ98</f>
        <v>1.0509772537996787E-2</v>
      </c>
      <c r="D206" s="65">
        <f>K_call_19_2!AK98</f>
        <v>2.4138374259743522E-2</v>
      </c>
      <c r="E206" s="65">
        <f>K_call_19_2!AL98</f>
        <v>3.504007461224623E-2</v>
      </c>
      <c r="F206" s="65">
        <f>K_call_19_2!AM98</f>
        <v>4.4610521689964155E-2</v>
      </c>
      <c r="G206" s="65">
        <f>K_call_19_2!AN98</f>
        <v>6.9547547010376687E-2</v>
      </c>
      <c r="H206" s="65">
        <f>K_call_19_2!AO98</f>
        <v>8.9318700062357648E-2</v>
      </c>
      <c r="I206" s="65">
        <f>K_call_19_2!AP98</f>
        <v>0.10765215266260686</v>
      </c>
      <c r="J206" s="65">
        <f>K_call_19_2!AQ98</f>
        <v>0.13996452892156752</v>
      </c>
      <c r="K206" s="81">
        <f>K_call_19_2!AR98</f>
        <v>0.17231203191607636</v>
      </c>
      <c r="M206" s="30">
        <v>86</v>
      </c>
      <c r="N206" s="64">
        <f>K_put_19_2!AJ98</f>
        <v>9.8429300061707581E-3</v>
      </c>
      <c r="O206" s="64">
        <f>K_put_19_2!AK98</f>
        <v>2.2501195716613909E-2</v>
      </c>
      <c r="P206" s="64">
        <f>K_put_19_2!AL98</f>
        <v>3.2449494687712965E-2</v>
      </c>
      <c r="Q206" s="64">
        <f>K_put_19_2!AM98</f>
        <v>4.1002297097364471E-2</v>
      </c>
      <c r="R206" s="64">
        <f>K_put_19_2!AN98</f>
        <v>6.45404435879251E-2</v>
      </c>
      <c r="S206" s="64">
        <f>K_put_19_2!AO98</f>
        <v>8.3796821205613492E-2</v>
      </c>
      <c r="T206" s="64">
        <f>K_put_19_2!AP98</f>
        <v>0.10202274189781857</v>
      </c>
      <c r="U206" s="64">
        <f>K_put_19_2!AQ98</f>
        <v>0.13724861470070682</v>
      </c>
      <c r="V206" s="66">
        <f>K_put_19_2!AR98</f>
        <v>0.17497998442100426</v>
      </c>
    </row>
    <row r="207" spans="2:22" x14ac:dyDescent="0.3">
      <c r="B207" s="30">
        <v>87</v>
      </c>
      <c r="C207" s="65">
        <f>K_call_19_2!AJ99</f>
        <v>1.0906555330430057E-2</v>
      </c>
      <c r="D207" s="65">
        <f>K_call_19_2!AK99</f>
        <v>2.5056245483259354E-2</v>
      </c>
      <c r="E207" s="65">
        <f>K_call_19_2!AL99</f>
        <v>3.6397524242998358E-2</v>
      </c>
      <c r="F207" s="65">
        <f>K_call_19_2!AM99</f>
        <v>4.6364856193299442E-2</v>
      </c>
      <c r="G207" s="65">
        <f>K_call_19_2!AN99</f>
        <v>7.2402935269930246E-2</v>
      </c>
      <c r="H207" s="65">
        <f>K_call_19_2!AO99</f>
        <v>9.3107389650435191E-2</v>
      </c>
      <c r="I207" s="65">
        <f>K_call_19_2!AP99</f>
        <v>0.1123698830002996</v>
      </c>
      <c r="J207" s="65">
        <f>K_call_19_2!AQ99</f>
        <v>0.14635088500411042</v>
      </c>
      <c r="K207" s="81">
        <f>K_call_19_2!AR99</f>
        <v>0.18094219455928806</v>
      </c>
      <c r="M207" s="30">
        <v>87</v>
      </c>
      <c r="N207" s="64">
        <f>K_put_19_2!AJ99</f>
        <v>1.0197555319812035E-2</v>
      </c>
      <c r="O207" s="64">
        <f>K_put_19_2!AK99</f>
        <v>2.3328055579601603E-2</v>
      </c>
      <c r="P207" s="64">
        <f>K_put_19_2!AL99</f>
        <v>3.3663659988887207E-2</v>
      </c>
      <c r="Q207" s="64">
        <f>K_put_19_2!AM99</f>
        <v>4.2556957491492575E-2</v>
      </c>
      <c r="R207" s="64">
        <f>K_put_19_2!AN99</f>
        <v>6.7171916374138885E-2</v>
      </c>
      <c r="S207" s="64">
        <f>K_put_19_2!AO99</f>
        <v>8.742418828058951E-2</v>
      </c>
      <c r="T207" s="64">
        <f>K_put_19_2!AP99</f>
        <v>0.10669477039614328</v>
      </c>
      <c r="U207" s="64">
        <f>K_put_19_2!AQ99</f>
        <v>0.14411798785723007</v>
      </c>
      <c r="V207" s="66">
        <f>K_put_19_2!AR99</f>
        <v>0.18514051315094127</v>
      </c>
    </row>
    <row r="208" spans="2:22" x14ac:dyDescent="0.3">
      <c r="B208" s="30">
        <v>88</v>
      </c>
      <c r="C208" s="65">
        <f>K_call_19_2!AJ100</f>
        <v>1.1330732145432787E-2</v>
      </c>
      <c r="D208" s="65">
        <f>K_call_19_2!AK100</f>
        <v>2.6037880292235527E-2</v>
      </c>
      <c r="E208" s="65">
        <f>K_call_19_2!AL100</f>
        <v>3.7850897477397338E-2</v>
      </c>
      <c r="F208" s="65">
        <f>K_call_19_2!AM100</f>
        <v>4.8245029464518696E-2</v>
      </c>
      <c r="G208" s="65">
        <f>K_call_19_2!AN100</f>
        <v>7.5473851758397381E-2</v>
      </c>
      <c r="H208" s="65">
        <f>K_call_19_2!AO100</f>
        <v>9.7197285498116015E-2</v>
      </c>
      <c r="I208" s="65">
        <f>K_call_19_2!AP100</f>
        <v>0.11748517482756271</v>
      </c>
      <c r="J208" s="65">
        <f>K_call_19_2!AQ100</f>
        <v>0.15335022803450771</v>
      </c>
      <c r="K208" s="81">
        <f>K_call_19_2!AR100</f>
        <v>0.19056430821645076</v>
      </c>
      <c r="M208" s="30">
        <v>88</v>
      </c>
      <c r="N208" s="64">
        <f>K_put_19_2!AJ100</f>
        <v>1.0576779143960047E-2</v>
      </c>
      <c r="O208" s="64">
        <f>K_put_19_2!AK100</f>
        <v>2.4213733826819905E-2</v>
      </c>
      <c r="P208" s="64">
        <f>K_put_19_2!AL100</f>
        <v>3.4966408383805048E-2</v>
      </c>
      <c r="Q208" s="64">
        <f>K_put_19_2!AM100</f>
        <v>4.4227611738255512E-2</v>
      </c>
      <c r="R208" s="64">
        <f>K_put_19_2!AN100</f>
        <v>7.0016557585640182E-2</v>
      </c>
      <c r="S208" s="64">
        <f>K_put_19_2!AO100</f>
        <v>9.1369164836392014E-2</v>
      </c>
      <c r="T208" s="64">
        <f>K_put_19_2!AP100</f>
        <v>0.11181029307451806</v>
      </c>
      <c r="U208" s="64">
        <f>K_put_19_2!AQ100</f>
        <v>0.15175510208069698</v>
      </c>
      <c r="V208" s="66">
        <f>K_put_19_2!AR100</f>
        <v>0.19671126493939162</v>
      </c>
    </row>
    <row r="209" spans="2:22" x14ac:dyDescent="0.3">
      <c r="B209" s="30">
        <v>89</v>
      </c>
      <c r="C209" s="65">
        <f>K_call_19_2!AJ101</f>
        <v>1.178650061224551E-2</v>
      </c>
      <c r="D209" s="65">
        <f>K_call_19_2!AK101</f>
        <v>2.709311872390141E-2</v>
      </c>
      <c r="E209" s="65">
        <f>K_call_19_2!AL101</f>
        <v>3.9415144102281197E-2</v>
      </c>
      <c r="F209" s="65">
        <f>K_call_19_2!AM101</f>
        <v>5.0270922400785123E-2</v>
      </c>
      <c r="G209" s="65">
        <f>K_call_19_2!AN101</f>
        <v>7.8795864963842721E-2</v>
      </c>
      <c r="H209" s="65">
        <f>K_call_19_2!AO101</f>
        <v>0.10164135809412667</v>
      </c>
      <c r="I209" s="65">
        <f>K_call_19_2!AP101</f>
        <v>0.12307358901144416</v>
      </c>
      <c r="J209" s="65">
        <f>K_call_19_2!AQ101</f>
        <v>0.16110460406436211</v>
      </c>
      <c r="K209" s="81">
        <f>K_call_19_2!AR101</f>
        <v>0.20147156789935228</v>
      </c>
      <c r="M209" s="30">
        <v>89</v>
      </c>
      <c r="N209" s="64">
        <f>K_put_19_2!AJ101</f>
        <v>1.0984462453108801E-2</v>
      </c>
      <c r="O209" s="64">
        <f>K_put_19_2!AK101</f>
        <v>2.5167584952523692E-2</v>
      </c>
      <c r="P209" s="64">
        <f>K_put_19_2!AL101</f>
        <v>3.6372114371628461E-2</v>
      </c>
      <c r="Q209" s="64">
        <f>K_put_19_2!AM101</f>
        <v>4.6033517002816549E-2</v>
      </c>
      <c r="R209" s="64">
        <f>K_put_19_2!AN101</f>
        <v>7.3111839188138905E-2</v>
      </c>
      <c r="S209" s="64">
        <f>K_put_19_2!AO101</f>
        <v>9.5691785445624955E-2</v>
      </c>
      <c r="T209" s="64">
        <f>K_put_19_2!AP101</f>
        <v>0.11746064758472863</v>
      </c>
      <c r="U209" s="64">
        <f>K_put_19_2!AQ101</f>
        <v>0.16035399538406714</v>
      </c>
      <c r="V209" s="66">
        <f>K_put_19_2!AR101</f>
        <v>0.21014992615322314</v>
      </c>
    </row>
    <row r="210" spans="2:22" x14ac:dyDescent="0.3">
      <c r="B210" s="30">
        <v>90</v>
      </c>
      <c r="C210" s="65">
        <f>K_call_19_2!AJ102</f>
        <v>1.2279184060157045E-2</v>
      </c>
      <c r="D210" s="65">
        <f>K_call_19_2!AK102</f>
        <v>2.8234472130165722E-2</v>
      </c>
      <c r="E210" s="65">
        <f>K_call_19_2!AL102</f>
        <v>4.1109341831456203E-2</v>
      </c>
      <c r="F210" s="65">
        <f>K_call_19_2!AM102</f>
        <v>5.2468015127558831E-2</v>
      </c>
      <c r="G210" s="65">
        <f>K_call_19_2!AN102</f>
        <v>8.2415202042338875E-2</v>
      </c>
      <c r="H210" s="65">
        <f>K_call_19_2!AO102</f>
        <v>0.10650975852796807</v>
      </c>
      <c r="I210" s="65">
        <f>K_call_19_2!AP102</f>
        <v>0.1292376001036516</v>
      </c>
      <c r="J210" s="65">
        <f>K_call_19_2!AQ102</f>
        <v>0.16981936491280225</v>
      </c>
      <c r="K210" s="81">
        <f>K_call_19_2!AR102</f>
        <v>0.21413284029686963</v>
      </c>
      <c r="M210" s="30">
        <v>90</v>
      </c>
      <c r="N210" s="64">
        <f>K_put_19_2!AJ102</f>
        <v>1.1425511540170685E-2</v>
      </c>
      <c r="O210" s="64">
        <f>K_put_19_2!AK102</f>
        <v>2.6201532941702688E-2</v>
      </c>
      <c r="P210" s="64">
        <f>K_put_19_2!AL102</f>
        <v>3.7899187770502607E-2</v>
      </c>
      <c r="Q210" s="64">
        <f>K_put_19_2!AM102</f>
        <v>4.7999467709884502E-2</v>
      </c>
      <c r="R210" s="64">
        <f>K_put_19_2!AN102</f>
        <v>7.6506758907849415E-2</v>
      </c>
      <c r="S210" s="64">
        <f>K_put_19_2!AO102</f>
        <v>0.10047213580098968</v>
      </c>
      <c r="T210" s="64">
        <f>K_put_19_2!AP102</f>
        <v>0.12377077558357308</v>
      </c>
      <c r="U210" s="64">
        <f>K_put_19_2!AQ102</f>
        <v>0.17019843042555016</v>
      </c>
      <c r="V210" s="66">
        <f>K_put_19_2!AR102</f>
        <v>0.22619984184741382</v>
      </c>
    </row>
    <row r="211" spans="2:22" x14ac:dyDescent="0.3">
      <c r="B211" s="30">
        <v>91</v>
      </c>
      <c r="C211" s="65">
        <f>K_call_19_2!AJ103</f>
        <v>1.2815688652431101E-2</v>
      </c>
      <c r="D211" s="65">
        <f>K_call_19_2!AK103</f>
        <v>2.9478224605089087E-2</v>
      </c>
      <c r="E211" s="65">
        <f>K_call_19_2!AL103</f>
        <v>4.2958436007170309E-2</v>
      </c>
      <c r="F211" s="65">
        <f>K_call_19_2!AM103</f>
        <v>5.4869803838279108E-2</v>
      </c>
      <c r="G211" s="65">
        <f>K_call_19_2!AN103</f>
        <v>8.639370959212167E-2</v>
      </c>
      <c r="H211" s="65">
        <f>K_call_19_2!AO103</f>
        <v>0.11189857855269947</v>
      </c>
      <c r="I211" s="65">
        <f>K_call_19_2!AP103</f>
        <v>0.13612187702809353</v>
      </c>
      <c r="J211" s="65">
        <f>K_call_19_2!AQ103</f>
        <v>0.1798096880140807</v>
      </c>
      <c r="K211" s="81">
        <f>K_call_19_2!AR103</f>
        <v>0.22937884944006848</v>
      </c>
      <c r="M211" s="30">
        <v>91</v>
      </c>
      <c r="N211" s="64">
        <f>K_put_19_2!AJ103</f>
        <v>1.1906304518706445E-2</v>
      </c>
      <c r="O211" s="64">
        <f>K_put_19_2!AK103</f>
        <v>2.7331137755485457E-2</v>
      </c>
      <c r="P211" s="64">
        <f>K_put_19_2!AL103</f>
        <v>3.9571790052703948E-2</v>
      </c>
      <c r="Q211" s="64">
        <f>K_put_19_2!AM103</f>
        <v>5.015821303902368E-2</v>
      </c>
      <c r="R211" s="64">
        <f>K_put_19_2!AN103</f>
        <v>8.0267284849079301E-2</v>
      </c>
      <c r="S211" s="64">
        <f>K_put_19_2!AO103</f>
        <v>0.10582075513077727</v>
      </c>
      <c r="T211" s="64">
        <f>K_put_19_2!AP103</f>
        <v>0.13091868382114136</v>
      </c>
      <c r="U211" s="64">
        <f>K_put_19_2!AQ103</f>
        <v>0.18172948473322403</v>
      </c>
      <c r="V211" s="66">
        <f>K_put_19_2!AR103</f>
        <v>0.24620210252648644</v>
      </c>
    </row>
    <row r="212" spans="2:22" x14ac:dyDescent="0.3">
      <c r="B212" s="30">
        <v>92</v>
      </c>
      <c r="C212" s="65">
        <f>K_call_19_2!AJ104</f>
        <v>1.340522328863214E-2</v>
      </c>
      <c r="D212" s="65">
        <f>K_call_19_2!AK104</f>
        <v>3.0846178835429283E-2</v>
      </c>
      <c r="E212" s="65">
        <f>K_call_19_2!AL104</f>
        <v>4.4996023550540887E-2</v>
      </c>
      <c r="F212" s="65">
        <f>K_call_19_2!AM104</f>
        <v>5.7521708874042066E-2</v>
      </c>
      <c r="G212" s="65">
        <f>K_call_19_2!AN104</f>
        <v>9.081715473031915E-2</v>
      </c>
      <c r="H212" s="65">
        <f>K_call_19_2!AO104</f>
        <v>0.11794516573429359</v>
      </c>
      <c r="I212" s="65">
        <f>K_call_19_2!AP104</f>
        <v>0.14394153355500694</v>
      </c>
      <c r="J212" s="65">
        <f>K_call_19_2!AQ104</f>
        <v>0.19160103849075449</v>
      </c>
      <c r="K212" s="81">
        <f>K_call_19_2!AR104</f>
        <v>0.24893929136656801</v>
      </c>
      <c r="M212" s="30">
        <v>92</v>
      </c>
      <c r="N212" s="64">
        <f>K_put_19_2!AJ104</f>
        <v>1.2435363752752782E-2</v>
      </c>
      <c r="O212" s="64">
        <f>K_put_19_2!AK104</f>
        <v>2.8577288793805611E-2</v>
      </c>
      <c r="P212" s="64">
        <f>K_put_19_2!AL104</f>
        <v>4.1422587783390918E-2</v>
      </c>
      <c r="Q212" s="64">
        <f>K_put_19_2!AM104</f>
        <v>5.2554378492071452E-2</v>
      </c>
      <c r="R212" s="64">
        <f>K_put_19_2!AN104</f>
        <v>8.4485508040371471E-2</v>
      </c>
      <c r="S212" s="64">
        <f>K_put_19_2!AO104</f>
        <v>0.11189693009125801</v>
      </c>
      <c r="T212" s="64">
        <f>K_put_19_2!AP104</f>
        <v>0.13917169137441965</v>
      </c>
      <c r="U212" s="64">
        <f>K_put_19_2!AQ104</f>
        <v>0.19569319128571849</v>
      </c>
      <c r="V212" s="66">
        <f>K_put_19_2!AR104</f>
        <v>0.27301279134894729</v>
      </c>
    </row>
    <row r="213" spans="2:22" x14ac:dyDescent="0.3">
      <c r="B213" s="30">
        <v>93</v>
      </c>
      <c r="C213" s="65">
        <f>K_call_19_2!AJ105</f>
        <v>1.4060489529097664E-2</v>
      </c>
      <c r="D213" s="65">
        <f>K_call_19_2!AK105</f>
        <v>3.2368565198218402E-2</v>
      </c>
      <c r="E213" s="65">
        <f>K_call_19_2!AL105</f>
        <v>4.7269047276224274E-2</v>
      </c>
      <c r="F213" s="65">
        <f>K_call_19_2!AM105</f>
        <v>6.0487751088645125E-2</v>
      </c>
      <c r="G213" s="65">
        <f>K_call_19_2!AN105</f>
        <v>9.5810034603553529E-2</v>
      </c>
      <c r="H213" s="65">
        <f>K_call_19_2!AO105</f>
        <v>0.12485703704096485</v>
      </c>
      <c r="I213" s="65">
        <f>K_call_19_2!AP105</f>
        <v>0.15303957526052137</v>
      </c>
      <c r="J213" s="65">
        <f>K_call_19_2!AQ105</f>
        <v>0.20618402777139355</v>
      </c>
      <c r="K213" s="81">
        <f>K_call_19_2!AR105</f>
        <v>0.2776905162666693</v>
      </c>
      <c r="M213" s="30">
        <v>93</v>
      </c>
      <c r="N213" s="64">
        <f>K_put_19_2!AJ105</f>
        <v>1.3024468640343789E-2</v>
      </c>
      <c r="O213" s="64">
        <f>K_put_19_2!AK105</f>
        <v>2.9969032058259515E-2</v>
      </c>
      <c r="P213" s="64">
        <f>K_put_19_2!AL105</f>
        <v>4.3497407994018689E-2</v>
      </c>
      <c r="Q213" s="64">
        <f>K_put_19_2!AM105</f>
        <v>5.5251188279595853E-2</v>
      </c>
      <c r="R213" s="64">
        <f>K_put_19_2!AN105</f>
        <v>8.9296053591144897E-2</v>
      </c>
      <c r="S213" s="64">
        <f>K_put_19_2!AO105</f>
        <v>0.11894346101840148</v>
      </c>
      <c r="T213" s="64">
        <f>K_put_19_2!AP105</f>
        <v>0.14896076781043988</v>
      </c>
      <c r="U213" s="64">
        <f>K_put_19_2!AQ105</f>
        <v>0.21352030904949482</v>
      </c>
      <c r="V213" s="66">
        <f>K_put_19_2!AR105</f>
        <v>0.31494516398821193</v>
      </c>
    </row>
    <row r="214" spans="2:22" x14ac:dyDescent="0.3">
      <c r="B214" s="30">
        <v>94</v>
      </c>
      <c r="C214" s="65">
        <f>K_call_19_2!AJ106</f>
        <v>1.4799770542793134E-2</v>
      </c>
      <c r="D214" s="65">
        <f>K_call_19_2!AK106</f>
        <v>3.4089201603950015E-2</v>
      </c>
      <c r="E214" s="65">
        <f>K_call_19_2!AL106</f>
        <v>4.9846249911151386E-2</v>
      </c>
      <c r="F214" s="65">
        <f>K_call_19_2!AM106</f>
        <v>6.3862779077869858E-2</v>
      </c>
      <c r="G214" s="65">
        <f>K_call_19_2!AN106</f>
        <v>0.10156428257964234</v>
      </c>
      <c r="H214" s="65">
        <f>K_call_19_2!AO106</f>
        <v>0.13297236008912949</v>
      </c>
      <c r="I214" s="65">
        <f>K_call_19_2!AP106</f>
        <v>0.16402027586214396</v>
      </c>
      <c r="J214" s="65">
        <f>K_call_19_2!AQ106</f>
        <v>0.22585238630353932</v>
      </c>
      <c r="K214" s="81">
        <f>K_call_19_2!AR106</f>
        <v>0.35532285484219617</v>
      </c>
      <c r="M214" s="30">
        <v>94</v>
      </c>
      <c r="N214" s="64">
        <f>K_put_19_2!AJ106</f>
        <v>1.3690611597058533E-2</v>
      </c>
      <c r="O214" s="64">
        <f>K_put_19_2!AK106</f>
        <v>3.1548594985911782E-2</v>
      </c>
      <c r="P214" s="64">
        <f>K_put_19_2!AL106</f>
        <v>4.5863646674860314E-2</v>
      </c>
      <c r="Q214" s="64">
        <f>K_put_19_2!AM106</f>
        <v>5.8342823034361668E-2</v>
      </c>
      <c r="R214" s="64">
        <f>K_put_19_2!AN106</f>
        <v>9.490807184890282E-2</v>
      </c>
      <c r="S214" s="64">
        <f>K_put_19_2!AO106</f>
        <v>0.1273599400129739</v>
      </c>
      <c r="T214" s="64">
        <f>K_put_19_2!AP106</f>
        <v>0.1610548722984908</v>
      </c>
      <c r="U214" s="64">
        <f>K_put_19_2!AQ106</f>
        <v>0.23859784554482832</v>
      </c>
      <c r="V214" s="66">
        <f>K_put_19_2!AR106</f>
        <v>0.4453749819452113</v>
      </c>
    </row>
    <row r="215" spans="2:22" x14ac:dyDescent="0.3">
      <c r="B215" s="30">
        <v>95</v>
      </c>
      <c r="C215" s="65">
        <f>K_call_19_2!AJ107</f>
        <v>1.5650892895193058E-2</v>
      </c>
      <c r="D215" s="65">
        <f>K_call_19_2!AK107</f>
        <v>3.6075413209541773E-2</v>
      </c>
      <c r="E215" s="65">
        <f>K_call_19_2!AL107</f>
        <v>5.283475900862622E-2</v>
      </c>
      <c r="F215" s="65">
        <f>K_call_19_2!AM107</f>
        <v>6.77970021607881E-2</v>
      </c>
      <c r="G215" s="65">
        <f>K_call_19_2!AN107</f>
        <v>0.10840152343448917</v>
      </c>
      <c r="H215" s="65">
        <f>K_call_19_2!AO107</f>
        <v>0.14290621900716738</v>
      </c>
      <c r="I215" s="65">
        <f>K_call_19_2!AP107</f>
        <v>0.17812753812161641</v>
      </c>
      <c r="J215" s="65">
        <f>K_call_19_2!AQ107</f>
        <v>0.25889679050629788</v>
      </c>
      <c r="K215" s="81" t="e">
        <f>K_call_19_2!AR107</f>
        <v>#NUM!</v>
      </c>
      <c r="M215" s="30">
        <v>95</v>
      </c>
      <c r="N215" s="64">
        <f>K_put_19_2!AJ107</f>
        <v>1.4459712660158885E-2</v>
      </c>
      <c r="O215" s="64">
        <f>K_put_19_2!AK107</f>
        <v>3.3381068490282884E-2</v>
      </c>
      <c r="P215" s="64">
        <f>K_put_19_2!AL107</f>
        <v>4.862681804332758E-2</v>
      </c>
      <c r="Q215" s="64">
        <f>K_put_19_2!AM107</f>
        <v>6.1979318360039892E-2</v>
      </c>
      <c r="R215" s="64">
        <f>K_put_19_2!AN107</f>
        <v>0.10167507025496314</v>
      </c>
      <c r="S215" s="64">
        <f>K_put_19_2!AO107</f>
        <v>0.13788157231906539</v>
      </c>
      <c r="T215" s="64">
        <f>K_put_19_2!AP107</f>
        <v>0.17706176595525003</v>
      </c>
      <c r="U215" s="64">
        <f>K_put_19_2!AQ107</f>
        <v>0.28359995474207977</v>
      </c>
      <c r="V215" s="66" t="e">
        <f>K_put_19_2!AR107</f>
        <v>#NUM!</v>
      </c>
    </row>
    <row r="216" spans="2:22" x14ac:dyDescent="0.3">
      <c r="B216" s="30">
        <v>96</v>
      </c>
      <c r="C216" s="65">
        <f>K_call_19_2!AJ108</f>
        <v>1.6659556888079408E-2</v>
      </c>
      <c r="D216" s="65">
        <f>K_call_19_2!AK108</f>
        <v>3.8439286265326889E-2</v>
      </c>
      <c r="E216" s="65">
        <f>K_call_19_2!AL108</f>
        <v>5.641664160885429E-2</v>
      </c>
      <c r="F216" s="65">
        <f>K_call_19_2!AM108</f>
        <v>7.2551814711620644E-2</v>
      </c>
      <c r="G216" s="65">
        <f>K_call_19_2!AN108</f>
        <v>0.11693187020805762</v>
      </c>
      <c r="H216" s="65">
        <f>K_call_19_2!AO108</f>
        <v>0.15599374231593088</v>
      </c>
      <c r="I216" s="65">
        <f>K_call_19_2!AP108</f>
        <v>0.19877284945294071</v>
      </c>
      <c r="J216" s="65" t="e">
        <f>K_call_19_2!AQ108</f>
        <v>#NUM!</v>
      </c>
      <c r="K216" s="81" t="e">
        <f>K_call_19_2!AR108</f>
        <v>#NUM!</v>
      </c>
      <c r="M216" s="30">
        <v>96</v>
      </c>
      <c r="N216" s="64">
        <f>K_put_19_2!AJ108</f>
        <v>1.5374441518688942E-2</v>
      </c>
      <c r="O216" s="64">
        <f>K_put_19_2!AK108</f>
        <v>3.5575204507336977E-2</v>
      </c>
      <c r="P216" s="64">
        <f>K_put_19_2!AL108</f>
        <v>5.1967165612700095E-2</v>
      </c>
      <c r="Q216" s="64">
        <f>K_put_19_2!AM108</f>
        <v>6.642349302885342E-2</v>
      </c>
      <c r="R216" s="64">
        <f>K_put_19_2!AN108</f>
        <v>0.11027442767348772</v>
      </c>
      <c r="S216" s="64">
        <f>K_put_19_2!AO108</f>
        <v>0.15212716183183272</v>
      </c>
      <c r="T216" s="64">
        <f>K_put_19_2!AP108</f>
        <v>0.20148621028282498</v>
      </c>
      <c r="U216" s="64" t="e">
        <f>K_put_19_2!AQ108</f>
        <v>#NUM!</v>
      </c>
      <c r="V216" s="66" t="e">
        <f>K_put_19_2!AR108</f>
        <v>#NUM!</v>
      </c>
    </row>
    <row r="217" spans="2:22" x14ac:dyDescent="0.3">
      <c r="B217" s="30">
        <v>97</v>
      </c>
      <c r="C217" s="65">
        <f>K_call_19_2!AJ109</f>
        <v>1.7909606733749195E-2</v>
      </c>
      <c r="D217" s="65">
        <f>K_call_19_2!AK109</f>
        <v>4.1390853267455396E-2</v>
      </c>
      <c r="E217" s="65">
        <f>K_call_19_2!AL109</f>
        <v>6.0944382941612307E-2</v>
      </c>
      <c r="F217" s="65">
        <f>K_call_19_2!AM109</f>
        <v>7.8652985291565836E-2</v>
      </c>
      <c r="G217" s="65">
        <f>K_call_19_2!AN109</f>
        <v>0.12858017385930143</v>
      </c>
      <c r="H217" s="65">
        <f>K_call_19_2!AO109</f>
        <v>0.17633769895468909</v>
      </c>
      <c r="I217" s="65">
        <f>K_call_19_2!AP109</f>
        <v>0.24871032233003643</v>
      </c>
      <c r="J217" s="65" t="e">
        <f>K_call_19_2!AQ109</f>
        <v>#NUM!</v>
      </c>
      <c r="K217" s="81" t="e">
        <f>K_call_19_2!AR109</f>
        <v>#NUM!</v>
      </c>
      <c r="M217" s="30">
        <v>97</v>
      </c>
      <c r="N217" s="64">
        <f>K_put_19_2!AJ109</f>
        <v>1.6513282072451396E-2</v>
      </c>
      <c r="O217" s="64">
        <f>K_put_19_2!AK109</f>
        <v>3.8335614400882623E-2</v>
      </c>
      <c r="P217" s="64">
        <f>K_put_19_2!AL109</f>
        <v>5.623570759883556E-2</v>
      </c>
      <c r="Q217" s="64">
        <f>K_put_19_2!AM109</f>
        <v>7.2208069201972425E-2</v>
      </c>
      <c r="R217" s="64">
        <f>K_put_19_2!AN109</f>
        <v>0.12230829699491474</v>
      </c>
      <c r="S217" s="64">
        <f>K_put_19_2!AO109</f>
        <v>0.17517377333269391</v>
      </c>
      <c r="T217" s="64">
        <f>K_put_19_2!AP109</f>
        <v>0.2657966124763298</v>
      </c>
      <c r="U217" s="64" t="e">
        <f>K_put_19_2!AQ109</f>
        <v>#NUM!</v>
      </c>
      <c r="V217" s="66" t="e">
        <f>K_put_19_2!AR109</f>
        <v>#NUM!</v>
      </c>
    </row>
    <row r="218" spans="2:22" x14ac:dyDescent="0.3">
      <c r="B218" s="30">
        <v>98</v>
      </c>
      <c r="C218" s="65">
        <f>K_call_19_2!AJ110</f>
        <v>1.958492753638863E-2</v>
      </c>
      <c r="D218" s="65">
        <f>K_call_19_2!AK110</f>
        <v>4.5408363002044982E-2</v>
      </c>
      <c r="E218" s="65">
        <f>K_call_19_2!AL110</f>
        <v>6.7270334422871336E-2</v>
      </c>
      <c r="F218" s="65">
        <f>K_call_19_2!AM110</f>
        <v>8.7469380998190571E-2</v>
      </c>
      <c r="G218" s="65">
        <f>K_call_19_2!AN110</f>
        <v>0.14857941521225793</v>
      </c>
      <c r="H218" s="65" t="e">
        <f>K_call_19_2!AO110</f>
        <v>#NUM!</v>
      </c>
      <c r="I218" s="65" t="e">
        <f>K_call_19_2!AP110</f>
        <v>#NUM!</v>
      </c>
      <c r="J218" s="65" t="e">
        <f>K_call_19_2!AQ110</f>
        <v>#NUM!</v>
      </c>
      <c r="K218" s="81" t="e">
        <f>K_call_19_2!AR110</f>
        <v>#NUM!</v>
      </c>
      <c r="M218" s="30">
        <v>98</v>
      </c>
      <c r="N218" s="64">
        <f>K_put_19_2!AJ110</f>
        <v>1.8048861048765907E-2</v>
      </c>
      <c r="O218" s="64">
        <f>K_put_19_2!AK110</f>
        <v>4.2130501201900206E-2</v>
      </c>
      <c r="P218" s="64">
        <f>K_put_19_2!AL110</f>
        <v>6.2287503434047986E-2</v>
      </c>
      <c r="Q218" s="64">
        <f>K_put_19_2!AM110</f>
        <v>8.073377928411718E-2</v>
      </c>
      <c r="R218" s="64">
        <f>K_put_19_2!AN110</f>
        <v>0.14377582441099568</v>
      </c>
      <c r="S218" s="64" t="e">
        <f>K_put_19_2!AO110</f>
        <v>#NUM!</v>
      </c>
      <c r="T218" s="64" t="e">
        <f>K_put_19_2!AP110</f>
        <v>#NUM!</v>
      </c>
      <c r="U218" s="64" t="e">
        <f>K_put_19_2!AQ110</f>
        <v>#NUM!</v>
      </c>
      <c r="V218" s="66" t="e">
        <f>K_put_19_2!AR110</f>
        <v>#NUM!</v>
      </c>
    </row>
    <row r="219" spans="2:22" x14ac:dyDescent="0.3">
      <c r="B219" s="30">
        <v>99</v>
      </c>
      <c r="C219" s="65">
        <f>K_call_19_2!AJ111</f>
        <v>2.2258955138509062E-2</v>
      </c>
      <c r="D219" s="65">
        <f>K_call_19_2!AK111</f>
        <v>5.2125057372261585E-2</v>
      </c>
      <c r="E219" s="65">
        <f>K_call_19_2!AL111</f>
        <v>7.8823461930505268E-2</v>
      </c>
      <c r="F219" s="65">
        <f>K_call_19_2!AM111</f>
        <v>0.10605852527834259</v>
      </c>
      <c r="G219" s="65" t="e">
        <f>K_call_19_2!AN111</f>
        <v>#NUM!</v>
      </c>
      <c r="H219" s="65" t="e">
        <f>K_call_19_2!AO111</f>
        <v>#NUM!</v>
      </c>
      <c r="I219" s="65" t="e">
        <f>K_call_19_2!AP111</f>
        <v>#NUM!</v>
      </c>
      <c r="J219" s="65" t="e">
        <f>K_call_19_2!AQ111</f>
        <v>#NUM!</v>
      </c>
      <c r="K219" s="81" t="e">
        <f>K_call_19_2!AR111</f>
        <v>#NUM!</v>
      </c>
      <c r="M219" s="30">
        <v>99</v>
      </c>
      <c r="N219" s="64">
        <f>K_put_19_2!AJ111</f>
        <v>2.0521480451300977E-2</v>
      </c>
      <c r="O219" s="64">
        <f>K_put_19_2!AK111</f>
        <v>4.8569998782107993E-2</v>
      </c>
      <c r="P219" s="64">
        <f>K_put_19_2!AL111</f>
        <v>7.3601415519434221E-2</v>
      </c>
      <c r="Q219" s="64">
        <f>K_put_19_2!AM111</f>
        <v>9.934753858536971E-2</v>
      </c>
      <c r="R219" s="64" t="e">
        <f>K_put_19_2!AN111</f>
        <v>#NUM!</v>
      </c>
      <c r="S219" s="64" t="e">
        <f>K_put_19_2!AO111</f>
        <v>#NUM!</v>
      </c>
      <c r="T219" s="64" t="e">
        <f>K_put_19_2!AP111</f>
        <v>#NUM!</v>
      </c>
      <c r="U219" s="64" t="e">
        <f>K_put_19_2!AQ111</f>
        <v>#NUM!</v>
      </c>
      <c r="V219" s="66" t="e">
        <f>K_put_19_2!AR111</f>
        <v>#NUM!</v>
      </c>
    </row>
    <row r="220" spans="2:22" ht="15" thickBot="1" x14ac:dyDescent="0.35">
      <c r="B220" s="31">
        <v>100</v>
      </c>
      <c r="C220" s="5"/>
      <c r="D220" s="5"/>
      <c r="E220" s="5"/>
      <c r="F220" s="5"/>
      <c r="G220" s="5"/>
      <c r="H220" s="5"/>
      <c r="I220" s="5"/>
      <c r="J220" s="5"/>
      <c r="K220" s="6"/>
      <c r="M220" s="31">
        <v>100</v>
      </c>
      <c r="N220" s="5"/>
      <c r="O220" s="5"/>
      <c r="P220" s="5"/>
      <c r="Q220" s="5"/>
      <c r="R220" s="5"/>
      <c r="S220" s="5"/>
      <c r="T220" s="5"/>
      <c r="U220" s="5"/>
      <c r="V220" s="6"/>
    </row>
  </sheetData>
  <mergeCells count="8">
    <mergeCell ref="C9:K9"/>
    <mergeCell ref="C8:K8"/>
    <mergeCell ref="N9:V9"/>
    <mergeCell ref="N8:V8"/>
    <mergeCell ref="C119:K119"/>
    <mergeCell ref="C118:K118"/>
    <mergeCell ref="N119:V119"/>
    <mergeCell ref="N118:V1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8544A-35B4-4A15-83EB-B55EC4B36618}">
  <dimension ref="B2:Y218"/>
  <sheetViews>
    <sheetView topLeftCell="A79" zoomScale="63" zoomScaleNormal="63" workbookViewId="0">
      <selection activeCell="O89" sqref="O89"/>
    </sheetView>
  </sheetViews>
  <sheetFormatPr baseColWidth="10" defaultRowHeight="14.4" x14ac:dyDescent="0.3"/>
  <cols>
    <col min="1" max="32" width="12.77734375" customWidth="1"/>
  </cols>
  <sheetData>
    <row r="2" spans="2:25" ht="14.4" customHeight="1" x14ac:dyDescent="0.3">
      <c r="B2" s="131" t="s">
        <v>158</v>
      </c>
      <c r="C2" s="132"/>
      <c r="D2" s="132"/>
      <c r="E2" s="132"/>
      <c r="F2" s="132"/>
      <c r="G2" s="132"/>
      <c r="H2" s="132"/>
    </row>
    <row r="3" spans="2:25" ht="14.4" customHeight="1" x14ac:dyDescent="0.3">
      <c r="B3" s="132"/>
      <c r="C3" s="132"/>
      <c r="D3" s="132"/>
      <c r="E3" s="132"/>
      <c r="F3" s="132"/>
      <c r="G3" s="132"/>
      <c r="H3" s="132"/>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13">
        <v>8.91</v>
      </c>
      <c r="D12" s="13">
        <v>10.029999999999999</v>
      </c>
      <c r="E12" s="14">
        <f t="shared" ref="E12:E20" si="0">(C12+D12)/2</f>
        <v>9.4699999999999989</v>
      </c>
      <c r="G12" s="12" t="s">
        <v>0</v>
      </c>
      <c r="H12" s="13">
        <v>-0.54</v>
      </c>
      <c r="I12" s="13">
        <v>0.24</v>
      </c>
      <c r="J12" s="14">
        <f t="shared" ref="J12:J20" si="1">(H12+I12)/2</f>
        <v>-0.15000000000000002</v>
      </c>
      <c r="L12" s="12" t="s">
        <v>0</v>
      </c>
      <c r="M12" s="13">
        <v>-0.94</v>
      </c>
      <c r="N12" s="13">
        <v>0.4</v>
      </c>
      <c r="O12" s="14">
        <f t="shared" ref="O12:O20" si="2">(M12+N12)/2</f>
        <v>-0.26999999999999996</v>
      </c>
      <c r="Q12" s="12" t="s">
        <v>0</v>
      </c>
      <c r="R12" s="13">
        <v>-0.13</v>
      </c>
      <c r="S12" s="13">
        <v>0.43</v>
      </c>
      <c r="T12" s="14">
        <f t="shared" ref="T12:T20" si="3">(R12+S12)/2</f>
        <v>0.15</v>
      </c>
      <c r="V12" s="12" t="s">
        <v>0</v>
      </c>
      <c r="W12" s="13">
        <v>0.1</v>
      </c>
      <c r="X12" s="13">
        <v>0.89</v>
      </c>
      <c r="Y12" s="14">
        <f t="shared" ref="Y12:Y20" si="4">(W12+X12)/2</f>
        <v>0.495</v>
      </c>
    </row>
    <row r="13" spans="2:25" x14ac:dyDescent="0.3">
      <c r="B13" s="12" t="s">
        <v>1</v>
      </c>
      <c r="C13" s="13">
        <v>8.6300000000000008</v>
      </c>
      <c r="D13" s="13">
        <v>9.52</v>
      </c>
      <c r="E13" s="14">
        <f t="shared" si="0"/>
        <v>9.0749999999999993</v>
      </c>
      <c r="G13" s="12" t="s">
        <v>1</v>
      </c>
      <c r="H13" s="13">
        <v>-0.27</v>
      </c>
      <c r="I13" s="13">
        <v>-3.0000000000000001E-3</v>
      </c>
      <c r="J13" s="14">
        <f t="shared" si="1"/>
        <v>-0.13650000000000001</v>
      </c>
      <c r="L13" s="12" t="s">
        <v>1</v>
      </c>
      <c r="M13" s="13">
        <v>-0.52</v>
      </c>
      <c r="N13" s="13">
        <v>-0.1</v>
      </c>
      <c r="O13" s="14">
        <f t="shared" si="2"/>
        <v>-0.31</v>
      </c>
      <c r="Q13" s="12" t="s">
        <v>1</v>
      </c>
      <c r="R13" s="13">
        <v>8.9999999999999993E-3</v>
      </c>
      <c r="S13" s="13">
        <v>0.26500000000000001</v>
      </c>
      <c r="T13" s="14">
        <f t="shared" si="3"/>
        <v>0.13700000000000001</v>
      </c>
      <c r="V13" s="12" t="s">
        <v>1</v>
      </c>
      <c r="W13" s="13">
        <v>0.33</v>
      </c>
      <c r="X13" s="13">
        <v>0.62</v>
      </c>
      <c r="Y13" s="14">
        <f t="shared" si="4"/>
        <v>0.47499999999999998</v>
      </c>
    </row>
    <row r="14" spans="2:25" x14ac:dyDescent="0.3">
      <c r="B14" s="12" t="s">
        <v>2</v>
      </c>
      <c r="C14" s="13">
        <v>8.34</v>
      </c>
      <c r="D14" s="13">
        <v>8.6199999999999992</v>
      </c>
      <c r="E14" s="14">
        <f t="shared" si="0"/>
        <v>8.48</v>
      </c>
      <c r="G14" s="12" t="s">
        <v>2</v>
      </c>
      <c r="H14" s="13">
        <v>0.01</v>
      </c>
      <c r="I14" s="13">
        <v>0.21</v>
      </c>
      <c r="J14" s="14">
        <f t="shared" si="1"/>
        <v>0.11</v>
      </c>
      <c r="L14" s="12" t="s">
        <v>2</v>
      </c>
      <c r="M14" s="13">
        <v>1E-3</v>
      </c>
      <c r="N14" s="13">
        <v>0.34</v>
      </c>
      <c r="O14" s="14">
        <f t="shared" si="2"/>
        <v>0.17050000000000001</v>
      </c>
      <c r="Q14" s="12" t="s">
        <v>2</v>
      </c>
      <c r="R14" s="13">
        <v>0.12</v>
      </c>
      <c r="S14" s="13">
        <v>0.26</v>
      </c>
      <c r="T14" s="14">
        <f t="shared" si="3"/>
        <v>0.19</v>
      </c>
      <c r="V14" s="12" t="s">
        <v>2</v>
      </c>
      <c r="W14" s="13">
        <v>0.42</v>
      </c>
      <c r="X14" s="13">
        <v>0.64</v>
      </c>
      <c r="Y14" s="14">
        <f t="shared" si="4"/>
        <v>0.53</v>
      </c>
    </row>
    <row r="15" spans="2:25" x14ac:dyDescent="0.3">
      <c r="B15" s="12" t="s">
        <v>3</v>
      </c>
      <c r="C15" s="13">
        <v>8.15</v>
      </c>
      <c r="D15" s="13">
        <v>8.41</v>
      </c>
      <c r="E15" s="14">
        <f t="shared" si="0"/>
        <v>8.2800000000000011</v>
      </c>
      <c r="G15" s="12" t="s">
        <v>3</v>
      </c>
      <c r="H15" s="13">
        <v>0.2</v>
      </c>
      <c r="I15" s="13">
        <v>0.38</v>
      </c>
      <c r="J15" s="14">
        <f t="shared" si="1"/>
        <v>0.29000000000000004</v>
      </c>
      <c r="L15" s="12" t="s">
        <v>3</v>
      </c>
      <c r="M15" s="13">
        <v>0.31</v>
      </c>
      <c r="N15" s="13">
        <v>0.62</v>
      </c>
      <c r="O15" s="14">
        <f t="shared" si="2"/>
        <v>0.46499999999999997</v>
      </c>
      <c r="Q15" s="12" t="s">
        <v>3</v>
      </c>
      <c r="R15" s="13">
        <v>0.15</v>
      </c>
      <c r="S15" s="13">
        <v>0.28000000000000003</v>
      </c>
      <c r="T15" s="14">
        <f t="shared" si="3"/>
        <v>0.21500000000000002</v>
      </c>
      <c r="V15" s="12" t="s">
        <v>3</v>
      </c>
      <c r="W15" s="13">
        <v>0.56000000000000005</v>
      </c>
      <c r="X15" s="13">
        <v>0.77</v>
      </c>
      <c r="Y15" s="14">
        <f t="shared" si="4"/>
        <v>0.66500000000000004</v>
      </c>
    </row>
    <row r="16" spans="2:25" x14ac:dyDescent="0.3">
      <c r="B16" s="12" t="s">
        <v>4</v>
      </c>
      <c r="C16" s="13">
        <v>7.76</v>
      </c>
      <c r="D16" s="13">
        <v>8</v>
      </c>
      <c r="E16" s="14">
        <f t="shared" si="0"/>
        <v>7.88</v>
      </c>
      <c r="G16" s="12" t="s">
        <v>4</v>
      </c>
      <c r="H16" s="13">
        <v>0.37</v>
      </c>
      <c r="I16" s="13">
        <v>0.54</v>
      </c>
      <c r="J16" s="14">
        <f t="shared" si="1"/>
        <v>0.45500000000000002</v>
      </c>
      <c r="L16" s="12" t="s">
        <v>4</v>
      </c>
      <c r="M16" s="13">
        <v>0.63</v>
      </c>
      <c r="N16" s="13">
        <v>0.92</v>
      </c>
      <c r="O16" s="14">
        <f t="shared" si="2"/>
        <v>0.77500000000000002</v>
      </c>
      <c r="Q16" s="12" t="s">
        <v>4</v>
      </c>
      <c r="R16" s="13">
        <v>0.22</v>
      </c>
      <c r="S16" s="13">
        <v>0.34</v>
      </c>
      <c r="T16" s="14">
        <f t="shared" si="3"/>
        <v>0.28000000000000003</v>
      </c>
      <c r="V16" s="12" t="s">
        <v>4</v>
      </c>
      <c r="W16" s="13">
        <v>0.83</v>
      </c>
      <c r="X16" s="13">
        <v>1.03</v>
      </c>
      <c r="Y16" s="14">
        <f t="shared" si="4"/>
        <v>0.92999999999999994</v>
      </c>
    </row>
    <row r="17" spans="2:25" x14ac:dyDescent="0.3">
      <c r="B17" s="12" t="s">
        <v>5</v>
      </c>
      <c r="C17" s="13">
        <v>7.66</v>
      </c>
      <c r="D17" s="13">
        <v>7.9</v>
      </c>
      <c r="E17" s="14">
        <f t="shared" si="0"/>
        <v>7.78</v>
      </c>
      <c r="G17" s="12" t="s">
        <v>5</v>
      </c>
      <c r="H17" s="13">
        <v>0.45</v>
      </c>
      <c r="I17" s="13">
        <v>0.61</v>
      </c>
      <c r="J17" s="14">
        <f t="shared" si="1"/>
        <v>0.53</v>
      </c>
      <c r="L17" s="12" t="s">
        <v>5</v>
      </c>
      <c r="M17" s="13">
        <v>0.76</v>
      </c>
      <c r="N17" s="13">
        <v>1.04</v>
      </c>
      <c r="O17" s="14">
        <f t="shared" si="2"/>
        <v>0.9</v>
      </c>
      <c r="Q17" s="12" t="s">
        <v>5</v>
      </c>
      <c r="R17" s="13">
        <v>0.22500000000000001</v>
      </c>
      <c r="S17" s="13">
        <v>0.37</v>
      </c>
      <c r="T17" s="14">
        <f t="shared" si="3"/>
        <v>0.29749999999999999</v>
      </c>
      <c r="V17" s="12" t="s">
        <v>5</v>
      </c>
      <c r="W17" s="13">
        <v>0.96</v>
      </c>
      <c r="X17" s="13">
        <v>1.1499999999999999</v>
      </c>
      <c r="Y17" s="14">
        <f t="shared" si="4"/>
        <v>1.0549999999999999</v>
      </c>
    </row>
    <row r="18" spans="2:25" x14ac:dyDescent="0.3">
      <c r="B18" s="12" t="s">
        <v>6</v>
      </c>
      <c r="C18" s="13">
        <v>7.58</v>
      </c>
      <c r="D18" s="13">
        <v>7.8</v>
      </c>
      <c r="E18" s="14">
        <f t="shared" si="0"/>
        <v>7.6899999999999995</v>
      </c>
      <c r="G18" s="12" t="s">
        <v>6</v>
      </c>
      <c r="H18" s="13">
        <v>0.5</v>
      </c>
      <c r="I18" s="13">
        <v>0.66</v>
      </c>
      <c r="J18" s="14">
        <f t="shared" si="1"/>
        <v>0.58000000000000007</v>
      </c>
      <c r="L18" s="12" t="s">
        <v>6</v>
      </c>
      <c r="M18" s="13">
        <v>0.87</v>
      </c>
      <c r="N18" s="13">
        <v>1.1399999999999999</v>
      </c>
      <c r="O18" s="14">
        <f t="shared" si="2"/>
        <v>1.0049999999999999</v>
      </c>
      <c r="Q18" s="12" t="s">
        <v>6</v>
      </c>
      <c r="R18" s="13">
        <v>0.28499999999999998</v>
      </c>
      <c r="S18" s="13">
        <v>0.4</v>
      </c>
      <c r="T18" s="14">
        <f t="shared" si="3"/>
        <v>0.34250000000000003</v>
      </c>
      <c r="V18" s="12" t="s">
        <v>6</v>
      </c>
      <c r="W18" s="13">
        <v>1.05</v>
      </c>
      <c r="X18" s="13">
        <v>1.23</v>
      </c>
      <c r="Y18" s="14">
        <f t="shared" si="4"/>
        <v>1.1400000000000001</v>
      </c>
    </row>
    <row r="19" spans="2:25" x14ac:dyDescent="0.3">
      <c r="B19" s="12" t="s">
        <v>7</v>
      </c>
      <c r="C19" s="13">
        <v>7.62</v>
      </c>
      <c r="D19" s="13">
        <v>7.89</v>
      </c>
      <c r="E19" s="14">
        <f t="shared" si="0"/>
        <v>7.7549999999999999</v>
      </c>
      <c r="G19" s="12" t="s">
        <v>7</v>
      </c>
      <c r="H19" s="13">
        <v>0.37</v>
      </c>
      <c r="I19" s="13">
        <v>0.56000000000000005</v>
      </c>
      <c r="J19" s="14">
        <f t="shared" si="1"/>
        <v>0.46500000000000002</v>
      </c>
      <c r="L19" s="12" t="s">
        <v>7</v>
      </c>
      <c r="M19" s="13">
        <v>0.64</v>
      </c>
      <c r="N19" s="13">
        <v>0.96</v>
      </c>
      <c r="O19" s="14">
        <f t="shared" si="2"/>
        <v>0.8</v>
      </c>
      <c r="Q19" s="12" t="s">
        <v>7</v>
      </c>
      <c r="R19" s="13">
        <v>0.28000000000000003</v>
      </c>
      <c r="S19" s="13">
        <v>0.41</v>
      </c>
      <c r="T19" s="14">
        <f t="shared" si="3"/>
        <v>0.34499999999999997</v>
      </c>
      <c r="V19" s="12" t="s">
        <v>7</v>
      </c>
      <c r="W19" s="13">
        <v>1.04</v>
      </c>
      <c r="X19" s="13">
        <v>1.25</v>
      </c>
      <c r="Y19" s="14">
        <f t="shared" si="4"/>
        <v>1.145</v>
      </c>
    </row>
    <row r="20" spans="2:25" ht="15" thickBot="1" x14ac:dyDescent="0.35">
      <c r="B20" s="15" t="s">
        <v>8</v>
      </c>
      <c r="C20" s="16">
        <v>7.67</v>
      </c>
      <c r="D20" s="16">
        <v>7.95</v>
      </c>
      <c r="E20" s="17">
        <f t="shared" si="0"/>
        <v>7.8100000000000005</v>
      </c>
      <c r="G20" s="15" t="s">
        <v>8</v>
      </c>
      <c r="H20" s="16">
        <v>0.28000000000000003</v>
      </c>
      <c r="I20" s="16">
        <v>0.49</v>
      </c>
      <c r="J20" s="17">
        <f t="shared" si="1"/>
        <v>0.38500000000000001</v>
      </c>
      <c r="L20" s="15" t="s">
        <v>8</v>
      </c>
      <c r="M20" s="16">
        <v>0.5</v>
      </c>
      <c r="N20" s="16">
        <v>0.86</v>
      </c>
      <c r="O20" s="17">
        <f t="shared" si="2"/>
        <v>0.67999999999999994</v>
      </c>
      <c r="Q20" s="15" t="s">
        <v>8</v>
      </c>
      <c r="R20" s="16">
        <v>0.27500000000000002</v>
      </c>
      <c r="S20" s="16">
        <v>0.42</v>
      </c>
      <c r="T20" s="17">
        <f t="shared" si="3"/>
        <v>0.34750000000000003</v>
      </c>
      <c r="V20" s="15" t="s">
        <v>8</v>
      </c>
      <c r="W20" s="16">
        <v>1.06</v>
      </c>
      <c r="X20" s="16">
        <v>1.31</v>
      </c>
      <c r="Y20" s="17">
        <f t="shared" si="4"/>
        <v>1.1850000000000001</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D34" si="5">C12+R12+(H12/2)</f>
        <v>8.51</v>
      </c>
      <c r="D26" s="13">
        <f t="shared" si="5"/>
        <v>10.579999999999998</v>
      </c>
      <c r="E26" s="14">
        <f t="shared" ref="E26:E34" si="6">(C26+D26)/2</f>
        <v>9.5449999999999982</v>
      </c>
      <c r="G26" s="12" t="s">
        <v>0</v>
      </c>
      <c r="H26" s="13">
        <f t="shared" ref="H26:I34" si="7">C12+W12+(M12/2)</f>
        <v>8.5399999999999991</v>
      </c>
      <c r="I26" s="13">
        <f t="shared" si="7"/>
        <v>11.12</v>
      </c>
      <c r="J26" s="14">
        <f t="shared" ref="J26:J34" si="8">(H26+I26)/2</f>
        <v>9.8299999999999983</v>
      </c>
      <c r="L26" s="12" t="s">
        <v>0</v>
      </c>
      <c r="M26" s="13">
        <f t="shared" ref="M26:N34" si="9">C12+R12-(H12/2)</f>
        <v>9.0499999999999989</v>
      </c>
      <c r="N26" s="13">
        <f t="shared" si="9"/>
        <v>10.34</v>
      </c>
      <c r="O26" s="14">
        <f t="shared" ref="O26:O34" si="10">(M26+N26)/2</f>
        <v>9.6950000000000003</v>
      </c>
      <c r="Q26" s="12" t="s">
        <v>0</v>
      </c>
      <c r="R26" s="13">
        <f t="shared" ref="R26:S34" si="11">C12+W12-(M12/2)</f>
        <v>9.48</v>
      </c>
      <c r="S26" s="13">
        <f t="shared" si="11"/>
        <v>10.72</v>
      </c>
      <c r="T26" s="14">
        <f t="shared" ref="T26:T34" si="12">(R26+S26)/2</f>
        <v>10.100000000000001</v>
      </c>
    </row>
    <row r="27" spans="2:25" x14ac:dyDescent="0.3">
      <c r="B27" s="12" t="s">
        <v>1</v>
      </c>
      <c r="C27" s="13">
        <f t="shared" si="5"/>
        <v>8.5040000000000013</v>
      </c>
      <c r="D27" s="13">
        <f t="shared" si="5"/>
        <v>9.7835000000000001</v>
      </c>
      <c r="E27" s="14">
        <f t="shared" si="6"/>
        <v>9.1437500000000007</v>
      </c>
      <c r="G27" s="12" t="s">
        <v>1</v>
      </c>
      <c r="H27" s="13">
        <f t="shared" si="7"/>
        <v>8.7000000000000011</v>
      </c>
      <c r="I27" s="13">
        <f t="shared" si="7"/>
        <v>10.089999999999998</v>
      </c>
      <c r="J27" s="14">
        <f t="shared" si="8"/>
        <v>9.3949999999999996</v>
      </c>
      <c r="L27" s="12" t="s">
        <v>1</v>
      </c>
      <c r="M27" s="13">
        <f t="shared" si="9"/>
        <v>8.7740000000000009</v>
      </c>
      <c r="N27" s="13">
        <f t="shared" si="9"/>
        <v>9.7865000000000002</v>
      </c>
      <c r="O27" s="14">
        <f t="shared" si="10"/>
        <v>9.2802500000000006</v>
      </c>
      <c r="Q27" s="12" t="s">
        <v>1</v>
      </c>
      <c r="R27" s="13">
        <f t="shared" si="11"/>
        <v>9.2200000000000006</v>
      </c>
      <c r="S27" s="13">
        <f t="shared" si="11"/>
        <v>10.19</v>
      </c>
      <c r="T27" s="14">
        <f t="shared" si="12"/>
        <v>9.7050000000000001</v>
      </c>
    </row>
    <row r="28" spans="2:25" x14ac:dyDescent="0.3">
      <c r="B28" s="12" t="s">
        <v>2</v>
      </c>
      <c r="C28" s="13">
        <f t="shared" si="5"/>
        <v>8.4649999999999999</v>
      </c>
      <c r="D28" s="13">
        <f t="shared" si="5"/>
        <v>8.9849999999999994</v>
      </c>
      <c r="E28" s="14">
        <f t="shared" si="6"/>
        <v>8.7249999999999996</v>
      </c>
      <c r="G28" s="12" t="s">
        <v>2</v>
      </c>
      <c r="H28" s="13">
        <f t="shared" si="7"/>
        <v>8.7605000000000004</v>
      </c>
      <c r="I28" s="13">
        <f t="shared" si="7"/>
        <v>9.43</v>
      </c>
      <c r="J28" s="14">
        <f t="shared" si="8"/>
        <v>9.0952500000000001</v>
      </c>
      <c r="L28" s="12" t="s">
        <v>2</v>
      </c>
      <c r="M28" s="13">
        <f t="shared" si="9"/>
        <v>8.4549999999999983</v>
      </c>
      <c r="N28" s="13">
        <f t="shared" si="9"/>
        <v>8.7749999999999986</v>
      </c>
      <c r="O28" s="14">
        <f t="shared" si="10"/>
        <v>8.6149999999999984</v>
      </c>
      <c r="Q28" s="12" t="s">
        <v>2</v>
      </c>
      <c r="R28" s="13">
        <f t="shared" si="11"/>
        <v>8.7594999999999992</v>
      </c>
      <c r="S28" s="13">
        <f t="shared" si="11"/>
        <v>9.09</v>
      </c>
      <c r="T28" s="14">
        <f t="shared" si="12"/>
        <v>8.9247499999999995</v>
      </c>
    </row>
    <row r="29" spans="2:25" x14ac:dyDescent="0.3">
      <c r="B29" s="12" t="s">
        <v>3</v>
      </c>
      <c r="C29" s="13">
        <f t="shared" si="5"/>
        <v>8.4</v>
      </c>
      <c r="D29" s="13">
        <f t="shared" si="5"/>
        <v>8.879999999999999</v>
      </c>
      <c r="E29" s="14">
        <f t="shared" si="6"/>
        <v>8.64</v>
      </c>
      <c r="G29" s="12" t="s">
        <v>3</v>
      </c>
      <c r="H29" s="13">
        <f t="shared" si="7"/>
        <v>8.8650000000000002</v>
      </c>
      <c r="I29" s="13">
        <f t="shared" si="7"/>
        <v>9.49</v>
      </c>
      <c r="J29" s="14">
        <f t="shared" si="8"/>
        <v>9.1775000000000002</v>
      </c>
      <c r="L29" s="12" t="s">
        <v>3</v>
      </c>
      <c r="M29" s="13">
        <f t="shared" si="9"/>
        <v>8.2000000000000011</v>
      </c>
      <c r="N29" s="13">
        <f t="shared" si="9"/>
        <v>8.5</v>
      </c>
      <c r="O29" s="14">
        <f t="shared" si="10"/>
        <v>8.3500000000000014</v>
      </c>
      <c r="Q29" s="12" t="s">
        <v>3</v>
      </c>
      <c r="R29" s="13">
        <f t="shared" si="11"/>
        <v>8.5550000000000015</v>
      </c>
      <c r="S29" s="13">
        <f t="shared" si="11"/>
        <v>8.8699999999999992</v>
      </c>
      <c r="T29" s="14">
        <f t="shared" si="12"/>
        <v>8.7125000000000004</v>
      </c>
    </row>
    <row r="30" spans="2:25" x14ac:dyDescent="0.3">
      <c r="B30" s="12" t="s">
        <v>4</v>
      </c>
      <c r="C30" s="13">
        <f t="shared" si="5"/>
        <v>8.1649999999999991</v>
      </c>
      <c r="D30" s="13">
        <f t="shared" si="5"/>
        <v>8.61</v>
      </c>
      <c r="E30" s="14">
        <f t="shared" si="6"/>
        <v>8.3874999999999993</v>
      </c>
      <c r="G30" s="12" t="s">
        <v>4</v>
      </c>
      <c r="H30" s="13">
        <f t="shared" si="7"/>
        <v>8.9049999999999994</v>
      </c>
      <c r="I30" s="13">
        <f t="shared" si="7"/>
        <v>9.49</v>
      </c>
      <c r="J30" s="14">
        <f t="shared" si="8"/>
        <v>9.1974999999999998</v>
      </c>
      <c r="L30" s="12" t="s">
        <v>4</v>
      </c>
      <c r="M30" s="13">
        <f t="shared" si="9"/>
        <v>7.7949999999999999</v>
      </c>
      <c r="N30" s="13">
        <f t="shared" si="9"/>
        <v>8.07</v>
      </c>
      <c r="O30" s="14">
        <f t="shared" si="10"/>
        <v>7.9325000000000001</v>
      </c>
      <c r="Q30" s="12" t="s">
        <v>4</v>
      </c>
      <c r="R30" s="13">
        <f t="shared" si="11"/>
        <v>8.2750000000000004</v>
      </c>
      <c r="S30" s="13">
        <f t="shared" si="11"/>
        <v>8.5699999999999985</v>
      </c>
      <c r="T30" s="14">
        <f t="shared" si="12"/>
        <v>8.4224999999999994</v>
      </c>
    </row>
    <row r="31" spans="2:25" x14ac:dyDescent="0.3">
      <c r="B31" s="12" t="s">
        <v>5</v>
      </c>
      <c r="C31" s="13">
        <f t="shared" si="5"/>
        <v>8.11</v>
      </c>
      <c r="D31" s="13">
        <f t="shared" si="5"/>
        <v>8.5749999999999993</v>
      </c>
      <c r="E31" s="14">
        <f t="shared" si="6"/>
        <v>8.3424999999999994</v>
      </c>
      <c r="G31" s="12" t="s">
        <v>5</v>
      </c>
      <c r="H31" s="13">
        <f t="shared" si="7"/>
        <v>9.0000000000000018</v>
      </c>
      <c r="I31" s="13">
        <f t="shared" si="7"/>
        <v>9.57</v>
      </c>
      <c r="J31" s="14">
        <f t="shared" si="8"/>
        <v>9.2850000000000001</v>
      </c>
      <c r="L31" s="12" t="s">
        <v>5</v>
      </c>
      <c r="M31" s="13">
        <f t="shared" si="9"/>
        <v>7.66</v>
      </c>
      <c r="N31" s="13">
        <f t="shared" si="9"/>
        <v>7.9649999999999999</v>
      </c>
      <c r="O31" s="14">
        <f t="shared" si="10"/>
        <v>7.8125</v>
      </c>
      <c r="Q31" s="12" t="s">
        <v>5</v>
      </c>
      <c r="R31" s="13">
        <f t="shared" si="11"/>
        <v>8.24</v>
      </c>
      <c r="S31" s="13">
        <f t="shared" si="11"/>
        <v>8.5300000000000011</v>
      </c>
      <c r="T31" s="14">
        <f t="shared" si="12"/>
        <v>8.3850000000000016</v>
      </c>
    </row>
    <row r="32" spans="2:25" x14ac:dyDescent="0.3">
      <c r="B32" s="12" t="s">
        <v>6</v>
      </c>
      <c r="C32" s="13">
        <f t="shared" si="5"/>
        <v>8.1150000000000002</v>
      </c>
      <c r="D32" s="13">
        <f t="shared" si="5"/>
        <v>8.5299999999999994</v>
      </c>
      <c r="E32" s="14">
        <f t="shared" si="6"/>
        <v>8.3224999999999998</v>
      </c>
      <c r="G32" s="12" t="s">
        <v>6</v>
      </c>
      <c r="H32" s="13">
        <f t="shared" si="7"/>
        <v>9.0650000000000013</v>
      </c>
      <c r="I32" s="13">
        <f t="shared" si="7"/>
        <v>9.6</v>
      </c>
      <c r="J32" s="14">
        <f t="shared" si="8"/>
        <v>9.3324999999999996</v>
      </c>
      <c r="L32" s="12" t="s">
        <v>6</v>
      </c>
      <c r="M32" s="13">
        <f t="shared" si="9"/>
        <v>7.6150000000000002</v>
      </c>
      <c r="N32" s="13">
        <f t="shared" si="9"/>
        <v>7.8699999999999992</v>
      </c>
      <c r="O32" s="14">
        <f t="shared" si="10"/>
        <v>7.7424999999999997</v>
      </c>
      <c r="Q32" s="12" t="s">
        <v>6</v>
      </c>
      <c r="R32" s="13">
        <f t="shared" si="11"/>
        <v>8.1950000000000003</v>
      </c>
      <c r="S32" s="13">
        <f t="shared" si="11"/>
        <v>8.4599999999999991</v>
      </c>
      <c r="T32" s="14">
        <f t="shared" si="12"/>
        <v>8.3275000000000006</v>
      </c>
    </row>
    <row r="33" spans="2:20" x14ac:dyDescent="0.3">
      <c r="B33" s="12" t="s">
        <v>7</v>
      </c>
      <c r="C33" s="13">
        <f t="shared" si="5"/>
        <v>8.0850000000000009</v>
      </c>
      <c r="D33" s="13">
        <f t="shared" si="5"/>
        <v>8.5799999999999983</v>
      </c>
      <c r="E33" s="14">
        <f t="shared" si="6"/>
        <v>8.3324999999999996</v>
      </c>
      <c r="G33" s="12" t="s">
        <v>7</v>
      </c>
      <c r="H33" s="13">
        <f t="shared" si="7"/>
        <v>8.98</v>
      </c>
      <c r="I33" s="13">
        <f t="shared" si="7"/>
        <v>9.620000000000001</v>
      </c>
      <c r="J33" s="14">
        <f t="shared" si="8"/>
        <v>9.3000000000000007</v>
      </c>
      <c r="L33" s="12" t="s">
        <v>7</v>
      </c>
      <c r="M33" s="13">
        <f t="shared" si="9"/>
        <v>7.7150000000000007</v>
      </c>
      <c r="N33" s="13">
        <f t="shared" si="9"/>
        <v>8.02</v>
      </c>
      <c r="O33" s="14">
        <f t="shared" si="10"/>
        <v>7.8674999999999997</v>
      </c>
      <c r="Q33" s="12" t="s">
        <v>7</v>
      </c>
      <c r="R33" s="13">
        <f t="shared" si="11"/>
        <v>8.34</v>
      </c>
      <c r="S33" s="13">
        <f t="shared" si="11"/>
        <v>8.66</v>
      </c>
      <c r="T33" s="14">
        <f t="shared" si="12"/>
        <v>8.5</v>
      </c>
    </row>
    <row r="34" spans="2:20" ht="15" thickBot="1" x14ac:dyDescent="0.35">
      <c r="B34" s="15" t="s">
        <v>8</v>
      </c>
      <c r="C34" s="16">
        <f t="shared" si="5"/>
        <v>8.0850000000000009</v>
      </c>
      <c r="D34" s="16">
        <f t="shared" si="5"/>
        <v>8.6150000000000002</v>
      </c>
      <c r="E34" s="17">
        <f t="shared" si="6"/>
        <v>8.3500000000000014</v>
      </c>
      <c r="G34" s="15" t="s">
        <v>8</v>
      </c>
      <c r="H34" s="16">
        <f t="shared" si="7"/>
        <v>8.98</v>
      </c>
      <c r="I34" s="16">
        <f t="shared" si="7"/>
        <v>9.69</v>
      </c>
      <c r="J34" s="17">
        <f t="shared" si="8"/>
        <v>9.3350000000000009</v>
      </c>
      <c r="L34" s="15" t="s">
        <v>8</v>
      </c>
      <c r="M34" s="16">
        <f t="shared" si="9"/>
        <v>7.8050000000000006</v>
      </c>
      <c r="N34" s="16">
        <f t="shared" si="9"/>
        <v>8.1250000000000018</v>
      </c>
      <c r="O34" s="17">
        <f t="shared" si="10"/>
        <v>7.9650000000000016</v>
      </c>
      <c r="Q34" s="15" t="s">
        <v>8</v>
      </c>
      <c r="R34" s="16">
        <f t="shared" si="11"/>
        <v>8.48</v>
      </c>
      <c r="S34" s="16">
        <f t="shared" si="11"/>
        <v>8.83</v>
      </c>
      <c r="T34" s="17">
        <f t="shared" si="12"/>
        <v>8.6550000000000011</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3">T26</f>
        <v>10.100000000000001</v>
      </c>
      <c r="D42" s="13">
        <f t="shared" ref="D42:D50" si="14">O26</f>
        <v>9.6950000000000003</v>
      </c>
      <c r="E42" s="13">
        <f t="shared" ref="E42:E50" si="15">E12</f>
        <v>9.4699999999999989</v>
      </c>
      <c r="F42" s="13">
        <f t="shared" ref="F42:F50" si="16">E26</f>
        <v>9.5449999999999982</v>
      </c>
      <c r="G42" s="14">
        <f t="shared" ref="G42:G50" si="17">J26</f>
        <v>9.8299999999999983</v>
      </c>
    </row>
    <row r="43" spans="2:20" x14ac:dyDescent="0.3">
      <c r="B43" s="12" t="s">
        <v>1</v>
      </c>
      <c r="C43" s="13">
        <f t="shared" si="13"/>
        <v>9.7050000000000001</v>
      </c>
      <c r="D43" s="13">
        <f t="shared" si="14"/>
        <v>9.2802500000000006</v>
      </c>
      <c r="E43" s="13">
        <f t="shared" si="15"/>
        <v>9.0749999999999993</v>
      </c>
      <c r="F43" s="13">
        <f t="shared" si="16"/>
        <v>9.1437500000000007</v>
      </c>
      <c r="G43" s="14">
        <f t="shared" si="17"/>
        <v>9.3949999999999996</v>
      </c>
    </row>
    <row r="44" spans="2:20" x14ac:dyDescent="0.3">
      <c r="B44" s="12" t="s">
        <v>2</v>
      </c>
      <c r="C44" s="13">
        <f t="shared" si="13"/>
        <v>8.9247499999999995</v>
      </c>
      <c r="D44" s="13">
        <f t="shared" si="14"/>
        <v>8.6149999999999984</v>
      </c>
      <c r="E44" s="13">
        <f t="shared" si="15"/>
        <v>8.48</v>
      </c>
      <c r="F44" s="13">
        <f t="shared" si="16"/>
        <v>8.7249999999999996</v>
      </c>
      <c r="G44" s="14">
        <f t="shared" si="17"/>
        <v>9.0952500000000001</v>
      </c>
    </row>
    <row r="45" spans="2:20" x14ac:dyDescent="0.3">
      <c r="B45" s="12" t="s">
        <v>3</v>
      </c>
      <c r="C45" s="13">
        <f t="shared" si="13"/>
        <v>8.7125000000000004</v>
      </c>
      <c r="D45" s="13">
        <f t="shared" si="14"/>
        <v>8.3500000000000014</v>
      </c>
      <c r="E45" s="13">
        <f t="shared" si="15"/>
        <v>8.2800000000000011</v>
      </c>
      <c r="F45" s="13">
        <f t="shared" si="16"/>
        <v>8.64</v>
      </c>
      <c r="G45" s="14">
        <f t="shared" si="17"/>
        <v>9.1775000000000002</v>
      </c>
    </row>
    <row r="46" spans="2:20" x14ac:dyDescent="0.3">
      <c r="B46" s="12" t="s">
        <v>4</v>
      </c>
      <c r="C46" s="13">
        <f t="shared" si="13"/>
        <v>8.4224999999999994</v>
      </c>
      <c r="D46" s="13">
        <f t="shared" si="14"/>
        <v>7.9325000000000001</v>
      </c>
      <c r="E46" s="13">
        <f t="shared" si="15"/>
        <v>7.88</v>
      </c>
      <c r="F46" s="13">
        <f t="shared" si="16"/>
        <v>8.3874999999999993</v>
      </c>
      <c r="G46" s="14">
        <f t="shared" si="17"/>
        <v>9.1974999999999998</v>
      </c>
    </row>
    <row r="47" spans="2:20" x14ac:dyDescent="0.3">
      <c r="B47" s="12" t="s">
        <v>5</v>
      </c>
      <c r="C47" s="13">
        <f t="shared" si="13"/>
        <v>8.3850000000000016</v>
      </c>
      <c r="D47" s="13">
        <f t="shared" si="14"/>
        <v>7.8125</v>
      </c>
      <c r="E47" s="13">
        <f t="shared" si="15"/>
        <v>7.78</v>
      </c>
      <c r="F47" s="13">
        <f t="shared" si="16"/>
        <v>8.3424999999999994</v>
      </c>
      <c r="G47" s="14">
        <f t="shared" si="17"/>
        <v>9.2850000000000001</v>
      </c>
    </row>
    <row r="48" spans="2:20" x14ac:dyDescent="0.3">
      <c r="B48" s="12" t="s">
        <v>6</v>
      </c>
      <c r="C48" s="13">
        <f t="shared" si="13"/>
        <v>8.3275000000000006</v>
      </c>
      <c r="D48" s="13">
        <f t="shared" si="14"/>
        <v>7.7424999999999997</v>
      </c>
      <c r="E48" s="13">
        <f t="shared" si="15"/>
        <v>7.6899999999999995</v>
      </c>
      <c r="F48" s="13">
        <f t="shared" si="16"/>
        <v>8.3224999999999998</v>
      </c>
      <c r="G48" s="14">
        <f t="shared" si="17"/>
        <v>9.3324999999999996</v>
      </c>
    </row>
    <row r="49" spans="2:23" x14ac:dyDescent="0.3">
      <c r="B49" s="12" t="s">
        <v>7</v>
      </c>
      <c r="C49" s="13">
        <f t="shared" si="13"/>
        <v>8.5</v>
      </c>
      <c r="D49" s="13">
        <f t="shared" si="14"/>
        <v>7.8674999999999997</v>
      </c>
      <c r="E49" s="13">
        <f t="shared" si="15"/>
        <v>7.7549999999999999</v>
      </c>
      <c r="F49" s="13">
        <f t="shared" si="16"/>
        <v>8.3324999999999996</v>
      </c>
      <c r="G49" s="14">
        <f t="shared" si="17"/>
        <v>9.3000000000000007</v>
      </c>
    </row>
    <row r="50" spans="2:23" ht="15" thickBot="1" x14ac:dyDescent="0.35">
      <c r="B50" s="15" t="s">
        <v>8</v>
      </c>
      <c r="C50" s="16">
        <f t="shared" si="13"/>
        <v>8.6550000000000011</v>
      </c>
      <c r="D50" s="16">
        <f t="shared" si="14"/>
        <v>7.9650000000000016</v>
      </c>
      <c r="E50" s="16">
        <f t="shared" si="15"/>
        <v>7.8100000000000005</v>
      </c>
      <c r="F50" s="16">
        <f t="shared" si="16"/>
        <v>8.3500000000000014</v>
      </c>
      <c r="G50" s="17">
        <f t="shared" si="17"/>
        <v>9.3350000000000009</v>
      </c>
    </row>
    <row r="52" spans="2:23" ht="15" thickBot="1" x14ac:dyDescent="0.35"/>
    <row r="53" spans="2:23" x14ac:dyDescent="0.3">
      <c r="C53" s="97" t="s">
        <v>58</v>
      </c>
      <c r="D53" s="111"/>
      <c r="E53" s="111"/>
      <c r="F53" s="111"/>
      <c r="G53" s="111"/>
      <c r="H53" s="111"/>
      <c r="I53" s="111"/>
      <c r="J53" s="111"/>
      <c r="K53" s="112"/>
    </row>
    <row r="54" spans="2:23" ht="15" thickBot="1" x14ac:dyDescent="0.35">
      <c r="C54" s="113"/>
      <c r="D54" s="114"/>
      <c r="E54" s="114"/>
      <c r="F54" s="114"/>
      <c r="G54" s="114"/>
      <c r="H54" s="114"/>
      <c r="I54" s="114"/>
      <c r="J54" s="114"/>
      <c r="K54" s="115"/>
    </row>
    <row r="56" spans="2:23" ht="15" thickBot="1" x14ac:dyDescent="0.35"/>
    <row r="57" spans="2:23" x14ac:dyDescent="0.3">
      <c r="B57" s="21" t="s">
        <v>118</v>
      </c>
      <c r="C57" s="22" t="s">
        <v>31</v>
      </c>
      <c r="D57" s="22" t="s">
        <v>32</v>
      </c>
      <c r="E57" s="23" t="s">
        <v>33</v>
      </c>
      <c r="H57" s="21" t="s">
        <v>119</v>
      </c>
      <c r="I57" s="22" t="s">
        <v>46</v>
      </c>
      <c r="J57" s="22" t="s">
        <v>45</v>
      </c>
      <c r="K57" s="23" t="s">
        <v>44</v>
      </c>
      <c r="N57" s="21" t="s">
        <v>120</v>
      </c>
      <c r="O57" s="22" t="s">
        <v>31</v>
      </c>
      <c r="P57" s="22" t="s">
        <v>32</v>
      </c>
      <c r="Q57" s="23" t="s">
        <v>33</v>
      </c>
      <c r="T57" s="21" t="s">
        <v>121</v>
      </c>
      <c r="U57" s="22" t="s">
        <v>46</v>
      </c>
      <c r="V57" s="22" t="s">
        <v>45</v>
      </c>
      <c r="W57" s="23" t="s">
        <v>44</v>
      </c>
    </row>
    <row r="58" spans="2:23" x14ac:dyDescent="0.3">
      <c r="B58" s="12" t="s">
        <v>0</v>
      </c>
      <c r="C58" s="13">
        <f t="shared" ref="C58:C66" si="18">C42/((10-25)*(10-50))</f>
        <v>1.6833333333333336E-2</v>
      </c>
      <c r="D58" s="13">
        <f t="shared" ref="D58:D66" si="19">D42/((25-10)*(25-50))</f>
        <v>-2.5853333333333336E-2</v>
      </c>
      <c r="E58" s="14">
        <f t="shared" ref="E58:E66" si="20">E42/((50-10)*(50-25))</f>
        <v>9.4699999999999993E-3</v>
      </c>
      <c r="H58" s="12" t="s">
        <v>0</v>
      </c>
      <c r="I58" s="13">
        <f t="shared" ref="I58:I66" si="21">G42/((10-25)*(10-50))</f>
        <v>1.638333333333333E-2</v>
      </c>
      <c r="J58" s="13">
        <f t="shared" ref="J58:J66" si="22">F42/((25-10)*(25-50))</f>
        <v>-2.5453333333333328E-2</v>
      </c>
      <c r="K58" s="14">
        <f t="shared" ref="K58:K66" si="23">E42/((50-10)*(50-25))</f>
        <v>9.4699999999999993E-3</v>
      </c>
      <c r="N58" s="12" t="s">
        <v>0</v>
      </c>
      <c r="O58" s="13">
        <f>E42/((50-75)*(50-90))</f>
        <v>9.4699999999999993E-3</v>
      </c>
      <c r="P58" s="13">
        <f>F42/((75-50)*(75-90))</f>
        <v>-2.5453333333333328E-2</v>
      </c>
      <c r="Q58" s="14">
        <f>G42/((90-50)*(90-75))</f>
        <v>1.638333333333333E-2</v>
      </c>
      <c r="T58" s="12" t="s">
        <v>0</v>
      </c>
      <c r="U58" s="13">
        <f>E42/((50-75)*(50-90))</f>
        <v>9.4699999999999993E-3</v>
      </c>
      <c r="V58" s="13">
        <f>D42/((75-50)*(75-90))</f>
        <v>-2.5853333333333336E-2</v>
      </c>
      <c r="W58" s="14">
        <f>C42/((90-50)*(90-75))</f>
        <v>1.6833333333333336E-2</v>
      </c>
    </row>
    <row r="59" spans="2:23" x14ac:dyDescent="0.3">
      <c r="B59" s="12" t="s">
        <v>1</v>
      </c>
      <c r="C59" s="13">
        <f t="shared" si="18"/>
        <v>1.6174999999999998E-2</v>
      </c>
      <c r="D59" s="13">
        <f t="shared" si="19"/>
        <v>-2.4747333333333336E-2</v>
      </c>
      <c r="E59" s="14">
        <f t="shared" si="20"/>
        <v>9.0749999999999997E-3</v>
      </c>
      <c r="H59" s="12" t="s">
        <v>1</v>
      </c>
      <c r="I59" s="13">
        <f t="shared" si="21"/>
        <v>1.5658333333333333E-2</v>
      </c>
      <c r="J59" s="13">
        <f t="shared" si="22"/>
        <v>-2.4383333333333337E-2</v>
      </c>
      <c r="K59" s="14">
        <f t="shared" si="23"/>
        <v>9.0749999999999997E-3</v>
      </c>
      <c r="N59" s="12" t="s">
        <v>1</v>
      </c>
      <c r="O59" s="13">
        <f t="shared" ref="O59:O66" si="24">E43/((50-75)*(50-90))</f>
        <v>9.0749999999999997E-3</v>
      </c>
      <c r="P59" s="13">
        <f t="shared" ref="P59:P66" si="25">F43/((75-50)*(75-90))</f>
        <v>-2.4383333333333337E-2</v>
      </c>
      <c r="Q59" s="14">
        <f t="shared" ref="Q59:Q66" si="26">G43/((90-50)*(90-75))</f>
        <v>1.5658333333333333E-2</v>
      </c>
      <c r="T59" s="12" t="s">
        <v>1</v>
      </c>
      <c r="U59" s="13">
        <f t="shared" ref="U59:U66" si="27">E43/((50-75)*(50-90))</f>
        <v>9.0749999999999997E-3</v>
      </c>
      <c r="V59" s="13">
        <f t="shared" ref="V59:V66" si="28">D43/((75-50)*(75-90))</f>
        <v>-2.4747333333333336E-2</v>
      </c>
      <c r="W59" s="14">
        <f t="shared" ref="W59:W66" si="29">C43/((90-50)*(90-75))</f>
        <v>1.6174999999999998E-2</v>
      </c>
    </row>
    <row r="60" spans="2:23" x14ac:dyDescent="0.3">
      <c r="B60" s="12" t="s">
        <v>2</v>
      </c>
      <c r="C60" s="13">
        <f t="shared" si="18"/>
        <v>1.4874583333333332E-2</v>
      </c>
      <c r="D60" s="13">
        <f t="shared" si="19"/>
        <v>-2.2973333333333328E-2</v>
      </c>
      <c r="E60" s="14">
        <f t="shared" si="20"/>
        <v>8.4799999999999997E-3</v>
      </c>
      <c r="H60" s="12" t="s">
        <v>2</v>
      </c>
      <c r="I60" s="13">
        <f t="shared" si="21"/>
        <v>1.515875E-2</v>
      </c>
      <c r="J60" s="13">
        <f t="shared" si="22"/>
        <v>-2.3266666666666665E-2</v>
      </c>
      <c r="K60" s="14">
        <f t="shared" si="23"/>
        <v>8.4799999999999997E-3</v>
      </c>
      <c r="N60" s="12" t="s">
        <v>2</v>
      </c>
      <c r="O60" s="13">
        <f t="shared" si="24"/>
        <v>8.4799999999999997E-3</v>
      </c>
      <c r="P60" s="13">
        <f t="shared" si="25"/>
        <v>-2.3266666666666665E-2</v>
      </c>
      <c r="Q60" s="14">
        <f t="shared" si="26"/>
        <v>1.515875E-2</v>
      </c>
      <c r="T60" s="12" t="s">
        <v>2</v>
      </c>
      <c r="U60" s="13">
        <f t="shared" si="27"/>
        <v>8.4799999999999997E-3</v>
      </c>
      <c r="V60" s="13">
        <f t="shared" si="28"/>
        <v>-2.2973333333333328E-2</v>
      </c>
      <c r="W60" s="14">
        <f t="shared" si="29"/>
        <v>1.4874583333333332E-2</v>
      </c>
    </row>
    <row r="61" spans="2:23" x14ac:dyDescent="0.3">
      <c r="B61" s="12" t="s">
        <v>3</v>
      </c>
      <c r="C61" s="13">
        <f t="shared" si="18"/>
        <v>1.4520833333333334E-2</v>
      </c>
      <c r="D61" s="13">
        <f t="shared" si="19"/>
        <v>-2.2266666666666671E-2</v>
      </c>
      <c r="E61" s="14">
        <f t="shared" si="20"/>
        <v>8.2800000000000009E-3</v>
      </c>
      <c r="H61" s="12" t="s">
        <v>3</v>
      </c>
      <c r="I61" s="13">
        <f t="shared" si="21"/>
        <v>1.5295833333333333E-2</v>
      </c>
      <c r="J61" s="13">
        <f t="shared" si="22"/>
        <v>-2.3040000000000001E-2</v>
      </c>
      <c r="K61" s="14">
        <f t="shared" si="23"/>
        <v>8.2800000000000009E-3</v>
      </c>
      <c r="N61" s="12" t="s">
        <v>3</v>
      </c>
      <c r="O61" s="13">
        <f t="shared" si="24"/>
        <v>8.2800000000000009E-3</v>
      </c>
      <c r="P61" s="13">
        <f t="shared" si="25"/>
        <v>-2.3040000000000001E-2</v>
      </c>
      <c r="Q61" s="14">
        <f t="shared" si="26"/>
        <v>1.5295833333333333E-2</v>
      </c>
      <c r="T61" s="12" t="s">
        <v>3</v>
      </c>
      <c r="U61" s="13">
        <f t="shared" si="27"/>
        <v>8.2800000000000009E-3</v>
      </c>
      <c r="V61" s="13">
        <f t="shared" si="28"/>
        <v>-2.2266666666666671E-2</v>
      </c>
      <c r="W61" s="14">
        <f t="shared" si="29"/>
        <v>1.4520833333333334E-2</v>
      </c>
    </row>
    <row r="62" spans="2:23" x14ac:dyDescent="0.3">
      <c r="B62" s="12" t="s">
        <v>4</v>
      </c>
      <c r="C62" s="13">
        <f t="shared" si="18"/>
        <v>1.40375E-2</v>
      </c>
      <c r="D62" s="13">
        <f t="shared" si="19"/>
        <v>-2.1153333333333333E-2</v>
      </c>
      <c r="E62" s="14">
        <f t="shared" si="20"/>
        <v>7.8799999999999999E-3</v>
      </c>
      <c r="H62" s="12" t="s">
        <v>4</v>
      </c>
      <c r="I62" s="13">
        <f t="shared" si="21"/>
        <v>1.5329166666666666E-2</v>
      </c>
      <c r="J62" s="13">
        <f t="shared" si="22"/>
        <v>-2.2366666666666663E-2</v>
      </c>
      <c r="K62" s="14">
        <f t="shared" si="23"/>
        <v>7.8799999999999999E-3</v>
      </c>
      <c r="N62" s="12" t="s">
        <v>4</v>
      </c>
      <c r="O62" s="13">
        <f t="shared" si="24"/>
        <v>7.8799999999999999E-3</v>
      </c>
      <c r="P62" s="13">
        <f t="shared" si="25"/>
        <v>-2.2366666666666663E-2</v>
      </c>
      <c r="Q62" s="14">
        <f t="shared" si="26"/>
        <v>1.5329166666666666E-2</v>
      </c>
      <c r="T62" s="12" t="s">
        <v>4</v>
      </c>
      <c r="U62" s="13">
        <f t="shared" si="27"/>
        <v>7.8799999999999999E-3</v>
      </c>
      <c r="V62" s="13">
        <f t="shared" si="28"/>
        <v>-2.1153333333333333E-2</v>
      </c>
      <c r="W62" s="14">
        <f t="shared" si="29"/>
        <v>1.40375E-2</v>
      </c>
    </row>
    <row r="63" spans="2:23" x14ac:dyDescent="0.3">
      <c r="B63" s="12" t="s">
        <v>5</v>
      </c>
      <c r="C63" s="13">
        <f t="shared" si="18"/>
        <v>1.3975000000000003E-2</v>
      </c>
      <c r="D63" s="13">
        <f t="shared" si="19"/>
        <v>-2.0833333333333332E-2</v>
      </c>
      <c r="E63" s="14">
        <f t="shared" si="20"/>
        <v>7.7800000000000005E-3</v>
      </c>
      <c r="H63" s="12" t="s">
        <v>5</v>
      </c>
      <c r="I63" s="13">
        <f t="shared" si="21"/>
        <v>1.5475000000000001E-2</v>
      </c>
      <c r="J63" s="13">
        <f t="shared" si="22"/>
        <v>-2.2246666666666665E-2</v>
      </c>
      <c r="K63" s="14">
        <f t="shared" si="23"/>
        <v>7.7800000000000005E-3</v>
      </c>
      <c r="N63" s="12" t="s">
        <v>5</v>
      </c>
      <c r="O63" s="13">
        <f t="shared" si="24"/>
        <v>7.7800000000000005E-3</v>
      </c>
      <c r="P63" s="13">
        <f t="shared" si="25"/>
        <v>-2.2246666666666665E-2</v>
      </c>
      <c r="Q63" s="14">
        <f t="shared" si="26"/>
        <v>1.5475000000000001E-2</v>
      </c>
      <c r="T63" s="12" t="s">
        <v>5</v>
      </c>
      <c r="U63" s="13">
        <f t="shared" si="27"/>
        <v>7.7800000000000005E-3</v>
      </c>
      <c r="V63" s="13">
        <f t="shared" si="28"/>
        <v>-2.0833333333333332E-2</v>
      </c>
      <c r="W63" s="14">
        <f t="shared" si="29"/>
        <v>1.3975000000000003E-2</v>
      </c>
    </row>
    <row r="64" spans="2:23" x14ac:dyDescent="0.3">
      <c r="B64" s="12" t="s">
        <v>6</v>
      </c>
      <c r="C64" s="13">
        <f t="shared" si="18"/>
        <v>1.3879166666666668E-2</v>
      </c>
      <c r="D64" s="13">
        <f t="shared" si="19"/>
        <v>-2.0646666666666667E-2</v>
      </c>
      <c r="E64" s="14">
        <f t="shared" si="20"/>
        <v>7.6899999999999998E-3</v>
      </c>
      <c r="H64" s="12" t="s">
        <v>6</v>
      </c>
      <c r="I64" s="13">
        <f t="shared" si="21"/>
        <v>1.5554166666666666E-2</v>
      </c>
      <c r="J64" s="13">
        <f t="shared" si="22"/>
        <v>-2.2193333333333332E-2</v>
      </c>
      <c r="K64" s="14">
        <f t="shared" si="23"/>
        <v>7.6899999999999998E-3</v>
      </c>
      <c r="N64" s="12" t="s">
        <v>6</v>
      </c>
      <c r="O64" s="13">
        <f t="shared" si="24"/>
        <v>7.6899999999999998E-3</v>
      </c>
      <c r="P64" s="13">
        <f t="shared" si="25"/>
        <v>-2.2193333333333332E-2</v>
      </c>
      <c r="Q64" s="14">
        <f t="shared" si="26"/>
        <v>1.5554166666666666E-2</v>
      </c>
      <c r="T64" s="12" t="s">
        <v>6</v>
      </c>
      <c r="U64" s="13">
        <f t="shared" si="27"/>
        <v>7.6899999999999998E-3</v>
      </c>
      <c r="V64" s="13">
        <f t="shared" si="28"/>
        <v>-2.0646666666666667E-2</v>
      </c>
      <c r="W64" s="14">
        <f t="shared" si="29"/>
        <v>1.3879166666666668E-2</v>
      </c>
    </row>
    <row r="65" spans="2:23" x14ac:dyDescent="0.3">
      <c r="B65" s="12" t="s">
        <v>7</v>
      </c>
      <c r="C65" s="13">
        <f t="shared" si="18"/>
        <v>1.4166666666666666E-2</v>
      </c>
      <c r="D65" s="13">
        <f t="shared" si="19"/>
        <v>-2.0979999999999999E-2</v>
      </c>
      <c r="E65" s="14">
        <f t="shared" si="20"/>
        <v>7.7549999999999997E-3</v>
      </c>
      <c r="H65" s="12" t="s">
        <v>7</v>
      </c>
      <c r="I65" s="13">
        <f t="shared" si="21"/>
        <v>1.5500000000000002E-2</v>
      </c>
      <c r="J65" s="13">
        <f t="shared" si="22"/>
        <v>-2.222E-2</v>
      </c>
      <c r="K65" s="14">
        <f t="shared" si="23"/>
        <v>7.7549999999999997E-3</v>
      </c>
      <c r="N65" s="12" t="s">
        <v>7</v>
      </c>
      <c r="O65" s="13">
        <f t="shared" si="24"/>
        <v>7.7549999999999997E-3</v>
      </c>
      <c r="P65" s="13">
        <f t="shared" si="25"/>
        <v>-2.222E-2</v>
      </c>
      <c r="Q65" s="14">
        <f t="shared" si="26"/>
        <v>1.5500000000000002E-2</v>
      </c>
      <c r="T65" s="12" t="s">
        <v>7</v>
      </c>
      <c r="U65" s="13">
        <f t="shared" si="27"/>
        <v>7.7549999999999997E-3</v>
      </c>
      <c r="V65" s="13">
        <f t="shared" si="28"/>
        <v>-2.0979999999999999E-2</v>
      </c>
      <c r="W65" s="14">
        <f t="shared" si="29"/>
        <v>1.4166666666666666E-2</v>
      </c>
    </row>
    <row r="66" spans="2:23" ht="15" thickBot="1" x14ac:dyDescent="0.35">
      <c r="B66" s="15" t="s">
        <v>8</v>
      </c>
      <c r="C66" s="16">
        <f t="shared" si="18"/>
        <v>1.4425000000000002E-2</v>
      </c>
      <c r="D66" s="16">
        <f t="shared" si="19"/>
        <v>-2.1240000000000005E-2</v>
      </c>
      <c r="E66" s="17">
        <f t="shared" si="20"/>
        <v>7.8100000000000001E-3</v>
      </c>
      <c r="H66" s="15" t="s">
        <v>8</v>
      </c>
      <c r="I66" s="16">
        <f t="shared" si="21"/>
        <v>1.5558333333333335E-2</v>
      </c>
      <c r="J66" s="16">
        <f t="shared" si="22"/>
        <v>-2.2266666666666671E-2</v>
      </c>
      <c r="K66" s="17">
        <f t="shared" si="23"/>
        <v>7.8100000000000001E-3</v>
      </c>
      <c r="N66" s="15" t="s">
        <v>8</v>
      </c>
      <c r="O66" s="16">
        <f t="shared" si="24"/>
        <v>7.8100000000000001E-3</v>
      </c>
      <c r="P66" s="16">
        <f t="shared" si="25"/>
        <v>-2.2266666666666671E-2</v>
      </c>
      <c r="Q66" s="17">
        <f t="shared" si="26"/>
        <v>1.5558333333333335E-2</v>
      </c>
      <c r="T66" s="15" t="s">
        <v>8</v>
      </c>
      <c r="U66" s="13">
        <f t="shared" si="27"/>
        <v>7.8100000000000001E-3</v>
      </c>
      <c r="V66" s="13">
        <f t="shared" si="28"/>
        <v>-2.1240000000000005E-2</v>
      </c>
      <c r="W66" s="14">
        <f t="shared" si="29"/>
        <v>1.4425000000000002E-2</v>
      </c>
    </row>
    <row r="69" spans="2:23" ht="15" thickBot="1" x14ac:dyDescent="0.35"/>
    <row r="70" spans="2:23" x14ac:dyDescent="0.3">
      <c r="B70" s="21" t="s">
        <v>37</v>
      </c>
      <c r="C70" s="118" t="s">
        <v>122</v>
      </c>
      <c r="D70" s="120"/>
      <c r="E70" s="119"/>
      <c r="H70" s="21" t="s">
        <v>37</v>
      </c>
      <c r="I70" s="118" t="s">
        <v>122</v>
      </c>
      <c r="J70" s="120"/>
      <c r="K70" s="119"/>
      <c r="N70" s="21" t="s">
        <v>37</v>
      </c>
      <c r="O70" s="118" t="s">
        <v>123</v>
      </c>
      <c r="P70" s="120"/>
      <c r="Q70" s="119"/>
      <c r="T70" s="21" t="s">
        <v>37</v>
      </c>
      <c r="U70" s="118" t="s">
        <v>123</v>
      </c>
      <c r="V70" s="120"/>
      <c r="W70" s="119"/>
    </row>
    <row r="71" spans="2:23" x14ac:dyDescent="0.3">
      <c r="B71" s="9" t="s">
        <v>35</v>
      </c>
      <c r="C71" s="26" t="s">
        <v>38</v>
      </c>
      <c r="D71" s="26" t="s">
        <v>39</v>
      </c>
      <c r="E71" s="27" t="s">
        <v>40</v>
      </c>
      <c r="H71" s="9" t="s">
        <v>36</v>
      </c>
      <c r="I71" s="26" t="s">
        <v>41</v>
      </c>
      <c r="J71" s="26" t="s">
        <v>42</v>
      </c>
      <c r="K71" s="27" t="s">
        <v>43</v>
      </c>
      <c r="N71" s="9" t="s">
        <v>35</v>
      </c>
      <c r="O71" s="26" t="s">
        <v>38</v>
      </c>
      <c r="P71" s="26" t="s">
        <v>39</v>
      </c>
      <c r="Q71" s="27" t="s">
        <v>40</v>
      </c>
      <c r="T71" s="9" t="s">
        <v>36</v>
      </c>
      <c r="U71" s="26" t="s">
        <v>41</v>
      </c>
      <c r="V71" s="26" t="s">
        <v>42</v>
      </c>
      <c r="W71" s="27" t="s">
        <v>43</v>
      </c>
    </row>
    <row r="72" spans="2:23" x14ac:dyDescent="0.3">
      <c r="B72" s="12" t="s">
        <v>0</v>
      </c>
      <c r="C72" s="13">
        <f>SUM(C58:E58)</f>
        <v>4.4999999999999901E-4</v>
      </c>
      <c r="D72" s="13">
        <f>C58*(-25-50)+D58*(-10-50)+E58*(-10-25)</f>
        <v>-4.275000000000001E-2</v>
      </c>
      <c r="E72" s="14">
        <f>C58*(25*50)+D58*(10*50)+E58*(10*25)</f>
        <v>10.4825</v>
      </c>
      <c r="H72" s="12" t="s">
        <v>0</v>
      </c>
      <c r="I72" s="13">
        <f>SUM(I58:K58)</f>
        <v>4.0000000000000105E-4</v>
      </c>
      <c r="J72" s="13">
        <f>I58*(-25-50)+J58*(-10-50)+K58*(-10-25)</f>
        <v>-3.3000000000000085E-2</v>
      </c>
      <c r="K72" s="14">
        <f>I58*(25*50)+J58*(10*50)+K58*(10*25)</f>
        <v>10.119999999999997</v>
      </c>
      <c r="N72" s="12" t="s">
        <v>0</v>
      </c>
      <c r="O72" s="13">
        <f>SUM(O58:Q58)</f>
        <v>4.0000000000000105E-4</v>
      </c>
      <c r="P72" s="13">
        <f>O58*(-75-90)+P58*(-50-90)+Q58*(-50-75)</f>
        <v>-4.7000000000000153E-2</v>
      </c>
      <c r="Q72" s="14">
        <f>O58*(75*90)+P58*(50*90)+Q58*(50*75)</f>
        <v>10.82</v>
      </c>
      <c r="T72" s="12" t="s">
        <v>0</v>
      </c>
      <c r="U72" s="13">
        <f>SUM(U58:W58)</f>
        <v>4.4999999999999901E-4</v>
      </c>
      <c r="V72" s="13">
        <f>U58*(-75-90)+V58*(-50-90)+W58*(-50-75)</f>
        <v>-4.7250000000000014E-2</v>
      </c>
      <c r="W72" s="14">
        <f>U58*(75*90)+V58*(50*90)+W58*(50*75)</f>
        <v>10.707499999999982</v>
      </c>
    </row>
    <row r="73" spans="2:23" x14ac:dyDescent="0.3">
      <c r="B73" s="12" t="s">
        <v>1</v>
      </c>
      <c r="C73" s="13">
        <f t="shared" ref="C73:C80" si="30">SUM(C59:E59)</f>
        <v>5.0266666666666168E-4</v>
      </c>
      <c r="D73" s="13">
        <f t="shared" ref="D73:D80" si="31">C59*(-25-50)+D59*(-10-50)+E59*(-10-25)</f>
        <v>-4.5909999999999618E-2</v>
      </c>
      <c r="E73" s="14">
        <f t="shared" ref="E73:E80" si="32">C59*(25*50)+D59*(10*50)+E59*(10*25)</f>
        <v>10.113833333333329</v>
      </c>
      <c r="H73" s="12" t="s">
        <v>1</v>
      </c>
      <c r="I73" s="13">
        <f t="shared" ref="I73:I80" si="33">SUM(I59:K59)</f>
        <v>3.4999999999999615E-4</v>
      </c>
      <c r="J73" s="13">
        <f t="shared" ref="J73:J80" si="34">I59*(-25-50)+J59*(-10-50)+K59*(-10-25)</f>
        <v>-2.8999999999999637E-2</v>
      </c>
      <c r="K73" s="14">
        <f t="shared" ref="K73:K80" si="35">I59*(25*50)+J59*(10*50)+K59*(10*25)</f>
        <v>9.6499999999999986</v>
      </c>
      <c r="N73" s="12" t="s">
        <v>1</v>
      </c>
      <c r="O73" s="13">
        <f t="shared" ref="O73:O80" si="36">SUM(O59:Q59)</f>
        <v>3.4999999999999615E-4</v>
      </c>
      <c r="P73" s="13">
        <f t="shared" ref="P73:P80" si="37">O59*(-75-90)+P59*(-50-90)+Q59*(-50-75)</f>
        <v>-4.0999999999999259E-2</v>
      </c>
      <c r="Q73" s="14">
        <f t="shared" ref="Q73:Q80" si="38">O59*(75*90)+P59*(50*90)+Q59*(50*75)</f>
        <v>10.249999999999993</v>
      </c>
      <c r="T73" s="12" t="s">
        <v>1</v>
      </c>
      <c r="U73" s="13">
        <f t="shared" ref="U73:U80" si="39">SUM(U59:W59)</f>
        <v>5.0266666666666168E-4</v>
      </c>
      <c r="V73" s="13">
        <f t="shared" ref="V73:V80" si="40">U59*(-75-90)+V59*(-50-90)+W59*(-50-75)</f>
        <v>-5.4623333333332358E-2</v>
      </c>
      <c r="W73" s="14">
        <f t="shared" ref="W73:W80" si="41">U59*(75*90)+V59*(50*90)+W59*(50*75)</f>
        <v>10.549499999999981</v>
      </c>
    </row>
    <row r="74" spans="2:23" x14ac:dyDescent="0.3">
      <c r="B74" s="12" t="s">
        <v>2</v>
      </c>
      <c r="C74" s="13">
        <f t="shared" si="30"/>
        <v>3.8125000000000311E-4</v>
      </c>
      <c r="D74" s="13">
        <f t="shared" si="31"/>
        <v>-3.3993750000000322E-2</v>
      </c>
      <c r="E74" s="14">
        <f t="shared" si="32"/>
        <v>9.2265625</v>
      </c>
      <c r="H74" s="12" t="s">
        <v>2</v>
      </c>
      <c r="I74" s="13">
        <f t="shared" si="33"/>
        <v>3.7208333333333538E-4</v>
      </c>
      <c r="J74" s="13">
        <f t="shared" si="34"/>
        <v>-3.7706250000000108E-2</v>
      </c>
      <c r="K74" s="14">
        <f t="shared" si="35"/>
        <v>9.4351041666666688</v>
      </c>
      <c r="N74" s="12" t="s">
        <v>2</v>
      </c>
      <c r="O74" s="13">
        <f t="shared" si="36"/>
        <v>3.7208333333333538E-4</v>
      </c>
      <c r="P74" s="13">
        <f t="shared" si="37"/>
        <v>-3.6710416666666967E-2</v>
      </c>
      <c r="Q74" s="14">
        <f t="shared" si="38"/>
        <v>9.3853125000000048</v>
      </c>
      <c r="T74" s="12" t="s">
        <v>2</v>
      </c>
      <c r="U74" s="13">
        <f t="shared" si="39"/>
        <v>3.8125000000000311E-4</v>
      </c>
      <c r="V74" s="13">
        <f t="shared" si="40"/>
        <v>-4.225625000000055E-2</v>
      </c>
      <c r="W74" s="14">
        <f t="shared" si="41"/>
        <v>9.639687500000008</v>
      </c>
    </row>
    <row r="75" spans="2:23" x14ac:dyDescent="0.3">
      <c r="B75" s="12" t="s">
        <v>3</v>
      </c>
      <c r="C75" s="13">
        <f t="shared" si="30"/>
        <v>5.3416666666666369E-4</v>
      </c>
      <c r="D75" s="13">
        <f t="shared" si="31"/>
        <v>-4.2862499999999804E-2</v>
      </c>
      <c r="E75" s="14">
        <f t="shared" si="32"/>
        <v>9.0877083333333335</v>
      </c>
      <c r="H75" s="12" t="s">
        <v>3</v>
      </c>
      <c r="I75" s="13">
        <f t="shared" si="33"/>
        <v>5.3583333333333261E-4</v>
      </c>
      <c r="J75" s="13">
        <f t="shared" si="34"/>
        <v>-5.4587500000000011E-2</v>
      </c>
      <c r="K75" s="14">
        <f t="shared" si="35"/>
        <v>9.6697916666666668</v>
      </c>
      <c r="N75" s="12" t="s">
        <v>3</v>
      </c>
      <c r="O75" s="13">
        <f t="shared" si="36"/>
        <v>5.3583333333333261E-4</v>
      </c>
      <c r="P75" s="13">
        <f t="shared" si="37"/>
        <v>-5.2579166666666621E-2</v>
      </c>
      <c r="Q75" s="14">
        <f t="shared" si="38"/>
        <v>9.5693750000000009</v>
      </c>
      <c r="T75" s="12" t="s">
        <v>3</v>
      </c>
      <c r="U75" s="13">
        <f t="shared" si="39"/>
        <v>5.3416666666666369E-4</v>
      </c>
      <c r="V75" s="13">
        <f t="shared" si="40"/>
        <v>-6.3970833333333088E-2</v>
      </c>
      <c r="W75" s="14">
        <f t="shared" si="41"/>
        <v>10.143124999999991</v>
      </c>
    </row>
    <row r="76" spans="2:23" x14ac:dyDescent="0.3">
      <c r="B76" s="12" t="s">
        <v>4</v>
      </c>
      <c r="C76" s="13">
        <f t="shared" si="30"/>
        <v>7.6416666666666647E-4</v>
      </c>
      <c r="D76" s="13">
        <f t="shared" si="31"/>
        <v>-5.9412500000000035E-2</v>
      </c>
      <c r="E76" s="14">
        <f t="shared" si="32"/>
        <v>8.9402083333333344</v>
      </c>
      <c r="H76" s="12" t="s">
        <v>4</v>
      </c>
      <c r="I76" s="13">
        <f t="shared" si="33"/>
        <v>8.4250000000000297E-4</v>
      </c>
      <c r="J76" s="13">
        <f t="shared" si="34"/>
        <v>-8.3487500000000103E-2</v>
      </c>
      <c r="K76" s="14">
        <f t="shared" si="35"/>
        <v>9.948125000000001</v>
      </c>
      <c r="N76" s="12" t="s">
        <v>4</v>
      </c>
      <c r="O76" s="13">
        <f t="shared" si="36"/>
        <v>8.4250000000000297E-4</v>
      </c>
      <c r="P76" s="13">
        <f t="shared" si="37"/>
        <v>-8.5012500000000601E-2</v>
      </c>
      <c r="Q76" s="14">
        <f t="shared" si="38"/>
        <v>10.02437500000002</v>
      </c>
      <c r="T76" s="12" t="s">
        <v>4</v>
      </c>
      <c r="U76" s="13">
        <f t="shared" si="39"/>
        <v>7.6416666666666647E-4</v>
      </c>
      <c r="V76" s="13">
        <f t="shared" si="40"/>
        <v>-9.3420833333333508E-2</v>
      </c>
      <c r="W76" s="14">
        <f t="shared" si="41"/>
        <v>10.640625</v>
      </c>
    </row>
    <row r="77" spans="2:23" x14ac:dyDescent="0.3">
      <c r="B77" s="12" t="s">
        <v>5</v>
      </c>
      <c r="C77" s="13">
        <f t="shared" si="30"/>
        <v>9.2166666666667132E-4</v>
      </c>
      <c r="D77" s="13">
        <f t="shared" si="31"/>
        <v>-7.0425000000000237E-2</v>
      </c>
      <c r="E77" s="14">
        <f t="shared" si="32"/>
        <v>8.9970833333333378</v>
      </c>
      <c r="H77" s="12" t="s">
        <v>5</v>
      </c>
      <c r="I77" s="13">
        <f t="shared" si="33"/>
        <v>1.0083333333333368E-3</v>
      </c>
      <c r="J77" s="13">
        <f t="shared" si="34"/>
        <v>-9.8125000000000073E-2</v>
      </c>
      <c r="K77" s="14">
        <f t="shared" si="35"/>
        <v>10.165416666666667</v>
      </c>
      <c r="N77" s="12" t="s">
        <v>5</v>
      </c>
      <c r="O77" s="13">
        <f t="shared" si="36"/>
        <v>1.0083333333333368E-3</v>
      </c>
      <c r="P77" s="13">
        <f t="shared" si="37"/>
        <v>-0.10354166666666709</v>
      </c>
      <c r="Q77" s="14">
        <f t="shared" si="38"/>
        <v>10.436250000000015</v>
      </c>
      <c r="T77" s="12" t="s">
        <v>5</v>
      </c>
      <c r="U77" s="13">
        <f t="shared" si="39"/>
        <v>9.2166666666667132E-4</v>
      </c>
      <c r="V77" s="13">
        <f t="shared" si="40"/>
        <v>-0.11390833333333394</v>
      </c>
      <c r="W77" s="14">
        <f t="shared" si="41"/>
        <v>11.171250000000015</v>
      </c>
    </row>
    <row r="78" spans="2:23" x14ac:dyDescent="0.3">
      <c r="B78" s="12" t="s">
        <v>6</v>
      </c>
      <c r="C78" s="13">
        <f t="shared" si="30"/>
        <v>9.2250000000000058E-4</v>
      </c>
      <c r="D78" s="13">
        <f t="shared" si="31"/>
        <v>-7.1287499999999948E-2</v>
      </c>
      <c r="E78" s="14">
        <f t="shared" si="32"/>
        <v>8.948125000000001</v>
      </c>
      <c r="H78" s="12" t="s">
        <v>6</v>
      </c>
      <c r="I78" s="13">
        <f t="shared" si="33"/>
        <v>1.0508333333333333E-3</v>
      </c>
      <c r="J78" s="13">
        <f t="shared" si="34"/>
        <v>-0.10411250000000005</v>
      </c>
      <c r="K78" s="14">
        <f t="shared" si="35"/>
        <v>10.268541666666666</v>
      </c>
      <c r="N78" s="12" t="s">
        <v>6</v>
      </c>
      <c r="O78" s="13">
        <f t="shared" si="36"/>
        <v>1.0508333333333324E-3</v>
      </c>
      <c r="P78" s="13">
        <f t="shared" si="37"/>
        <v>-0.10605416666666678</v>
      </c>
      <c r="Q78" s="14">
        <f t="shared" si="38"/>
        <v>10.365625000000009</v>
      </c>
      <c r="T78" s="12" t="s">
        <v>6</v>
      </c>
      <c r="U78" s="13">
        <f t="shared" si="39"/>
        <v>9.2249999999999971E-4</v>
      </c>
      <c r="V78" s="13">
        <f t="shared" si="40"/>
        <v>-0.11321250000000016</v>
      </c>
      <c r="W78" s="14">
        <f t="shared" si="41"/>
        <v>11.044375000000009</v>
      </c>
    </row>
    <row r="79" spans="2:23" x14ac:dyDescent="0.3">
      <c r="B79" s="12" t="s">
        <v>7</v>
      </c>
      <c r="C79" s="13">
        <f t="shared" si="30"/>
        <v>9.4166666666666704E-4</v>
      </c>
      <c r="D79" s="13">
        <f t="shared" si="31"/>
        <v>-7.5125000000000053E-2</v>
      </c>
      <c r="E79" s="14">
        <f t="shared" si="32"/>
        <v>9.1570833333333344</v>
      </c>
      <c r="H79" s="12" t="s">
        <v>7</v>
      </c>
      <c r="I79" s="13">
        <f t="shared" si="33"/>
        <v>1.0350000000000012E-3</v>
      </c>
      <c r="J79" s="13">
        <f t="shared" si="34"/>
        <v>-0.10072500000000012</v>
      </c>
      <c r="K79" s="14">
        <f t="shared" si="35"/>
        <v>10.203750000000005</v>
      </c>
      <c r="N79" s="12" t="s">
        <v>7</v>
      </c>
      <c r="O79" s="13">
        <f t="shared" si="36"/>
        <v>1.0350000000000012E-3</v>
      </c>
      <c r="P79" s="13">
        <f t="shared" si="37"/>
        <v>-0.1062749999999999</v>
      </c>
      <c r="Q79" s="14">
        <f t="shared" si="38"/>
        <v>10.48125000000001</v>
      </c>
      <c r="T79" s="12" t="s">
        <v>7</v>
      </c>
      <c r="U79" s="13">
        <f t="shared" si="39"/>
        <v>9.4166666666666704E-4</v>
      </c>
      <c r="V79" s="13">
        <f t="shared" si="40"/>
        <v>-0.11320833333333336</v>
      </c>
      <c r="W79" s="14">
        <f t="shared" si="41"/>
        <v>11.061250000000001</v>
      </c>
    </row>
    <row r="80" spans="2:23" ht="15" thickBot="1" x14ac:dyDescent="0.35">
      <c r="B80" s="15" t="s">
        <v>8</v>
      </c>
      <c r="C80" s="16">
        <f t="shared" si="30"/>
        <v>9.9499999999999676E-4</v>
      </c>
      <c r="D80" s="16">
        <f t="shared" si="31"/>
        <v>-8.0824999999999703E-2</v>
      </c>
      <c r="E80" s="17">
        <f t="shared" si="32"/>
        <v>9.3637500000000014</v>
      </c>
      <c r="H80" s="15" t="s">
        <v>8</v>
      </c>
      <c r="I80" s="16">
        <f t="shared" si="33"/>
        <v>1.1016666666666649E-3</v>
      </c>
      <c r="J80" s="16">
        <f t="shared" si="34"/>
        <v>-0.10422499999999979</v>
      </c>
      <c r="K80" s="17">
        <f t="shared" si="35"/>
        <v>10.267083333333334</v>
      </c>
      <c r="N80" s="15" t="s">
        <v>8</v>
      </c>
      <c r="O80" s="16">
        <f t="shared" si="36"/>
        <v>1.1016666666666657E-3</v>
      </c>
      <c r="P80" s="16">
        <f t="shared" si="37"/>
        <v>-0.11610833333333326</v>
      </c>
      <c r="Q80" s="17">
        <f t="shared" si="38"/>
        <v>10.861249999999991</v>
      </c>
      <c r="T80" s="15" t="s">
        <v>8</v>
      </c>
      <c r="U80" s="16">
        <f t="shared" si="39"/>
        <v>9.9499999999999762E-4</v>
      </c>
      <c r="V80" s="16">
        <f t="shared" si="40"/>
        <v>-0.1181749999999997</v>
      </c>
      <c r="W80" s="17">
        <f t="shared" si="41"/>
        <v>11.231249999999982</v>
      </c>
    </row>
    <row r="83" spans="2:23" x14ac:dyDescent="0.3">
      <c r="B83" s="103" t="s">
        <v>28</v>
      </c>
      <c r="C83" s="104"/>
      <c r="D83" s="105"/>
      <c r="H83" s="103" t="s">
        <v>29</v>
      </c>
      <c r="I83" s="104"/>
      <c r="J83" s="105"/>
      <c r="N83" s="103" t="s">
        <v>28</v>
      </c>
      <c r="O83" s="104"/>
      <c r="P83" s="105"/>
      <c r="T83" s="103" t="s">
        <v>29</v>
      </c>
      <c r="U83" s="104"/>
      <c r="V83" s="105"/>
    </row>
    <row r="87" spans="2:23" ht="15" thickBot="1" x14ac:dyDescent="0.35"/>
    <row r="88" spans="2:23" x14ac:dyDescent="0.3">
      <c r="B88" s="2"/>
      <c r="C88" s="98" t="s">
        <v>152</v>
      </c>
      <c r="D88" s="98"/>
      <c r="E88" s="98"/>
      <c r="F88" s="98"/>
      <c r="G88" s="98"/>
      <c r="H88" s="98"/>
      <c r="I88" s="98"/>
      <c r="J88" s="98"/>
      <c r="K88" s="99"/>
      <c r="N88" s="2"/>
      <c r="O88" s="98" t="s">
        <v>153</v>
      </c>
      <c r="P88" s="98"/>
      <c r="Q88" s="98"/>
      <c r="R88" s="98"/>
      <c r="S88" s="98"/>
      <c r="T88" s="98"/>
      <c r="U88" s="98"/>
      <c r="V88" s="98"/>
      <c r="W88" s="99"/>
    </row>
    <row r="89" spans="2:23" x14ac:dyDescent="0.3">
      <c r="B89" s="3"/>
      <c r="C89" s="28" t="s">
        <v>47</v>
      </c>
      <c r="D89" s="28" t="s">
        <v>48</v>
      </c>
      <c r="E89" s="28" t="s">
        <v>49</v>
      </c>
      <c r="F89" s="28" t="s">
        <v>51</v>
      </c>
      <c r="G89" s="28" t="s">
        <v>50</v>
      </c>
      <c r="H89" s="28" t="s">
        <v>52</v>
      </c>
      <c r="I89" s="28" t="s">
        <v>54</v>
      </c>
      <c r="J89" s="28" t="s">
        <v>53</v>
      </c>
      <c r="K89" s="29" t="s">
        <v>55</v>
      </c>
      <c r="N89" s="3"/>
      <c r="O89" s="28" t="s">
        <v>47</v>
      </c>
      <c r="P89" s="28" t="s">
        <v>48</v>
      </c>
      <c r="Q89" s="28" t="s">
        <v>49</v>
      </c>
      <c r="R89" s="28" t="s">
        <v>51</v>
      </c>
      <c r="S89" s="28" t="s">
        <v>50</v>
      </c>
      <c r="T89" s="28" t="s">
        <v>52</v>
      </c>
      <c r="U89" s="28" t="s">
        <v>54</v>
      </c>
      <c r="V89" s="28" t="s">
        <v>53</v>
      </c>
      <c r="W89" s="29" t="s">
        <v>55</v>
      </c>
    </row>
    <row r="90" spans="2:23" x14ac:dyDescent="0.3">
      <c r="B90" s="30">
        <v>0</v>
      </c>
      <c r="C90">
        <f>$C$72*B90*B90+$D$72*B90+$E$72</f>
        <v>10.4825</v>
      </c>
      <c r="D90">
        <f>$C$73*B90*B90+$D$73*B90+$E$73</f>
        <v>10.113833333333329</v>
      </c>
      <c r="E90">
        <f>$C$74*B90*B90+$D$74*B90+$E$74</f>
        <v>9.2265625</v>
      </c>
      <c r="F90">
        <f>$C$75*B90*B90+$D$75*B90+$E$75</f>
        <v>9.0877083333333335</v>
      </c>
      <c r="G90">
        <f>$C$76*B90*B90+$D$76*B90+$E$76</f>
        <v>8.9402083333333344</v>
      </c>
      <c r="H90">
        <f>$C$77*B90*B90+$D$77*B90+$E$77</f>
        <v>8.9970833333333378</v>
      </c>
      <c r="I90">
        <f>$C$78*B90*B90+$D$78*B90+$E$78</f>
        <v>8.948125000000001</v>
      </c>
      <c r="J90">
        <f>$C$79*B90*B90+$D$79*B90+$E$79</f>
        <v>9.1570833333333344</v>
      </c>
      <c r="K90" s="4">
        <f>$C$80*B90*B90+$D$80*B90+$E$80</f>
        <v>9.3637500000000014</v>
      </c>
      <c r="N90" s="30">
        <v>0</v>
      </c>
      <c r="O90">
        <f>$I$72*N90*N90+$J$72*N90+$K$72</f>
        <v>10.119999999999997</v>
      </c>
      <c r="P90">
        <f>$I$73*N90*N90+$J$73*N90+$K$73</f>
        <v>9.6499999999999986</v>
      </c>
      <c r="Q90">
        <f>$I$74*N90*N90+$J$74*N90+$K$74</f>
        <v>9.4351041666666688</v>
      </c>
      <c r="R90">
        <f>$I$75*N90*N90+$J$75*N90+$K$75</f>
        <v>9.6697916666666668</v>
      </c>
      <c r="S90">
        <f>$I$76*N90*N90+$J$76*N90+$K$76</f>
        <v>9.948125000000001</v>
      </c>
      <c r="T90">
        <f>$I$77*N90*N90+$J$77*N90+$K$77</f>
        <v>10.165416666666667</v>
      </c>
      <c r="U90">
        <f>$I$78*N90*N90+$J$78*N90+$K$78</f>
        <v>10.268541666666666</v>
      </c>
      <c r="V90">
        <f>$I$79*N90*N90+$J$79*N90+$K$79</f>
        <v>10.203750000000005</v>
      </c>
      <c r="W90" s="4">
        <f>$I$80*N90*N90+$J$80*N90+$K$80</f>
        <v>10.267083333333334</v>
      </c>
    </row>
    <row r="91" spans="2:23" x14ac:dyDescent="0.3">
      <c r="B91" s="30">
        <v>1</v>
      </c>
      <c r="C91">
        <f t="shared" ref="C91:C140" si="42">$C$72*B91*B91+$D$72*B91+$E$72</f>
        <v>10.440199999999999</v>
      </c>
      <c r="D91">
        <f t="shared" ref="D91:D140" si="43">$C$73*B91*B91+$D$73*B91+$E$73</f>
        <v>10.068425999999995</v>
      </c>
      <c r="E91">
        <f t="shared" ref="E91:E140" si="44">$C$74*B91*B91+$D$74*B91+$E$74</f>
        <v>9.1929499999999997</v>
      </c>
      <c r="F91">
        <f t="shared" ref="F91:F140" si="45">$C$75*B91*B91+$D$75*B91+$E$75</f>
        <v>9.0453799999999998</v>
      </c>
      <c r="G91">
        <f t="shared" ref="G91:G140" si="46">$C$76*B91*B91+$D$76*B91+$E$76</f>
        <v>8.8815600000000003</v>
      </c>
      <c r="H91">
        <f t="shared" ref="H91:H140" si="47">$C$77*B91*B91+$D$77*B91+$E$77</f>
        <v>8.9275800000000043</v>
      </c>
      <c r="I91">
        <f t="shared" ref="I91:I140" si="48">$C$78*B91*B91+$D$78*B91+$E$78</f>
        <v>8.8777600000000003</v>
      </c>
      <c r="J91">
        <f t="shared" ref="J91:J140" si="49">$C$79*B91*B91+$D$79*B91+$E$79</f>
        <v>9.0829000000000004</v>
      </c>
      <c r="K91" s="4">
        <f t="shared" ref="K91:K140" si="50">$C$80*B91*B91+$D$80*B91+$E$80</f>
        <v>9.2839200000000019</v>
      </c>
      <c r="N91" s="30">
        <v>1</v>
      </c>
      <c r="O91">
        <f t="shared" ref="O91:O140" si="51">$I$72*N91*N91+$J$72*N91+$K$72</f>
        <v>10.087399999999997</v>
      </c>
      <c r="P91">
        <f t="shared" ref="P91:P140" si="52">$I$73*N91*N91+$J$73*N91+$K$73</f>
        <v>9.6213499999999996</v>
      </c>
      <c r="Q91">
        <f t="shared" ref="Q91:Q140" si="53">$I$74*N91*N91+$J$74*N91+$K$74</f>
        <v>9.3977700000000013</v>
      </c>
      <c r="R91">
        <f t="shared" ref="R91:R140" si="54">$I$75*N91*N91+$J$75*N91+$K$75</f>
        <v>9.6157400000000006</v>
      </c>
      <c r="S91">
        <f t="shared" ref="S91:S140" si="55">$I$76*N91*N91+$J$76*N91+$K$76</f>
        <v>9.8654800000000016</v>
      </c>
      <c r="T91">
        <f t="shared" ref="T91:T140" si="56">$I$77*N91*N91+$J$77*N91+$K$77</f>
        <v>10.068300000000001</v>
      </c>
      <c r="U91">
        <f t="shared" ref="U91:U140" si="57">$I$78*N91*N91+$J$78*N91+$K$78</f>
        <v>10.165479999999999</v>
      </c>
      <c r="V91">
        <f t="shared" ref="V91:V140" si="58">$I$79*N91*N91+$J$79*N91+$K$79</f>
        <v>10.104060000000004</v>
      </c>
      <c r="W91" s="4">
        <f t="shared" ref="W91:W140" si="59">$I$80*N91*N91+$J$80*N91+$K$80</f>
        <v>10.163960000000001</v>
      </c>
    </row>
    <row r="92" spans="2:23" x14ac:dyDescent="0.3">
      <c r="B92" s="30">
        <v>2</v>
      </c>
      <c r="C92">
        <f t="shared" si="42"/>
        <v>10.3988</v>
      </c>
      <c r="D92">
        <f t="shared" si="43"/>
        <v>10.024023999999995</v>
      </c>
      <c r="E92">
        <f t="shared" si="44"/>
        <v>9.1600999999999999</v>
      </c>
      <c r="F92">
        <f t="shared" si="45"/>
        <v>9.0041200000000003</v>
      </c>
      <c r="G92">
        <f t="shared" si="46"/>
        <v>8.8244400000000009</v>
      </c>
      <c r="H92">
        <f t="shared" si="47"/>
        <v>8.8599200000000042</v>
      </c>
      <c r="I92">
        <f t="shared" si="48"/>
        <v>8.8092400000000008</v>
      </c>
      <c r="J92">
        <f t="shared" si="49"/>
        <v>9.0106000000000002</v>
      </c>
      <c r="K92" s="4">
        <f t="shared" si="50"/>
        <v>9.2060800000000018</v>
      </c>
      <c r="N92" s="30">
        <v>2</v>
      </c>
      <c r="O92">
        <f t="shared" si="51"/>
        <v>10.055599999999997</v>
      </c>
      <c r="P92">
        <f t="shared" si="52"/>
        <v>9.593399999999999</v>
      </c>
      <c r="Q92">
        <f t="shared" si="53"/>
        <v>9.3611800000000027</v>
      </c>
      <c r="R92">
        <f t="shared" si="54"/>
        <v>9.5627600000000008</v>
      </c>
      <c r="S92">
        <f t="shared" si="55"/>
        <v>9.7845200000000006</v>
      </c>
      <c r="T92">
        <f t="shared" si="56"/>
        <v>9.9732000000000003</v>
      </c>
      <c r="U92">
        <f t="shared" si="57"/>
        <v>10.064519999999998</v>
      </c>
      <c r="V92">
        <f t="shared" si="58"/>
        <v>10.006440000000005</v>
      </c>
      <c r="W92" s="4">
        <f t="shared" si="59"/>
        <v>10.063040000000001</v>
      </c>
    </row>
    <row r="93" spans="2:23" x14ac:dyDescent="0.3">
      <c r="B93" s="30">
        <v>3</v>
      </c>
      <c r="C93">
        <f t="shared" si="42"/>
        <v>10.3583</v>
      </c>
      <c r="D93">
        <f t="shared" si="43"/>
        <v>9.9806273333333291</v>
      </c>
      <c r="E93">
        <f t="shared" si="44"/>
        <v>9.1280124999999988</v>
      </c>
      <c r="F93">
        <f t="shared" si="45"/>
        <v>8.9639283333333335</v>
      </c>
      <c r="G93">
        <f t="shared" si="46"/>
        <v>8.7688483333333345</v>
      </c>
      <c r="H93">
        <f t="shared" si="47"/>
        <v>8.7941033333333376</v>
      </c>
      <c r="I93">
        <f t="shared" si="48"/>
        <v>8.7425650000000008</v>
      </c>
      <c r="J93">
        <f t="shared" si="49"/>
        <v>8.9401833333333336</v>
      </c>
      <c r="K93" s="4">
        <f t="shared" si="50"/>
        <v>9.1302300000000027</v>
      </c>
      <c r="N93" s="30">
        <v>3</v>
      </c>
      <c r="O93">
        <f t="shared" si="51"/>
        <v>10.024599999999998</v>
      </c>
      <c r="P93">
        <f t="shared" si="52"/>
        <v>9.5661500000000004</v>
      </c>
      <c r="Q93">
        <f t="shared" si="53"/>
        <v>9.3253341666666678</v>
      </c>
      <c r="R93">
        <f t="shared" si="54"/>
        <v>9.5108516666666674</v>
      </c>
      <c r="S93">
        <f t="shared" si="55"/>
        <v>9.7052450000000015</v>
      </c>
      <c r="T93">
        <f t="shared" si="56"/>
        <v>9.8801166666666678</v>
      </c>
      <c r="U93">
        <f t="shared" si="57"/>
        <v>9.9656616666666658</v>
      </c>
      <c r="V93">
        <f t="shared" si="58"/>
        <v>9.9108900000000038</v>
      </c>
      <c r="W93" s="4">
        <f t="shared" si="59"/>
        <v>9.9643233333333345</v>
      </c>
    </row>
    <row r="94" spans="2:23" x14ac:dyDescent="0.3">
      <c r="B94" s="30">
        <v>4</v>
      </c>
      <c r="C94">
        <f t="shared" si="42"/>
        <v>10.3187</v>
      </c>
      <c r="D94">
        <f t="shared" si="43"/>
        <v>9.9382359999999963</v>
      </c>
      <c r="E94">
        <f t="shared" si="44"/>
        <v>9.096687499999998</v>
      </c>
      <c r="F94">
        <f t="shared" si="45"/>
        <v>8.924805000000001</v>
      </c>
      <c r="G94">
        <f t="shared" si="46"/>
        <v>8.7147850000000009</v>
      </c>
      <c r="H94">
        <f t="shared" si="47"/>
        <v>8.7301300000000044</v>
      </c>
      <c r="I94">
        <f t="shared" si="48"/>
        <v>8.677735000000002</v>
      </c>
      <c r="J94">
        <f t="shared" si="49"/>
        <v>8.8716500000000007</v>
      </c>
      <c r="K94" s="4">
        <f t="shared" si="50"/>
        <v>9.0563700000000029</v>
      </c>
      <c r="N94" s="30">
        <v>4</v>
      </c>
      <c r="O94">
        <f t="shared" si="51"/>
        <v>9.9943999999999971</v>
      </c>
      <c r="P94">
        <f t="shared" si="52"/>
        <v>9.5396000000000001</v>
      </c>
      <c r="Q94">
        <f t="shared" si="53"/>
        <v>9.2902325000000019</v>
      </c>
      <c r="R94">
        <f t="shared" si="54"/>
        <v>9.4600150000000003</v>
      </c>
      <c r="S94">
        <f t="shared" si="55"/>
        <v>9.6276550000000007</v>
      </c>
      <c r="T94">
        <f t="shared" si="56"/>
        <v>9.7890499999999996</v>
      </c>
      <c r="U94">
        <f t="shared" si="57"/>
        <v>9.868904999999998</v>
      </c>
      <c r="V94">
        <f t="shared" si="58"/>
        <v>9.8174100000000042</v>
      </c>
      <c r="W94" s="4">
        <f t="shared" si="59"/>
        <v>9.8678100000000004</v>
      </c>
    </row>
    <row r="95" spans="2:23" x14ac:dyDescent="0.3">
      <c r="B95" s="30">
        <v>5</v>
      </c>
      <c r="C95">
        <f t="shared" si="42"/>
        <v>10.28</v>
      </c>
      <c r="D95">
        <f t="shared" si="43"/>
        <v>9.896849999999997</v>
      </c>
      <c r="E95">
        <f t="shared" si="44"/>
        <v>9.0661249999999978</v>
      </c>
      <c r="F95">
        <f t="shared" si="45"/>
        <v>8.886750000000001</v>
      </c>
      <c r="G95">
        <f t="shared" si="46"/>
        <v>8.6622500000000002</v>
      </c>
      <c r="H95">
        <f t="shared" si="47"/>
        <v>8.6680000000000028</v>
      </c>
      <c r="I95">
        <f t="shared" si="48"/>
        <v>8.6147500000000008</v>
      </c>
      <c r="J95">
        <f t="shared" si="49"/>
        <v>8.8050000000000015</v>
      </c>
      <c r="K95" s="4">
        <f t="shared" si="50"/>
        <v>8.9845000000000024</v>
      </c>
      <c r="N95" s="30">
        <v>5</v>
      </c>
      <c r="O95">
        <f t="shared" si="51"/>
        <v>9.9649999999999963</v>
      </c>
      <c r="P95">
        <f t="shared" si="52"/>
        <v>9.5137499999999999</v>
      </c>
      <c r="Q95">
        <f t="shared" si="53"/>
        <v>9.2558750000000014</v>
      </c>
      <c r="R95">
        <f t="shared" si="54"/>
        <v>9.4102499999999996</v>
      </c>
      <c r="S95">
        <f t="shared" si="55"/>
        <v>9.5517500000000002</v>
      </c>
      <c r="T95">
        <f t="shared" si="56"/>
        <v>9.7000000000000011</v>
      </c>
      <c r="U95">
        <f t="shared" si="57"/>
        <v>9.7742499999999986</v>
      </c>
      <c r="V95">
        <f t="shared" si="58"/>
        <v>9.7260000000000044</v>
      </c>
      <c r="W95" s="4">
        <f t="shared" si="59"/>
        <v>9.7735000000000021</v>
      </c>
    </row>
    <row r="96" spans="2:23" x14ac:dyDescent="0.3">
      <c r="B96" s="30">
        <v>6</v>
      </c>
      <c r="C96">
        <f t="shared" si="42"/>
        <v>10.2422</v>
      </c>
      <c r="D96">
        <f t="shared" si="43"/>
        <v>9.8564693333333313</v>
      </c>
      <c r="E96">
        <f t="shared" si="44"/>
        <v>9.0363249999999979</v>
      </c>
      <c r="F96">
        <f t="shared" si="45"/>
        <v>8.8497633333333354</v>
      </c>
      <c r="G96">
        <f t="shared" si="46"/>
        <v>8.6112433333333342</v>
      </c>
      <c r="H96">
        <f t="shared" si="47"/>
        <v>8.6077133333333364</v>
      </c>
      <c r="I96">
        <f t="shared" si="48"/>
        <v>8.5536100000000008</v>
      </c>
      <c r="J96">
        <f t="shared" si="49"/>
        <v>8.7402333333333342</v>
      </c>
      <c r="K96" s="4">
        <f t="shared" si="50"/>
        <v>8.9146200000000029</v>
      </c>
      <c r="N96" s="30">
        <v>6</v>
      </c>
      <c r="O96">
        <f t="shared" si="51"/>
        <v>9.9363999999999972</v>
      </c>
      <c r="P96">
        <f t="shared" si="52"/>
        <v>9.4885999999999999</v>
      </c>
      <c r="Q96">
        <f t="shared" si="53"/>
        <v>9.2222616666666681</v>
      </c>
      <c r="R96">
        <f t="shared" si="54"/>
        <v>9.361556666666667</v>
      </c>
      <c r="S96">
        <f t="shared" si="55"/>
        <v>9.4775299999999998</v>
      </c>
      <c r="T96">
        <f t="shared" si="56"/>
        <v>9.6129666666666669</v>
      </c>
      <c r="U96">
        <f t="shared" si="57"/>
        <v>9.6816966666666655</v>
      </c>
      <c r="V96">
        <f t="shared" si="58"/>
        <v>9.6366600000000044</v>
      </c>
      <c r="W96" s="4">
        <f t="shared" si="59"/>
        <v>9.6813933333333342</v>
      </c>
    </row>
    <row r="97" spans="2:23" x14ac:dyDescent="0.3">
      <c r="B97" s="30">
        <v>7</v>
      </c>
      <c r="C97">
        <f t="shared" si="42"/>
        <v>10.205299999999999</v>
      </c>
      <c r="D97">
        <f t="shared" si="43"/>
        <v>9.8170939999999973</v>
      </c>
      <c r="E97">
        <f t="shared" si="44"/>
        <v>9.0072874999999986</v>
      </c>
      <c r="F97">
        <f t="shared" si="45"/>
        <v>8.8138450000000006</v>
      </c>
      <c r="G97">
        <f t="shared" si="46"/>
        <v>8.5617650000000012</v>
      </c>
      <c r="H97">
        <f t="shared" si="47"/>
        <v>8.5492700000000035</v>
      </c>
      <c r="I97">
        <f t="shared" si="48"/>
        <v>8.4943150000000021</v>
      </c>
      <c r="J97">
        <f t="shared" si="49"/>
        <v>8.6773500000000006</v>
      </c>
      <c r="K97" s="4">
        <f t="shared" si="50"/>
        <v>8.8467300000000026</v>
      </c>
      <c r="N97" s="30">
        <v>7</v>
      </c>
      <c r="O97">
        <f t="shared" si="51"/>
        <v>9.9085999999999963</v>
      </c>
      <c r="P97">
        <f t="shared" si="52"/>
        <v>9.4641500000000001</v>
      </c>
      <c r="Q97">
        <f t="shared" si="53"/>
        <v>9.1893925000000021</v>
      </c>
      <c r="R97">
        <f t="shared" si="54"/>
        <v>9.3139350000000007</v>
      </c>
      <c r="S97">
        <f t="shared" si="55"/>
        <v>9.4049949999999995</v>
      </c>
      <c r="T97">
        <f t="shared" si="56"/>
        <v>9.5279500000000006</v>
      </c>
      <c r="U97">
        <f t="shared" si="57"/>
        <v>9.5912449999999989</v>
      </c>
      <c r="V97">
        <f t="shared" si="58"/>
        <v>9.5493900000000043</v>
      </c>
      <c r="W97" s="4">
        <f t="shared" si="59"/>
        <v>9.5914900000000021</v>
      </c>
    </row>
    <row r="98" spans="2:23" x14ac:dyDescent="0.3">
      <c r="B98" s="30">
        <v>8</v>
      </c>
      <c r="C98">
        <f t="shared" si="42"/>
        <v>10.1693</v>
      </c>
      <c r="D98">
        <f t="shared" si="43"/>
        <v>9.7787239999999986</v>
      </c>
      <c r="E98">
        <f t="shared" si="44"/>
        <v>8.9790124999999978</v>
      </c>
      <c r="F98">
        <f t="shared" si="45"/>
        <v>8.7789950000000019</v>
      </c>
      <c r="G98">
        <f t="shared" si="46"/>
        <v>8.513815000000001</v>
      </c>
      <c r="H98">
        <f t="shared" si="47"/>
        <v>8.4926700000000022</v>
      </c>
      <c r="I98">
        <f t="shared" si="48"/>
        <v>8.4368650000000009</v>
      </c>
      <c r="J98">
        <f t="shared" si="49"/>
        <v>8.6163500000000006</v>
      </c>
      <c r="K98" s="4">
        <f t="shared" si="50"/>
        <v>8.7808300000000035</v>
      </c>
      <c r="N98" s="30">
        <v>8</v>
      </c>
      <c r="O98">
        <f t="shared" si="51"/>
        <v>9.8815999999999971</v>
      </c>
      <c r="P98">
        <f t="shared" si="52"/>
        <v>9.4404000000000003</v>
      </c>
      <c r="Q98">
        <f t="shared" si="53"/>
        <v>9.1572675000000014</v>
      </c>
      <c r="R98">
        <f t="shared" si="54"/>
        <v>9.2673850000000009</v>
      </c>
      <c r="S98">
        <f t="shared" si="55"/>
        <v>9.3341449999999995</v>
      </c>
      <c r="T98">
        <f t="shared" si="56"/>
        <v>9.4449500000000004</v>
      </c>
      <c r="U98">
        <f t="shared" si="57"/>
        <v>9.5028949999999988</v>
      </c>
      <c r="V98">
        <f t="shared" si="58"/>
        <v>9.4641900000000039</v>
      </c>
      <c r="W98" s="4">
        <f t="shared" si="59"/>
        <v>9.5037900000000022</v>
      </c>
    </row>
    <row r="99" spans="2:23" x14ac:dyDescent="0.3">
      <c r="B99" s="30">
        <v>9</v>
      </c>
      <c r="C99">
        <f t="shared" si="42"/>
        <v>10.1342</v>
      </c>
      <c r="D99">
        <f t="shared" si="43"/>
        <v>9.7413593333333317</v>
      </c>
      <c r="E99">
        <f t="shared" si="44"/>
        <v>8.9514999999999976</v>
      </c>
      <c r="F99">
        <f t="shared" si="45"/>
        <v>8.7452133333333357</v>
      </c>
      <c r="G99">
        <f t="shared" si="46"/>
        <v>8.4673933333333338</v>
      </c>
      <c r="H99">
        <f t="shared" si="47"/>
        <v>8.437913333333336</v>
      </c>
      <c r="I99">
        <f t="shared" si="48"/>
        <v>8.381260000000001</v>
      </c>
      <c r="J99">
        <f t="shared" si="49"/>
        <v>8.5572333333333344</v>
      </c>
      <c r="K99" s="4">
        <f t="shared" si="50"/>
        <v>8.7169200000000036</v>
      </c>
      <c r="N99" s="30">
        <v>9</v>
      </c>
      <c r="O99">
        <f t="shared" si="51"/>
        <v>9.8553999999999959</v>
      </c>
      <c r="P99">
        <f t="shared" si="52"/>
        <v>9.4173500000000008</v>
      </c>
      <c r="Q99">
        <f t="shared" si="53"/>
        <v>9.125886666666668</v>
      </c>
      <c r="R99">
        <f t="shared" si="54"/>
        <v>9.2219066666666674</v>
      </c>
      <c r="S99">
        <f t="shared" si="55"/>
        <v>9.2649799999999995</v>
      </c>
      <c r="T99">
        <f t="shared" si="56"/>
        <v>9.3639666666666663</v>
      </c>
      <c r="U99">
        <f t="shared" si="57"/>
        <v>9.4166466666666651</v>
      </c>
      <c r="V99">
        <f t="shared" si="58"/>
        <v>9.3810600000000033</v>
      </c>
      <c r="W99" s="4">
        <f t="shared" si="59"/>
        <v>9.4182933333333363</v>
      </c>
    </row>
    <row r="100" spans="2:23" x14ac:dyDescent="0.3">
      <c r="B100" s="30">
        <v>10</v>
      </c>
      <c r="C100">
        <f t="shared" si="42"/>
        <v>10.1</v>
      </c>
      <c r="D100">
        <f t="shared" si="43"/>
        <v>9.7049999999999983</v>
      </c>
      <c r="E100">
        <f t="shared" si="44"/>
        <v>8.9247499999999977</v>
      </c>
      <c r="F100">
        <f t="shared" si="45"/>
        <v>8.7125000000000021</v>
      </c>
      <c r="G100">
        <f t="shared" si="46"/>
        <v>8.4225000000000012</v>
      </c>
      <c r="H100">
        <f t="shared" si="47"/>
        <v>8.3850000000000033</v>
      </c>
      <c r="I100">
        <f t="shared" si="48"/>
        <v>8.3275000000000023</v>
      </c>
      <c r="J100">
        <f t="shared" si="49"/>
        <v>8.5</v>
      </c>
      <c r="K100" s="4">
        <f t="shared" si="50"/>
        <v>8.6550000000000047</v>
      </c>
      <c r="N100" s="30">
        <v>10</v>
      </c>
      <c r="O100">
        <f t="shared" si="51"/>
        <v>9.8299999999999965</v>
      </c>
      <c r="P100">
        <f t="shared" si="52"/>
        <v>9.3950000000000014</v>
      </c>
      <c r="Q100">
        <f t="shared" si="53"/>
        <v>9.0952500000000018</v>
      </c>
      <c r="R100">
        <f t="shared" si="54"/>
        <v>9.1775000000000002</v>
      </c>
      <c r="S100">
        <f t="shared" si="55"/>
        <v>9.1974999999999998</v>
      </c>
      <c r="T100">
        <f t="shared" si="56"/>
        <v>9.2850000000000001</v>
      </c>
      <c r="U100">
        <f t="shared" si="57"/>
        <v>9.3324999999999978</v>
      </c>
      <c r="V100">
        <f t="shared" si="58"/>
        <v>9.3000000000000043</v>
      </c>
      <c r="W100" s="4">
        <f t="shared" si="59"/>
        <v>9.3350000000000026</v>
      </c>
    </row>
    <row r="101" spans="2:23" x14ac:dyDescent="0.3">
      <c r="B101" s="30">
        <v>11</v>
      </c>
      <c r="C101">
        <f t="shared" si="42"/>
        <v>10.066699999999999</v>
      </c>
      <c r="D101">
        <f t="shared" si="43"/>
        <v>9.6696459999999984</v>
      </c>
      <c r="E101">
        <f t="shared" si="44"/>
        <v>8.8987624999999966</v>
      </c>
      <c r="F101">
        <f t="shared" si="45"/>
        <v>8.6808550000000011</v>
      </c>
      <c r="G101">
        <f t="shared" si="46"/>
        <v>8.3791350000000016</v>
      </c>
      <c r="H101">
        <f t="shared" si="47"/>
        <v>8.3339300000000023</v>
      </c>
      <c r="I101">
        <f t="shared" si="48"/>
        <v>8.2755850000000013</v>
      </c>
      <c r="J101">
        <f t="shared" si="49"/>
        <v>8.4446500000000011</v>
      </c>
      <c r="K101" s="4">
        <f t="shared" si="50"/>
        <v>8.5950700000000033</v>
      </c>
      <c r="N101" s="30">
        <v>11</v>
      </c>
      <c r="O101">
        <f t="shared" si="51"/>
        <v>9.805399999999997</v>
      </c>
      <c r="P101">
        <f t="shared" si="52"/>
        <v>9.3733500000000021</v>
      </c>
      <c r="Q101">
        <f t="shared" si="53"/>
        <v>9.0653575000000011</v>
      </c>
      <c r="R101">
        <f t="shared" si="54"/>
        <v>9.1341649999999994</v>
      </c>
      <c r="S101">
        <f t="shared" si="55"/>
        <v>9.1317050000000002</v>
      </c>
      <c r="T101">
        <f t="shared" si="56"/>
        <v>9.2080500000000001</v>
      </c>
      <c r="U101">
        <f t="shared" si="57"/>
        <v>9.2504549999999988</v>
      </c>
      <c r="V101">
        <f t="shared" si="58"/>
        <v>9.2210100000000033</v>
      </c>
      <c r="W101" s="4">
        <f t="shared" si="59"/>
        <v>9.253910000000003</v>
      </c>
    </row>
    <row r="102" spans="2:23" x14ac:dyDescent="0.3">
      <c r="B102" s="30">
        <v>12</v>
      </c>
      <c r="C102">
        <f t="shared" si="42"/>
        <v>10.0343</v>
      </c>
      <c r="D102">
        <f t="shared" si="43"/>
        <v>9.635297333333332</v>
      </c>
      <c r="E102">
        <f t="shared" si="44"/>
        <v>8.8735374999999959</v>
      </c>
      <c r="F102">
        <f t="shared" si="45"/>
        <v>8.6502783333333362</v>
      </c>
      <c r="G102">
        <f t="shared" si="46"/>
        <v>8.337298333333333</v>
      </c>
      <c r="H102">
        <f t="shared" si="47"/>
        <v>8.2847033333333364</v>
      </c>
      <c r="I102">
        <f t="shared" si="48"/>
        <v>8.2255150000000015</v>
      </c>
      <c r="J102">
        <f t="shared" si="49"/>
        <v>8.3911833333333341</v>
      </c>
      <c r="K102" s="4">
        <f t="shared" si="50"/>
        <v>8.5371300000000048</v>
      </c>
      <c r="N102" s="30">
        <v>12</v>
      </c>
      <c r="O102">
        <f t="shared" si="51"/>
        <v>9.7815999999999974</v>
      </c>
      <c r="P102">
        <f t="shared" si="52"/>
        <v>9.3524000000000029</v>
      </c>
      <c r="Q102">
        <f t="shared" si="53"/>
        <v>9.0362091666666675</v>
      </c>
      <c r="R102">
        <f t="shared" si="54"/>
        <v>9.0919016666666668</v>
      </c>
      <c r="S102">
        <f t="shared" si="55"/>
        <v>9.0675950000000007</v>
      </c>
      <c r="T102">
        <f t="shared" si="56"/>
        <v>9.1331166666666661</v>
      </c>
      <c r="U102">
        <f t="shared" si="57"/>
        <v>9.1705116666666662</v>
      </c>
      <c r="V102">
        <f t="shared" si="58"/>
        <v>9.1440900000000038</v>
      </c>
      <c r="W102" s="4">
        <f t="shared" si="59"/>
        <v>9.1750233333333355</v>
      </c>
    </row>
    <row r="103" spans="2:23" x14ac:dyDescent="0.3">
      <c r="B103" s="30">
        <v>13</v>
      </c>
      <c r="C103">
        <f t="shared" si="42"/>
        <v>10.002799999999999</v>
      </c>
      <c r="D103">
        <f t="shared" si="43"/>
        <v>9.6019539999999992</v>
      </c>
      <c r="E103">
        <f t="shared" si="44"/>
        <v>8.8490749999999956</v>
      </c>
      <c r="F103">
        <f t="shared" si="45"/>
        <v>8.620770000000002</v>
      </c>
      <c r="G103">
        <f t="shared" si="46"/>
        <v>8.296990000000001</v>
      </c>
      <c r="H103">
        <f t="shared" si="47"/>
        <v>8.2373200000000022</v>
      </c>
      <c r="I103">
        <f t="shared" si="48"/>
        <v>8.1772900000000011</v>
      </c>
      <c r="J103">
        <f t="shared" si="49"/>
        <v>8.3396000000000008</v>
      </c>
      <c r="K103" s="4">
        <f t="shared" si="50"/>
        <v>8.4811800000000055</v>
      </c>
      <c r="N103" s="30">
        <v>13</v>
      </c>
      <c r="O103">
        <f t="shared" si="51"/>
        <v>9.7585999999999959</v>
      </c>
      <c r="P103">
        <f t="shared" si="52"/>
        <v>9.3321500000000022</v>
      </c>
      <c r="Q103">
        <f t="shared" si="53"/>
        <v>9.0078050000000012</v>
      </c>
      <c r="R103">
        <f t="shared" si="54"/>
        <v>9.0507100000000005</v>
      </c>
      <c r="S103">
        <f t="shared" si="55"/>
        <v>9.0051699999999997</v>
      </c>
      <c r="T103">
        <f t="shared" si="56"/>
        <v>9.0602</v>
      </c>
      <c r="U103">
        <f t="shared" si="57"/>
        <v>9.0926699999999983</v>
      </c>
      <c r="V103">
        <f t="shared" si="58"/>
        <v>9.0692400000000042</v>
      </c>
      <c r="W103" s="4">
        <f t="shared" si="59"/>
        <v>9.0983400000000039</v>
      </c>
    </row>
    <row r="104" spans="2:23" x14ac:dyDescent="0.3">
      <c r="B104" s="30">
        <v>14</v>
      </c>
      <c r="C104">
        <f t="shared" si="42"/>
        <v>9.9721999999999991</v>
      </c>
      <c r="D104">
        <f t="shared" si="43"/>
        <v>9.5696159999999999</v>
      </c>
      <c r="E104">
        <f t="shared" si="44"/>
        <v>8.8253749999999958</v>
      </c>
      <c r="F104">
        <f t="shared" si="45"/>
        <v>8.5923300000000022</v>
      </c>
      <c r="G104">
        <f t="shared" si="46"/>
        <v>8.2582100000000001</v>
      </c>
      <c r="H104">
        <f t="shared" si="47"/>
        <v>8.1917800000000014</v>
      </c>
      <c r="I104">
        <f t="shared" si="48"/>
        <v>8.1309100000000019</v>
      </c>
      <c r="J104">
        <f t="shared" si="49"/>
        <v>8.2899000000000012</v>
      </c>
      <c r="K104" s="4">
        <f t="shared" si="50"/>
        <v>8.4272200000000055</v>
      </c>
      <c r="N104" s="30">
        <v>14</v>
      </c>
      <c r="O104">
        <f t="shared" si="51"/>
        <v>9.7363999999999962</v>
      </c>
      <c r="P104">
        <f t="shared" si="52"/>
        <v>9.3126000000000033</v>
      </c>
      <c r="Q104">
        <f t="shared" si="53"/>
        <v>8.9801450000000003</v>
      </c>
      <c r="R104">
        <f t="shared" si="54"/>
        <v>9.0105900000000005</v>
      </c>
      <c r="S104">
        <f t="shared" si="55"/>
        <v>8.9444300000000005</v>
      </c>
      <c r="T104">
        <f t="shared" si="56"/>
        <v>8.9893000000000001</v>
      </c>
      <c r="U104">
        <f t="shared" si="57"/>
        <v>9.0169299999999986</v>
      </c>
      <c r="V104">
        <f t="shared" si="58"/>
        <v>8.9964600000000026</v>
      </c>
      <c r="W104" s="4">
        <f t="shared" si="59"/>
        <v>9.0238600000000027</v>
      </c>
    </row>
    <row r="105" spans="2:23" x14ac:dyDescent="0.3">
      <c r="B105" s="30">
        <v>15</v>
      </c>
      <c r="C105">
        <f t="shared" si="42"/>
        <v>9.942499999999999</v>
      </c>
      <c r="D105">
        <f t="shared" si="43"/>
        <v>9.5382833333333323</v>
      </c>
      <c r="E105">
        <f t="shared" si="44"/>
        <v>8.8024374999999964</v>
      </c>
      <c r="F105">
        <f t="shared" si="45"/>
        <v>8.564958333333335</v>
      </c>
      <c r="G105">
        <f t="shared" si="46"/>
        <v>8.2209583333333338</v>
      </c>
      <c r="H105">
        <f t="shared" si="47"/>
        <v>8.1480833333333358</v>
      </c>
      <c r="I105">
        <f t="shared" si="48"/>
        <v>8.0863750000000021</v>
      </c>
      <c r="J105">
        <f t="shared" si="49"/>
        <v>8.2420833333333334</v>
      </c>
      <c r="K105" s="4">
        <f t="shared" si="50"/>
        <v>8.3752500000000047</v>
      </c>
      <c r="N105" s="30">
        <v>15</v>
      </c>
      <c r="O105">
        <f t="shared" si="51"/>
        <v>9.7149999999999963</v>
      </c>
      <c r="P105">
        <f t="shared" si="52"/>
        <v>9.2937500000000028</v>
      </c>
      <c r="Q105">
        <f t="shared" si="53"/>
        <v>8.9532291666666683</v>
      </c>
      <c r="R105">
        <f t="shared" si="54"/>
        <v>8.971541666666667</v>
      </c>
      <c r="S105">
        <f t="shared" si="55"/>
        <v>8.8853749999999998</v>
      </c>
      <c r="T105">
        <f t="shared" si="56"/>
        <v>8.9204166666666662</v>
      </c>
      <c r="U105">
        <f t="shared" si="57"/>
        <v>8.9432916666666653</v>
      </c>
      <c r="V105">
        <f t="shared" si="58"/>
        <v>8.9257500000000043</v>
      </c>
      <c r="W105" s="4">
        <f t="shared" si="59"/>
        <v>8.9515833333333372</v>
      </c>
    </row>
    <row r="106" spans="2:23" x14ac:dyDescent="0.3">
      <c r="B106" s="30">
        <v>16</v>
      </c>
      <c r="C106">
        <f t="shared" si="42"/>
        <v>9.9136999999999986</v>
      </c>
      <c r="D106">
        <f t="shared" si="43"/>
        <v>9.5079560000000001</v>
      </c>
      <c r="E106">
        <f t="shared" si="44"/>
        <v>8.7802624999999956</v>
      </c>
      <c r="F106">
        <f t="shared" si="45"/>
        <v>8.5386550000000021</v>
      </c>
      <c r="G106">
        <f t="shared" si="46"/>
        <v>8.1852350000000005</v>
      </c>
      <c r="H106">
        <f t="shared" si="47"/>
        <v>8.1062300000000018</v>
      </c>
      <c r="I106">
        <f t="shared" si="48"/>
        <v>8.0436850000000018</v>
      </c>
      <c r="J106">
        <f t="shared" si="49"/>
        <v>8.1961499999999994</v>
      </c>
      <c r="K106" s="4">
        <f t="shared" si="50"/>
        <v>8.3252700000000051</v>
      </c>
      <c r="N106" s="30">
        <v>16</v>
      </c>
      <c r="O106">
        <f t="shared" si="51"/>
        <v>9.6943999999999964</v>
      </c>
      <c r="P106">
        <f t="shared" si="52"/>
        <v>9.2756000000000043</v>
      </c>
      <c r="Q106">
        <f t="shared" si="53"/>
        <v>8.9270575000000001</v>
      </c>
      <c r="R106">
        <f t="shared" si="54"/>
        <v>8.9335649999999998</v>
      </c>
      <c r="S106">
        <f t="shared" si="55"/>
        <v>8.828005000000001</v>
      </c>
      <c r="T106">
        <f t="shared" si="56"/>
        <v>8.8535500000000003</v>
      </c>
      <c r="U106">
        <f t="shared" si="57"/>
        <v>8.8717549999999985</v>
      </c>
      <c r="V106">
        <f t="shared" si="58"/>
        <v>8.8571100000000023</v>
      </c>
      <c r="W106" s="4">
        <f t="shared" si="59"/>
        <v>8.881510000000004</v>
      </c>
    </row>
    <row r="107" spans="2:23" x14ac:dyDescent="0.3">
      <c r="B107" s="30">
        <v>17</v>
      </c>
      <c r="C107">
        <f t="shared" si="42"/>
        <v>9.8857999999999997</v>
      </c>
      <c r="D107">
        <f t="shared" si="43"/>
        <v>9.4786339999999996</v>
      </c>
      <c r="E107">
        <f t="shared" si="44"/>
        <v>8.7588499999999954</v>
      </c>
      <c r="F107">
        <f t="shared" si="45"/>
        <v>8.5134200000000035</v>
      </c>
      <c r="G107">
        <f t="shared" si="46"/>
        <v>8.1510400000000001</v>
      </c>
      <c r="H107">
        <f t="shared" si="47"/>
        <v>8.0662200000000013</v>
      </c>
      <c r="I107">
        <f t="shared" si="48"/>
        <v>8.0028400000000026</v>
      </c>
      <c r="J107">
        <f t="shared" si="49"/>
        <v>8.1521000000000008</v>
      </c>
      <c r="K107" s="4">
        <f t="shared" si="50"/>
        <v>8.2772800000000046</v>
      </c>
      <c r="N107" s="30">
        <v>17</v>
      </c>
      <c r="O107">
        <f t="shared" si="51"/>
        <v>9.6745999999999963</v>
      </c>
      <c r="P107">
        <f t="shared" si="52"/>
        <v>9.2581500000000041</v>
      </c>
      <c r="Q107">
        <f t="shared" si="53"/>
        <v>8.9016300000000008</v>
      </c>
      <c r="R107">
        <f t="shared" si="54"/>
        <v>8.8966600000000007</v>
      </c>
      <c r="S107">
        <f t="shared" si="55"/>
        <v>8.7723200000000006</v>
      </c>
      <c r="T107">
        <f t="shared" si="56"/>
        <v>8.7887000000000004</v>
      </c>
      <c r="U107">
        <f t="shared" si="57"/>
        <v>8.8023199999999981</v>
      </c>
      <c r="V107">
        <f t="shared" si="58"/>
        <v>8.7905400000000036</v>
      </c>
      <c r="W107" s="4">
        <f t="shared" si="59"/>
        <v>8.813640000000003</v>
      </c>
    </row>
    <row r="108" spans="2:23" x14ac:dyDescent="0.3">
      <c r="B108" s="30">
        <v>18</v>
      </c>
      <c r="C108">
        <f t="shared" si="42"/>
        <v>9.8587999999999987</v>
      </c>
      <c r="D108">
        <f t="shared" si="43"/>
        <v>9.4503173333333343</v>
      </c>
      <c r="E108">
        <f t="shared" si="44"/>
        <v>8.7381999999999955</v>
      </c>
      <c r="F108">
        <f t="shared" si="45"/>
        <v>8.4892533333333358</v>
      </c>
      <c r="G108">
        <f t="shared" si="46"/>
        <v>8.1183733333333343</v>
      </c>
      <c r="H108">
        <f t="shared" si="47"/>
        <v>8.0280533333333359</v>
      </c>
      <c r="I108">
        <f t="shared" si="48"/>
        <v>7.963840000000002</v>
      </c>
      <c r="J108">
        <f t="shared" si="49"/>
        <v>8.1099333333333341</v>
      </c>
      <c r="K108" s="4">
        <f t="shared" si="50"/>
        <v>8.2312800000000053</v>
      </c>
      <c r="N108" s="30">
        <v>18</v>
      </c>
      <c r="O108">
        <f t="shared" si="51"/>
        <v>9.6555999999999962</v>
      </c>
      <c r="P108">
        <f t="shared" si="52"/>
        <v>9.2414000000000041</v>
      </c>
      <c r="Q108">
        <f t="shared" si="53"/>
        <v>8.876946666666667</v>
      </c>
      <c r="R108">
        <f t="shared" si="54"/>
        <v>8.8608266666666662</v>
      </c>
      <c r="S108">
        <f t="shared" si="55"/>
        <v>8.7183200000000003</v>
      </c>
      <c r="T108">
        <f t="shared" si="56"/>
        <v>8.7258666666666667</v>
      </c>
      <c r="U108">
        <f t="shared" si="57"/>
        <v>8.7349866666666642</v>
      </c>
      <c r="V108">
        <f t="shared" si="58"/>
        <v>8.7260400000000029</v>
      </c>
      <c r="W108" s="4">
        <f t="shared" si="59"/>
        <v>8.7479733333333378</v>
      </c>
    </row>
    <row r="109" spans="2:23" x14ac:dyDescent="0.3">
      <c r="B109" s="30">
        <v>19</v>
      </c>
      <c r="C109">
        <f t="shared" si="42"/>
        <v>9.8326999999999991</v>
      </c>
      <c r="D109">
        <f t="shared" si="43"/>
        <v>9.4230060000000009</v>
      </c>
      <c r="E109">
        <f t="shared" si="44"/>
        <v>8.7183124999999944</v>
      </c>
      <c r="F109">
        <f t="shared" si="45"/>
        <v>8.4661550000000023</v>
      </c>
      <c r="G109">
        <f t="shared" si="46"/>
        <v>8.0872349999999997</v>
      </c>
      <c r="H109">
        <f t="shared" si="47"/>
        <v>7.9917300000000013</v>
      </c>
      <c r="I109">
        <f t="shared" si="48"/>
        <v>7.9266850000000026</v>
      </c>
      <c r="J109">
        <f t="shared" si="49"/>
        <v>8.0696499999999993</v>
      </c>
      <c r="K109" s="4">
        <f t="shared" si="50"/>
        <v>8.1872700000000052</v>
      </c>
      <c r="N109" s="30">
        <v>19</v>
      </c>
      <c r="O109">
        <f t="shared" si="51"/>
        <v>9.637399999999996</v>
      </c>
      <c r="P109">
        <f t="shared" si="52"/>
        <v>9.2253500000000042</v>
      </c>
      <c r="Q109">
        <f t="shared" si="53"/>
        <v>8.8530075000000004</v>
      </c>
      <c r="R109">
        <f t="shared" si="54"/>
        <v>8.8260649999999998</v>
      </c>
      <c r="S109">
        <f t="shared" si="55"/>
        <v>8.6660050000000002</v>
      </c>
      <c r="T109">
        <f t="shared" si="56"/>
        <v>8.6650500000000008</v>
      </c>
      <c r="U109">
        <f t="shared" si="57"/>
        <v>8.6697549999999985</v>
      </c>
      <c r="V109">
        <f t="shared" si="58"/>
        <v>8.663610000000002</v>
      </c>
      <c r="W109" s="4">
        <f t="shared" si="59"/>
        <v>8.6845100000000031</v>
      </c>
    </row>
    <row r="110" spans="2:23" x14ac:dyDescent="0.3">
      <c r="B110" s="30">
        <v>20</v>
      </c>
      <c r="C110">
        <f t="shared" si="42"/>
        <v>9.8074999999999992</v>
      </c>
      <c r="D110">
        <f t="shared" si="43"/>
        <v>9.3967000000000009</v>
      </c>
      <c r="E110">
        <f t="shared" si="44"/>
        <v>8.6991874999999954</v>
      </c>
      <c r="F110">
        <f t="shared" si="45"/>
        <v>8.4441250000000032</v>
      </c>
      <c r="G110">
        <f t="shared" si="46"/>
        <v>8.0576249999999998</v>
      </c>
      <c r="H110">
        <f t="shared" si="47"/>
        <v>7.9572500000000019</v>
      </c>
      <c r="I110">
        <f t="shared" si="48"/>
        <v>7.8913750000000018</v>
      </c>
      <c r="J110">
        <f t="shared" si="49"/>
        <v>8.03125</v>
      </c>
      <c r="K110" s="4">
        <f t="shared" si="50"/>
        <v>8.1452500000000061</v>
      </c>
      <c r="N110" s="30">
        <v>20</v>
      </c>
      <c r="O110">
        <f t="shared" si="51"/>
        <v>9.6199999999999957</v>
      </c>
      <c r="P110">
        <f t="shared" si="52"/>
        <v>9.2100000000000044</v>
      </c>
      <c r="Q110">
        <f t="shared" si="53"/>
        <v>8.829812500000001</v>
      </c>
      <c r="R110">
        <f t="shared" si="54"/>
        <v>8.7923749999999998</v>
      </c>
      <c r="S110">
        <f t="shared" si="55"/>
        <v>8.6153750000000002</v>
      </c>
      <c r="T110">
        <f t="shared" si="56"/>
        <v>8.6062500000000011</v>
      </c>
      <c r="U110">
        <f t="shared" si="57"/>
        <v>8.6066249999999975</v>
      </c>
      <c r="V110">
        <f t="shared" si="58"/>
        <v>8.6032500000000027</v>
      </c>
      <c r="W110" s="4">
        <f t="shared" si="59"/>
        <v>8.6232500000000041</v>
      </c>
    </row>
    <row r="111" spans="2:23" x14ac:dyDescent="0.3">
      <c r="B111" s="30">
        <v>21</v>
      </c>
      <c r="C111">
        <f t="shared" si="42"/>
        <v>9.783199999999999</v>
      </c>
      <c r="D111">
        <f t="shared" si="43"/>
        <v>9.3713993333333345</v>
      </c>
      <c r="E111">
        <f t="shared" si="44"/>
        <v>8.6808249999999951</v>
      </c>
      <c r="F111">
        <f t="shared" si="45"/>
        <v>8.4231633333333367</v>
      </c>
      <c r="G111">
        <f t="shared" si="46"/>
        <v>8.0295433333333328</v>
      </c>
      <c r="H111">
        <f t="shared" si="47"/>
        <v>7.9246133333333351</v>
      </c>
      <c r="I111">
        <f t="shared" si="48"/>
        <v>7.8579100000000022</v>
      </c>
      <c r="J111">
        <f t="shared" si="49"/>
        <v>7.9947333333333335</v>
      </c>
      <c r="K111" s="4">
        <f t="shared" si="50"/>
        <v>8.1052200000000063</v>
      </c>
      <c r="N111" s="30">
        <v>21</v>
      </c>
      <c r="O111">
        <f t="shared" si="51"/>
        <v>9.6033999999999953</v>
      </c>
      <c r="P111">
        <f t="shared" si="52"/>
        <v>9.1953500000000048</v>
      </c>
      <c r="Q111">
        <f t="shared" si="53"/>
        <v>8.807361666666667</v>
      </c>
      <c r="R111">
        <f t="shared" si="54"/>
        <v>8.7597566666666662</v>
      </c>
      <c r="S111">
        <f t="shared" si="55"/>
        <v>8.5664300000000004</v>
      </c>
      <c r="T111">
        <f t="shared" si="56"/>
        <v>8.5494666666666674</v>
      </c>
      <c r="U111">
        <f t="shared" si="57"/>
        <v>8.5455966666666647</v>
      </c>
      <c r="V111">
        <f t="shared" si="58"/>
        <v>8.5449600000000032</v>
      </c>
      <c r="W111" s="4">
        <f t="shared" si="59"/>
        <v>8.5641933333333373</v>
      </c>
    </row>
    <row r="112" spans="2:23" x14ac:dyDescent="0.3">
      <c r="B112" s="30">
        <v>22</v>
      </c>
      <c r="C112">
        <f t="shared" si="42"/>
        <v>9.7597999999999985</v>
      </c>
      <c r="D112">
        <f t="shared" si="43"/>
        <v>9.3471040000000016</v>
      </c>
      <c r="E112">
        <f t="shared" si="44"/>
        <v>8.6632249999999935</v>
      </c>
      <c r="F112">
        <f t="shared" si="45"/>
        <v>8.4032700000000027</v>
      </c>
      <c r="G112">
        <f t="shared" si="46"/>
        <v>8.0029900000000005</v>
      </c>
      <c r="H112">
        <f t="shared" si="47"/>
        <v>7.8938200000000016</v>
      </c>
      <c r="I112">
        <f t="shared" si="48"/>
        <v>7.826290000000002</v>
      </c>
      <c r="J112">
        <f t="shared" si="49"/>
        <v>7.9601000000000006</v>
      </c>
      <c r="K112" s="4">
        <f t="shared" si="50"/>
        <v>8.0671800000000058</v>
      </c>
      <c r="N112" s="30">
        <v>22</v>
      </c>
      <c r="O112">
        <f t="shared" si="51"/>
        <v>9.5875999999999966</v>
      </c>
      <c r="P112">
        <f t="shared" si="52"/>
        <v>9.1814000000000053</v>
      </c>
      <c r="Q112">
        <f t="shared" si="53"/>
        <v>8.7856550000000002</v>
      </c>
      <c r="R112">
        <f t="shared" si="54"/>
        <v>8.7282099999999989</v>
      </c>
      <c r="S112">
        <f t="shared" si="55"/>
        <v>8.5191700000000008</v>
      </c>
      <c r="T112">
        <f t="shared" si="56"/>
        <v>8.4946999999999999</v>
      </c>
      <c r="U112">
        <f t="shared" si="57"/>
        <v>8.4866699999999984</v>
      </c>
      <c r="V112">
        <f t="shared" si="58"/>
        <v>8.4887400000000035</v>
      </c>
      <c r="W112" s="4">
        <f t="shared" si="59"/>
        <v>8.5073400000000046</v>
      </c>
    </row>
    <row r="113" spans="2:23" x14ac:dyDescent="0.3">
      <c r="B113" s="30">
        <v>23</v>
      </c>
      <c r="C113">
        <f t="shared" si="42"/>
        <v>9.7372999999999994</v>
      </c>
      <c r="D113">
        <f t="shared" si="43"/>
        <v>9.3238140000000023</v>
      </c>
      <c r="E113">
        <f t="shared" si="44"/>
        <v>8.6463874999999941</v>
      </c>
      <c r="F113">
        <f t="shared" si="45"/>
        <v>8.384445000000003</v>
      </c>
      <c r="G113">
        <f t="shared" si="46"/>
        <v>7.9779650000000002</v>
      </c>
      <c r="H113">
        <f t="shared" si="47"/>
        <v>7.8648700000000016</v>
      </c>
      <c r="I113">
        <f t="shared" si="48"/>
        <v>7.796515000000003</v>
      </c>
      <c r="J113">
        <f t="shared" si="49"/>
        <v>7.9273500000000006</v>
      </c>
      <c r="K113" s="4">
        <f t="shared" si="50"/>
        <v>8.0311300000000063</v>
      </c>
      <c r="N113" s="30">
        <v>23</v>
      </c>
      <c r="O113">
        <f t="shared" si="51"/>
        <v>9.572599999999996</v>
      </c>
      <c r="P113">
        <f t="shared" si="52"/>
        <v>9.1681500000000042</v>
      </c>
      <c r="Q113">
        <f t="shared" si="53"/>
        <v>8.7646925000000007</v>
      </c>
      <c r="R113">
        <f t="shared" si="54"/>
        <v>8.6977349999999998</v>
      </c>
      <c r="S113">
        <f t="shared" si="55"/>
        <v>8.4735949999999995</v>
      </c>
      <c r="T113">
        <f t="shared" si="56"/>
        <v>8.4419500000000003</v>
      </c>
      <c r="U113">
        <f t="shared" si="57"/>
        <v>8.4298449999999985</v>
      </c>
      <c r="V113">
        <f t="shared" si="58"/>
        <v>8.4345900000000036</v>
      </c>
      <c r="W113" s="4">
        <f t="shared" si="59"/>
        <v>8.452690000000004</v>
      </c>
    </row>
    <row r="114" spans="2:23" x14ac:dyDescent="0.3">
      <c r="B114" s="30">
        <v>24</v>
      </c>
      <c r="C114">
        <f t="shared" si="42"/>
        <v>9.7156999999999982</v>
      </c>
      <c r="D114">
        <f t="shared" si="43"/>
        <v>9.3015293333333346</v>
      </c>
      <c r="E114">
        <f t="shared" si="44"/>
        <v>8.6303124999999934</v>
      </c>
      <c r="F114">
        <f t="shared" si="45"/>
        <v>8.3666883333333359</v>
      </c>
      <c r="G114">
        <f t="shared" si="46"/>
        <v>7.9544683333333337</v>
      </c>
      <c r="H114">
        <f t="shared" si="47"/>
        <v>7.837763333333335</v>
      </c>
      <c r="I114">
        <f t="shared" si="48"/>
        <v>7.7685850000000025</v>
      </c>
      <c r="J114">
        <f t="shared" si="49"/>
        <v>7.8964833333333333</v>
      </c>
      <c r="K114" s="4">
        <f t="shared" si="50"/>
        <v>7.9970700000000061</v>
      </c>
      <c r="N114" s="30">
        <v>24</v>
      </c>
      <c r="O114">
        <f t="shared" si="51"/>
        <v>9.5583999999999953</v>
      </c>
      <c r="P114">
        <f t="shared" si="52"/>
        <v>9.1556000000000051</v>
      </c>
      <c r="Q114">
        <f t="shared" si="53"/>
        <v>8.7444741666666665</v>
      </c>
      <c r="R114">
        <f t="shared" si="54"/>
        <v>8.668331666666667</v>
      </c>
      <c r="S114">
        <f t="shared" si="55"/>
        <v>8.4297050000000002</v>
      </c>
      <c r="T114">
        <f t="shared" si="56"/>
        <v>8.3912166666666668</v>
      </c>
      <c r="U114">
        <f t="shared" si="57"/>
        <v>8.375121666666665</v>
      </c>
      <c r="V114">
        <f t="shared" si="58"/>
        <v>8.3825100000000035</v>
      </c>
      <c r="W114" s="4">
        <f t="shared" si="59"/>
        <v>8.4002433333333375</v>
      </c>
    </row>
    <row r="115" spans="2:23" x14ac:dyDescent="0.3">
      <c r="B115" s="30">
        <v>25</v>
      </c>
      <c r="C115">
        <f t="shared" si="42"/>
        <v>9.6949999999999985</v>
      </c>
      <c r="D115">
        <f t="shared" si="43"/>
        <v>9.2802500000000023</v>
      </c>
      <c r="E115">
        <f t="shared" si="44"/>
        <v>8.6149999999999949</v>
      </c>
      <c r="F115">
        <f t="shared" si="45"/>
        <v>8.3500000000000032</v>
      </c>
      <c r="G115">
        <f t="shared" si="46"/>
        <v>7.9325000000000001</v>
      </c>
      <c r="H115">
        <f t="shared" si="47"/>
        <v>7.8125000000000018</v>
      </c>
      <c r="I115">
        <f t="shared" si="48"/>
        <v>7.7425000000000024</v>
      </c>
      <c r="J115">
        <f t="shared" si="49"/>
        <v>7.8674999999999997</v>
      </c>
      <c r="K115" s="4">
        <f t="shared" si="50"/>
        <v>7.965000000000007</v>
      </c>
      <c r="N115" s="30">
        <v>25</v>
      </c>
      <c r="O115">
        <f t="shared" si="51"/>
        <v>9.5449999999999964</v>
      </c>
      <c r="P115">
        <f t="shared" si="52"/>
        <v>9.1437500000000043</v>
      </c>
      <c r="Q115">
        <f t="shared" si="53"/>
        <v>8.7250000000000014</v>
      </c>
      <c r="R115">
        <f t="shared" si="54"/>
        <v>8.6399999999999988</v>
      </c>
      <c r="S115">
        <f t="shared" si="55"/>
        <v>8.3875000000000011</v>
      </c>
      <c r="T115">
        <f t="shared" si="56"/>
        <v>8.3425000000000011</v>
      </c>
      <c r="U115">
        <f t="shared" si="57"/>
        <v>8.322499999999998</v>
      </c>
      <c r="V115">
        <f t="shared" si="58"/>
        <v>8.3325000000000031</v>
      </c>
      <c r="W115" s="4">
        <f t="shared" si="59"/>
        <v>8.350000000000005</v>
      </c>
    </row>
    <row r="116" spans="2:23" x14ac:dyDescent="0.3">
      <c r="B116" s="30">
        <v>26</v>
      </c>
      <c r="C116">
        <f t="shared" si="42"/>
        <v>9.6751999999999985</v>
      </c>
      <c r="D116">
        <f t="shared" si="43"/>
        <v>9.2599760000000018</v>
      </c>
      <c r="E116">
        <f t="shared" si="44"/>
        <v>8.6004499999999933</v>
      </c>
      <c r="F116">
        <f t="shared" si="45"/>
        <v>8.334380000000003</v>
      </c>
      <c r="G116">
        <f t="shared" si="46"/>
        <v>7.9120600000000003</v>
      </c>
      <c r="H116">
        <f t="shared" si="47"/>
        <v>7.789080000000002</v>
      </c>
      <c r="I116">
        <f t="shared" si="48"/>
        <v>7.7182600000000026</v>
      </c>
      <c r="J116">
        <f t="shared" si="49"/>
        <v>7.8403999999999998</v>
      </c>
      <c r="K116" s="4">
        <f t="shared" si="50"/>
        <v>7.9349200000000071</v>
      </c>
      <c r="N116" s="30">
        <v>26</v>
      </c>
      <c r="O116">
        <f t="shared" si="51"/>
        <v>9.5323999999999955</v>
      </c>
      <c r="P116">
        <f t="shared" si="52"/>
        <v>9.1326000000000054</v>
      </c>
      <c r="Q116">
        <f t="shared" si="53"/>
        <v>8.70627</v>
      </c>
      <c r="R116">
        <f t="shared" si="54"/>
        <v>8.6127399999999987</v>
      </c>
      <c r="S116">
        <f t="shared" si="55"/>
        <v>8.3469800000000003</v>
      </c>
      <c r="T116">
        <f t="shared" si="56"/>
        <v>8.2958000000000016</v>
      </c>
      <c r="U116">
        <f t="shared" si="57"/>
        <v>8.2719799999999974</v>
      </c>
      <c r="V116">
        <f t="shared" si="58"/>
        <v>8.2845600000000026</v>
      </c>
      <c r="W116" s="4">
        <f t="shared" si="59"/>
        <v>8.3019600000000047</v>
      </c>
    </row>
    <row r="117" spans="2:23" x14ac:dyDescent="0.3">
      <c r="B117" s="30">
        <v>27</v>
      </c>
      <c r="C117">
        <f t="shared" si="42"/>
        <v>9.6562999999999981</v>
      </c>
      <c r="D117">
        <f t="shared" si="43"/>
        <v>9.2407073333333347</v>
      </c>
      <c r="E117">
        <f t="shared" si="44"/>
        <v>8.5866624999999939</v>
      </c>
      <c r="F117">
        <f t="shared" si="45"/>
        <v>8.3198283333333372</v>
      </c>
      <c r="G117">
        <f t="shared" si="46"/>
        <v>7.8931483333333334</v>
      </c>
      <c r="H117">
        <f t="shared" si="47"/>
        <v>7.7675033333333348</v>
      </c>
      <c r="I117">
        <f t="shared" si="48"/>
        <v>7.6958650000000031</v>
      </c>
      <c r="J117">
        <f t="shared" si="49"/>
        <v>7.8151833333333336</v>
      </c>
      <c r="K117" s="4">
        <f t="shared" si="50"/>
        <v>7.9068300000000074</v>
      </c>
      <c r="N117" s="30">
        <v>27</v>
      </c>
      <c r="O117">
        <f t="shared" si="51"/>
        <v>9.5205999999999964</v>
      </c>
      <c r="P117">
        <f t="shared" si="52"/>
        <v>9.1221500000000049</v>
      </c>
      <c r="Q117">
        <f t="shared" si="53"/>
        <v>8.6882841666666675</v>
      </c>
      <c r="R117">
        <f t="shared" si="54"/>
        <v>8.586551666666665</v>
      </c>
      <c r="S117">
        <f t="shared" si="55"/>
        <v>8.3081449999999997</v>
      </c>
      <c r="T117">
        <f t="shared" si="56"/>
        <v>8.2511166666666682</v>
      </c>
      <c r="U117">
        <f t="shared" si="57"/>
        <v>8.2235616666666651</v>
      </c>
      <c r="V117">
        <f t="shared" si="58"/>
        <v>8.2386900000000018</v>
      </c>
      <c r="W117" s="4">
        <f t="shared" si="59"/>
        <v>8.2561233333333384</v>
      </c>
    </row>
    <row r="118" spans="2:23" x14ac:dyDescent="0.3">
      <c r="B118" s="30">
        <v>28</v>
      </c>
      <c r="C118">
        <f t="shared" si="42"/>
        <v>9.6382999999999992</v>
      </c>
      <c r="D118">
        <f t="shared" si="43"/>
        <v>9.222444000000003</v>
      </c>
      <c r="E118">
        <f t="shared" si="44"/>
        <v>8.5736374999999931</v>
      </c>
      <c r="F118">
        <f t="shared" si="45"/>
        <v>8.3063450000000039</v>
      </c>
      <c r="G118">
        <f t="shared" si="46"/>
        <v>7.8757649999999995</v>
      </c>
      <c r="H118">
        <f t="shared" si="47"/>
        <v>7.7477700000000009</v>
      </c>
      <c r="I118">
        <f t="shared" si="48"/>
        <v>7.675315000000003</v>
      </c>
      <c r="J118">
        <f t="shared" si="49"/>
        <v>7.7918500000000002</v>
      </c>
      <c r="K118" s="4">
        <f t="shared" si="50"/>
        <v>7.8807300000000069</v>
      </c>
      <c r="N118" s="30">
        <v>28</v>
      </c>
      <c r="O118">
        <f t="shared" si="51"/>
        <v>9.5095999999999954</v>
      </c>
      <c r="P118">
        <f t="shared" si="52"/>
        <v>9.1124000000000063</v>
      </c>
      <c r="Q118">
        <f t="shared" si="53"/>
        <v>8.6710425000000004</v>
      </c>
      <c r="R118">
        <f t="shared" si="54"/>
        <v>8.5614349999999995</v>
      </c>
      <c r="S118">
        <f t="shared" si="55"/>
        <v>8.270995000000001</v>
      </c>
      <c r="T118">
        <f t="shared" si="56"/>
        <v>8.2084500000000009</v>
      </c>
      <c r="U118">
        <f t="shared" si="57"/>
        <v>8.1772449999999974</v>
      </c>
      <c r="V118">
        <f t="shared" si="58"/>
        <v>8.1948900000000027</v>
      </c>
      <c r="W118" s="4">
        <f t="shared" si="59"/>
        <v>8.2124900000000061</v>
      </c>
    </row>
    <row r="119" spans="2:23" x14ac:dyDescent="0.3">
      <c r="B119" s="30">
        <v>29</v>
      </c>
      <c r="C119">
        <f t="shared" si="42"/>
        <v>9.6211999999999982</v>
      </c>
      <c r="D119">
        <f t="shared" si="43"/>
        <v>9.2051860000000012</v>
      </c>
      <c r="E119">
        <f t="shared" si="44"/>
        <v>8.5613749999999929</v>
      </c>
      <c r="F119">
        <f t="shared" si="45"/>
        <v>8.2939300000000031</v>
      </c>
      <c r="G119">
        <f t="shared" si="46"/>
        <v>7.8599099999999993</v>
      </c>
      <c r="H119">
        <f t="shared" si="47"/>
        <v>7.7298800000000014</v>
      </c>
      <c r="I119">
        <f t="shared" si="48"/>
        <v>7.6566100000000024</v>
      </c>
      <c r="J119">
        <f t="shared" si="49"/>
        <v>7.7703999999999995</v>
      </c>
      <c r="K119" s="4">
        <f t="shared" si="50"/>
        <v>7.8566200000000066</v>
      </c>
      <c r="N119" s="30">
        <v>29</v>
      </c>
      <c r="O119">
        <f t="shared" si="51"/>
        <v>9.4993999999999961</v>
      </c>
      <c r="P119">
        <f t="shared" si="52"/>
        <v>9.103350000000006</v>
      </c>
      <c r="Q119">
        <f t="shared" si="53"/>
        <v>8.6545450000000006</v>
      </c>
      <c r="R119">
        <f t="shared" si="54"/>
        <v>8.5373899999999985</v>
      </c>
      <c r="S119">
        <f t="shared" si="55"/>
        <v>8.2355300000000007</v>
      </c>
      <c r="T119">
        <f t="shared" si="56"/>
        <v>8.1678000000000015</v>
      </c>
      <c r="U119">
        <f t="shared" si="57"/>
        <v>8.133029999999998</v>
      </c>
      <c r="V119">
        <f t="shared" si="58"/>
        <v>8.1531600000000033</v>
      </c>
      <c r="W119" s="4">
        <f t="shared" si="59"/>
        <v>8.1710600000000042</v>
      </c>
    </row>
    <row r="120" spans="2:23" x14ac:dyDescent="0.3">
      <c r="B120" s="30">
        <v>30</v>
      </c>
      <c r="C120">
        <f t="shared" si="42"/>
        <v>9.6049999999999986</v>
      </c>
      <c r="D120">
        <f t="shared" si="43"/>
        <v>9.1889333333333347</v>
      </c>
      <c r="E120">
        <f t="shared" si="44"/>
        <v>8.549874999999993</v>
      </c>
      <c r="F120">
        <f t="shared" si="45"/>
        <v>8.2825833333333367</v>
      </c>
      <c r="G120">
        <f t="shared" si="46"/>
        <v>7.8455833333333338</v>
      </c>
      <c r="H120">
        <f t="shared" si="47"/>
        <v>7.7138333333333353</v>
      </c>
      <c r="I120">
        <f t="shared" si="48"/>
        <v>7.6397500000000029</v>
      </c>
      <c r="J120">
        <f t="shared" si="49"/>
        <v>7.7508333333333335</v>
      </c>
      <c r="K120" s="4">
        <f t="shared" si="50"/>
        <v>7.8345000000000073</v>
      </c>
      <c r="N120" s="30">
        <v>30</v>
      </c>
      <c r="O120">
        <f t="shared" si="51"/>
        <v>9.4899999999999949</v>
      </c>
      <c r="P120">
        <f t="shared" si="52"/>
        <v>9.095000000000006</v>
      </c>
      <c r="Q120">
        <f t="shared" si="53"/>
        <v>8.638791666666668</v>
      </c>
      <c r="R120">
        <f t="shared" si="54"/>
        <v>8.5144166666666656</v>
      </c>
      <c r="S120">
        <f t="shared" si="55"/>
        <v>8.2017500000000005</v>
      </c>
      <c r="T120">
        <f t="shared" si="56"/>
        <v>8.1291666666666682</v>
      </c>
      <c r="U120">
        <f t="shared" si="57"/>
        <v>8.090916666666665</v>
      </c>
      <c r="V120">
        <f t="shared" si="58"/>
        <v>8.1135000000000019</v>
      </c>
      <c r="W120" s="4">
        <f t="shared" si="59"/>
        <v>8.1318333333333381</v>
      </c>
    </row>
    <row r="121" spans="2:23" x14ac:dyDescent="0.3">
      <c r="B121" s="30">
        <v>31</v>
      </c>
      <c r="C121">
        <f t="shared" si="42"/>
        <v>9.5896999999999988</v>
      </c>
      <c r="D121">
        <f t="shared" si="43"/>
        <v>9.1736860000000018</v>
      </c>
      <c r="E121">
        <f t="shared" si="44"/>
        <v>8.5391374999999936</v>
      </c>
      <c r="F121">
        <f t="shared" si="45"/>
        <v>8.2723050000000029</v>
      </c>
      <c r="G121">
        <f t="shared" si="46"/>
        <v>7.8327849999999994</v>
      </c>
      <c r="H121">
        <f t="shared" si="47"/>
        <v>7.6996300000000018</v>
      </c>
      <c r="I121">
        <f t="shared" si="48"/>
        <v>7.6247350000000029</v>
      </c>
      <c r="J121">
        <f t="shared" si="49"/>
        <v>7.7331499999999993</v>
      </c>
      <c r="K121" s="4">
        <f t="shared" si="50"/>
        <v>7.8143700000000074</v>
      </c>
      <c r="N121" s="30">
        <v>31</v>
      </c>
      <c r="O121">
        <f t="shared" si="51"/>
        <v>9.4813999999999954</v>
      </c>
      <c r="P121">
        <f t="shared" si="52"/>
        <v>9.087350000000006</v>
      </c>
      <c r="Q121">
        <f t="shared" si="53"/>
        <v>8.6237825000000008</v>
      </c>
      <c r="R121">
        <f t="shared" si="54"/>
        <v>8.4925149999999991</v>
      </c>
      <c r="S121">
        <f t="shared" si="55"/>
        <v>8.1696550000000006</v>
      </c>
      <c r="T121">
        <f t="shared" si="56"/>
        <v>8.0925500000000028</v>
      </c>
      <c r="U121">
        <f t="shared" si="57"/>
        <v>8.0509049999999966</v>
      </c>
      <c r="V121">
        <f t="shared" si="58"/>
        <v>8.0759100000000021</v>
      </c>
      <c r="W121" s="4">
        <f t="shared" si="59"/>
        <v>8.0948100000000061</v>
      </c>
    </row>
    <row r="122" spans="2:23" x14ac:dyDescent="0.3">
      <c r="B122" s="30">
        <v>32</v>
      </c>
      <c r="C122">
        <f t="shared" si="42"/>
        <v>9.5752999999999986</v>
      </c>
      <c r="D122">
        <f t="shared" si="43"/>
        <v>9.1594440000000024</v>
      </c>
      <c r="E122">
        <f t="shared" si="44"/>
        <v>8.5291624999999929</v>
      </c>
      <c r="F122">
        <f t="shared" si="45"/>
        <v>8.2630950000000034</v>
      </c>
      <c r="G122">
        <f t="shared" si="46"/>
        <v>7.8215149999999998</v>
      </c>
      <c r="H122">
        <f t="shared" si="47"/>
        <v>7.6872700000000016</v>
      </c>
      <c r="I122">
        <f t="shared" si="48"/>
        <v>7.6115650000000032</v>
      </c>
      <c r="J122">
        <f t="shared" si="49"/>
        <v>7.7173499999999997</v>
      </c>
      <c r="K122" s="4">
        <f t="shared" si="50"/>
        <v>7.7962300000000075</v>
      </c>
      <c r="N122" s="30">
        <v>32</v>
      </c>
      <c r="O122">
        <f t="shared" si="51"/>
        <v>9.4735999999999958</v>
      </c>
      <c r="P122">
        <f t="shared" si="52"/>
        <v>9.0804000000000062</v>
      </c>
      <c r="Q122">
        <f t="shared" si="53"/>
        <v>8.6095175000000008</v>
      </c>
      <c r="R122">
        <f t="shared" si="54"/>
        <v>8.471684999999999</v>
      </c>
      <c r="S122">
        <f t="shared" si="55"/>
        <v>8.1392450000000007</v>
      </c>
      <c r="T122">
        <f t="shared" si="56"/>
        <v>8.0579500000000017</v>
      </c>
      <c r="U122">
        <f t="shared" si="57"/>
        <v>8.0129949999999965</v>
      </c>
      <c r="V122">
        <f t="shared" si="58"/>
        <v>8.0403900000000021</v>
      </c>
      <c r="W122" s="4">
        <f t="shared" si="59"/>
        <v>8.0599900000000062</v>
      </c>
    </row>
    <row r="123" spans="2:23" x14ac:dyDescent="0.3">
      <c r="B123" s="30">
        <v>33</v>
      </c>
      <c r="C123">
        <f t="shared" si="42"/>
        <v>9.5617999999999981</v>
      </c>
      <c r="D123">
        <f t="shared" si="43"/>
        <v>9.1462073333333365</v>
      </c>
      <c r="E123">
        <f t="shared" si="44"/>
        <v>8.5199499999999926</v>
      </c>
      <c r="F123">
        <f t="shared" si="45"/>
        <v>8.2549533333333365</v>
      </c>
      <c r="G123">
        <f t="shared" si="46"/>
        <v>7.811773333333333</v>
      </c>
      <c r="H123">
        <f t="shared" si="47"/>
        <v>7.6767533333333349</v>
      </c>
      <c r="I123">
        <f t="shared" si="48"/>
        <v>7.600240000000003</v>
      </c>
      <c r="J123">
        <f t="shared" si="49"/>
        <v>7.7034333333333329</v>
      </c>
      <c r="K123" s="4">
        <f t="shared" si="50"/>
        <v>7.780080000000007</v>
      </c>
      <c r="N123" s="30">
        <v>33</v>
      </c>
      <c r="O123">
        <f t="shared" si="51"/>
        <v>9.4665999999999961</v>
      </c>
      <c r="P123">
        <f t="shared" si="52"/>
        <v>9.0741500000000066</v>
      </c>
      <c r="Q123">
        <f t="shared" si="53"/>
        <v>8.5959966666666681</v>
      </c>
      <c r="R123">
        <f t="shared" si="54"/>
        <v>8.4519266666666653</v>
      </c>
      <c r="S123">
        <f t="shared" si="55"/>
        <v>8.1105200000000011</v>
      </c>
      <c r="T123">
        <f t="shared" si="56"/>
        <v>8.0253666666666685</v>
      </c>
      <c r="U123">
        <f t="shared" si="57"/>
        <v>7.9771866666666638</v>
      </c>
      <c r="V123">
        <f t="shared" si="58"/>
        <v>8.0069400000000019</v>
      </c>
      <c r="W123" s="4">
        <f t="shared" si="59"/>
        <v>8.0273733333333386</v>
      </c>
    </row>
    <row r="124" spans="2:23" x14ac:dyDescent="0.3">
      <c r="B124" s="30">
        <v>34</v>
      </c>
      <c r="C124">
        <f t="shared" si="42"/>
        <v>9.549199999999999</v>
      </c>
      <c r="D124">
        <f t="shared" si="43"/>
        <v>9.1339760000000023</v>
      </c>
      <c r="E124">
        <f t="shared" si="44"/>
        <v>8.5114999999999927</v>
      </c>
      <c r="F124">
        <f t="shared" si="45"/>
        <v>8.2478800000000039</v>
      </c>
      <c r="G124">
        <f t="shared" si="46"/>
        <v>7.8035599999999992</v>
      </c>
      <c r="H124">
        <f t="shared" si="47"/>
        <v>7.6680800000000016</v>
      </c>
      <c r="I124">
        <f t="shared" si="48"/>
        <v>7.5907600000000031</v>
      </c>
      <c r="J124">
        <f t="shared" si="49"/>
        <v>7.6913999999999998</v>
      </c>
      <c r="K124" s="4">
        <f t="shared" si="50"/>
        <v>7.7659200000000075</v>
      </c>
      <c r="N124" s="30">
        <v>34</v>
      </c>
      <c r="O124">
        <f t="shared" si="51"/>
        <v>9.4603999999999964</v>
      </c>
      <c r="P124">
        <f t="shared" si="52"/>
        <v>9.0686000000000071</v>
      </c>
      <c r="Q124">
        <f t="shared" si="53"/>
        <v>8.5832200000000007</v>
      </c>
      <c r="R124">
        <f t="shared" si="54"/>
        <v>8.4332399999999996</v>
      </c>
      <c r="S124">
        <f t="shared" si="55"/>
        <v>8.0834800000000016</v>
      </c>
      <c r="T124">
        <f t="shared" si="56"/>
        <v>7.9948000000000023</v>
      </c>
      <c r="U124">
        <f t="shared" si="57"/>
        <v>7.9434799999999974</v>
      </c>
      <c r="V124">
        <f t="shared" si="58"/>
        <v>7.9755600000000015</v>
      </c>
      <c r="W124" s="4">
        <f t="shared" si="59"/>
        <v>7.996960000000005</v>
      </c>
    </row>
    <row r="125" spans="2:23" x14ac:dyDescent="0.3">
      <c r="B125" s="30">
        <v>35</v>
      </c>
      <c r="C125">
        <f t="shared" si="42"/>
        <v>9.5374999999999979</v>
      </c>
      <c r="D125">
        <f t="shared" si="43"/>
        <v>9.1227500000000035</v>
      </c>
      <c r="E125">
        <f t="shared" si="44"/>
        <v>8.5038124999999916</v>
      </c>
      <c r="F125">
        <f t="shared" si="45"/>
        <v>8.2418750000000038</v>
      </c>
      <c r="G125">
        <f t="shared" si="46"/>
        <v>7.796875</v>
      </c>
      <c r="H125">
        <f t="shared" si="47"/>
        <v>7.6612500000000026</v>
      </c>
      <c r="I125">
        <f t="shared" si="48"/>
        <v>7.5831250000000034</v>
      </c>
      <c r="J125">
        <f t="shared" si="49"/>
        <v>7.6812499999999995</v>
      </c>
      <c r="K125" s="4">
        <f t="shared" si="50"/>
        <v>7.7537500000000081</v>
      </c>
      <c r="N125" s="30">
        <v>35</v>
      </c>
      <c r="O125">
        <f t="shared" si="51"/>
        <v>9.4549999999999965</v>
      </c>
      <c r="P125">
        <f t="shared" si="52"/>
        <v>9.063750000000006</v>
      </c>
      <c r="Q125">
        <f t="shared" si="53"/>
        <v>8.5711875000000006</v>
      </c>
      <c r="R125">
        <f t="shared" si="54"/>
        <v>8.4156249999999986</v>
      </c>
      <c r="S125">
        <f t="shared" si="55"/>
        <v>8.0581250000000004</v>
      </c>
      <c r="T125">
        <f t="shared" si="56"/>
        <v>7.9662500000000023</v>
      </c>
      <c r="U125">
        <f t="shared" si="57"/>
        <v>7.9118749999999975</v>
      </c>
      <c r="V125">
        <f t="shared" si="58"/>
        <v>7.9462500000000018</v>
      </c>
      <c r="W125" s="4">
        <f t="shared" si="59"/>
        <v>7.9687500000000053</v>
      </c>
    </row>
    <row r="126" spans="2:23" x14ac:dyDescent="0.3">
      <c r="B126" s="30">
        <v>36</v>
      </c>
      <c r="C126">
        <f t="shared" si="42"/>
        <v>9.5266999999999982</v>
      </c>
      <c r="D126">
        <f t="shared" si="43"/>
        <v>9.1125293333333364</v>
      </c>
      <c r="E126">
        <f t="shared" si="44"/>
        <v>8.4968874999999926</v>
      </c>
      <c r="F126">
        <f t="shared" si="45"/>
        <v>8.2369383333333364</v>
      </c>
      <c r="G126">
        <f t="shared" si="46"/>
        <v>7.7917183333333329</v>
      </c>
      <c r="H126">
        <f t="shared" si="47"/>
        <v>7.6562633333333352</v>
      </c>
      <c r="I126">
        <f t="shared" si="48"/>
        <v>7.5773350000000033</v>
      </c>
      <c r="J126">
        <f t="shared" si="49"/>
        <v>7.6729833333333328</v>
      </c>
      <c r="K126" s="4">
        <f t="shared" si="50"/>
        <v>7.7435700000000072</v>
      </c>
      <c r="N126" s="30">
        <v>36</v>
      </c>
      <c r="O126">
        <f t="shared" si="51"/>
        <v>9.4503999999999948</v>
      </c>
      <c r="P126">
        <f t="shared" si="52"/>
        <v>9.0596000000000068</v>
      </c>
      <c r="Q126">
        <f t="shared" si="53"/>
        <v>8.5598991666666677</v>
      </c>
      <c r="R126">
        <f t="shared" si="54"/>
        <v>8.3990816666666657</v>
      </c>
      <c r="S126">
        <f t="shared" si="55"/>
        <v>8.0344550000000012</v>
      </c>
      <c r="T126">
        <f t="shared" si="56"/>
        <v>7.9397166666666692</v>
      </c>
      <c r="U126">
        <f t="shared" si="57"/>
        <v>7.8823716666666641</v>
      </c>
      <c r="V126">
        <f t="shared" si="58"/>
        <v>7.9190100000000019</v>
      </c>
      <c r="W126" s="4">
        <f t="shared" si="59"/>
        <v>7.9427433333333388</v>
      </c>
    </row>
    <row r="127" spans="2:23" x14ac:dyDescent="0.3">
      <c r="B127" s="30">
        <v>37</v>
      </c>
      <c r="C127">
        <f t="shared" si="42"/>
        <v>9.5167999999999981</v>
      </c>
      <c r="D127">
        <f t="shared" si="43"/>
        <v>9.1033140000000028</v>
      </c>
      <c r="E127">
        <f t="shared" si="44"/>
        <v>8.4907249999999923</v>
      </c>
      <c r="F127">
        <f t="shared" si="45"/>
        <v>8.2330700000000032</v>
      </c>
      <c r="G127">
        <f t="shared" si="46"/>
        <v>7.7880899999999995</v>
      </c>
      <c r="H127">
        <f t="shared" si="47"/>
        <v>7.6531200000000013</v>
      </c>
      <c r="I127">
        <f t="shared" si="48"/>
        <v>7.5733900000000034</v>
      </c>
      <c r="J127">
        <f t="shared" si="49"/>
        <v>7.666599999999999</v>
      </c>
      <c r="K127" s="4">
        <f t="shared" si="50"/>
        <v>7.7353800000000081</v>
      </c>
      <c r="N127" s="30">
        <v>37</v>
      </c>
      <c r="O127">
        <f t="shared" si="51"/>
        <v>9.4465999999999966</v>
      </c>
      <c r="P127">
        <f t="shared" si="52"/>
        <v>9.0561500000000059</v>
      </c>
      <c r="Q127">
        <f t="shared" si="53"/>
        <v>8.5493550000000003</v>
      </c>
      <c r="R127">
        <f t="shared" si="54"/>
        <v>8.3836099999999991</v>
      </c>
      <c r="S127">
        <f t="shared" si="55"/>
        <v>8.0124700000000004</v>
      </c>
      <c r="T127">
        <f t="shared" si="56"/>
        <v>7.9152000000000022</v>
      </c>
      <c r="U127">
        <f t="shared" si="57"/>
        <v>7.8549699999999971</v>
      </c>
      <c r="V127">
        <f t="shared" si="58"/>
        <v>7.8938400000000026</v>
      </c>
      <c r="W127" s="4">
        <f t="shared" si="59"/>
        <v>7.9189400000000063</v>
      </c>
    </row>
    <row r="128" spans="2:23" x14ac:dyDescent="0.3">
      <c r="B128" s="30">
        <v>38</v>
      </c>
      <c r="C128">
        <f t="shared" si="42"/>
        <v>9.5077999999999978</v>
      </c>
      <c r="D128">
        <f t="shared" si="43"/>
        <v>9.0951040000000027</v>
      </c>
      <c r="E128">
        <f t="shared" si="44"/>
        <v>8.4853249999999925</v>
      </c>
      <c r="F128">
        <f t="shared" si="45"/>
        <v>8.2302700000000026</v>
      </c>
      <c r="G128">
        <f t="shared" si="46"/>
        <v>7.78599</v>
      </c>
      <c r="H128">
        <f t="shared" si="47"/>
        <v>7.6518200000000025</v>
      </c>
      <c r="I128">
        <f t="shared" si="48"/>
        <v>7.5712900000000039</v>
      </c>
      <c r="J128">
        <f t="shared" si="49"/>
        <v>7.6620999999999997</v>
      </c>
      <c r="K128" s="4">
        <f t="shared" si="50"/>
        <v>7.7291800000000084</v>
      </c>
      <c r="N128" s="30">
        <v>38</v>
      </c>
      <c r="O128">
        <f t="shared" si="51"/>
        <v>9.4435999999999964</v>
      </c>
      <c r="P128">
        <f t="shared" si="52"/>
        <v>9.053400000000007</v>
      </c>
      <c r="Q128">
        <f t="shared" si="53"/>
        <v>8.539555</v>
      </c>
      <c r="R128">
        <f t="shared" si="54"/>
        <v>8.3692099999999989</v>
      </c>
      <c r="S128">
        <f t="shared" si="55"/>
        <v>7.9921700000000016</v>
      </c>
      <c r="T128">
        <f t="shared" si="56"/>
        <v>7.8927000000000032</v>
      </c>
      <c r="U128">
        <f t="shared" si="57"/>
        <v>7.8296699999999966</v>
      </c>
      <c r="V128">
        <f t="shared" si="58"/>
        <v>7.8707400000000023</v>
      </c>
      <c r="W128" s="4">
        <f t="shared" si="59"/>
        <v>7.897340000000006</v>
      </c>
    </row>
    <row r="129" spans="2:23" x14ac:dyDescent="0.3">
      <c r="B129" s="30">
        <v>39</v>
      </c>
      <c r="C129">
        <f t="shared" si="42"/>
        <v>9.4996999999999971</v>
      </c>
      <c r="D129">
        <f t="shared" si="43"/>
        <v>9.0878993333333362</v>
      </c>
      <c r="E129">
        <f t="shared" si="44"/>
        <v>8.4806874999999913</v>
      </c>
      <c r="F129">
        <f t="shared" si="45"/>
        <v>8.2285383333333364</v>
      </c>
      <c r="G129">
        <f t="shared" si="46"/>
        <v>7.7854183333333324</v>
      </c>
      <c r="H129">
        <f t="shared" si="47"/>
        <v>7.6523633333333354</v>
      </c>
      <c r="I129">
        <f t="shared" si="48"/>
        <v>7.5710350000000037</v>
      </c>
      <c r="J129">
        <f t="shared" si="49"/>
        <v>7.6594833333333323</v>
      </c>
      <c r="K129" s="4">
        <f t="shared" si="50"/>
        <v>7.7249700000000079</v>
      </c>
      <c r="N129" s="30">
        <v>39</v>
      </c>
      <c r="O129">
        <f t="shared" si="51"/>
        <v>9.4413999999999962</v>
      </c>
      <c r="P129">
        <f t="shared" si="52"/>
        <v>9.0513500000000064</v>
      </c>
      <c r="Q129">
        <f t="shared" si="53"/>
        <v>8.530499166666667</v>
      </c>
      <c r="R129">
        <f t="shared" si="54"/>
        <v>8.3558816666666651</v>
      </c>
      <c r="S129">
        <f t="shared" si="55"/>
        <v>7.9735550000000011</v>
      </c>
      <c r="T129">
        <f t="shared" si="56"/>
        <v>7.8722166666666702</v>
      </c>
      <c r="U129">
        <f t="shared" si="57"/>
        <v>7.8064716666666634</v>
      </c>
      <c r="V129">
        <f t="shared" si="58"/>
        <v>7.8497100000000017</v>
      </c>
      <c r="W129" s="4">
        <f t="shared" si="59"/>
        <v>7.8779433333333388</v>
      </c>
    </row>
    <row r="130" spans="2:23" x14ac:dyDescent="0.3">
      <c r="B130" s="30">
        <v>40</v>
      </c>
      <c r="C130">
        <f t="shared" si="42"/>
        <v>9.4924999999999979</v>
      </c>
      <c r="D130">
        <f t="shared" si="43"/>
        <v>9.0817000000000032</v>
      </c>
      <c r="E130">
        <f t="shared" si="44"/>
        <v>8.4768124999999923</v>
      </c>
      <c r="F130">
        <f t="shared" si="45"/>
        <v>8.2278750000000027</v>
      </c>
      <c r="G130">
        <f t="shared" si="46"/>
        <v>7.7863749999999996</v>
      </c>
      <c r="H130">
        <f t="shared" si="47"/>
        <v>7.6547500000000026</v>
      </c>
      <c r="I130">
        <f t="shared" si="48"/>
        <v>7.5726250000000039</v>
      </c>
      <c r="J130">
        <f t="shared" si="49"/>
        <v>7.6587499999999995</v>
      </c>
      <c r="K130" s="4">
        <f t="shared" si="50"/>
        <v>7.7227500000000084</v>
      </c>
      <c r="N130" s="30">
        <v>40</v>
      </c>
      <c r="O130">
        <f t="shared" si="51"/>
        <v>9.4399999999999959</v>
      </c>
      <c r="P130">
        <f t="shared" si="52"/>
        <v>9.0500000000000078</v>
      </c>
      <c r="Q130">
        <f t="shared" si="53"/>
        <v>8.5221875000000011</v>
      </c>
      <c r="R130">
        <f t="shared" si="54"/>
        <v>8.3436249999999994</v>
      </c>
      <c r="S130">
        <f t="shared" si="55"/>
        <v>7.9566250000000016</v>
      </c>
      <c r="T130">
        <f t="shared" si="56"/>
        <v>7.8537500000000033</v>
      </c>
      <c r="U130">
        <f t="shared" si="57"/>
        <v>7.7853749999999966</v>
      </c>
      <c r="V130">
        <f t="shared" si="58"/>
        <v>7.8307500000000019</v>
      </c>
      <c r="W130" s="4">
        <f t="shared" si="59"/>
        <v>7.8607500000000057</v>
      </c>
    </row>
    <row r="131" spans="2:23" x14ac:dyDescent="0.3">
      <c r="B131" s="30">
        <v>41</v>
      </c>
      <c r="C131">
        <f t="shared" si="42"/>
        <v>9.4861999999999984</v>
      </c>
      <c r="D131">
        <f t="shared" si="43"/>
        <v>9.076506000000002</v>
      </c>
      <c r="E131">
        <f t="shared" si="44"/>
        <v>8.473699999999992</v>
      </c>
      <c r="F131">
        <f t="shared" si="45"/>
        <v>8.2282800000000034</v>
      </c>
      <c r="G131">
        <f t="shared" si="46"/>
        <v>7.7888599999999997</v>
      </c>
      <c r="H131">
        <f t="shared" si="47"/>
        <v>7.6589800000000023</v>
      </c>
      <c r="I131">
        <f t="shared" si="48"/>
        <v>7.5760600000000036</v>
      </c>
      <c r="J131">
        <f t="shared" si="49"/>
        <v>7.6598999999999995</v>
      </c>
      <c r="K131" s="4">
        <f t="shared" si="50"/>
        <v>7.7225200000000083</v>
      </c>
      <c r="N131" s="30">
        <v>41</v>
      </c>
      <c r="O131">
        <f t="shared" si="51"/>
        <v>9.4393999999999956</v>
      </c>
      <c r="P131">
        <f t="shared" si="52"/>
        <v>9.0493500000000076</v>
      </c>
      <c r="Q131">
        <f t="shared" si="53"/>
        <v>8.5146200000000007</v>
      </c>
      <c r="R131">
        <f t="shared" si="54"/>
        <v>8.3324399999999983</v>
      </c>
      <c r="S131">
        <f t="shared" si="55"/>
        <v>7.9413800000000023</v>
      </c>
      <c r="T131">
        <f t="shared" si="56"/>
        <v>7.8373000000000035</v>
      </c>
      <c r="U131">
        <f t="shared" si="57"/>
        <v>7.7663799999999963</v>
      </c>
      <c r="V131">
        <f t="shared" si="58"/>
        <v>7.8138600000000018</v>
      </c>
      <c r="W131" s="4">
        <f t="shared" si="59"/>
        <v>7.8457600000000065</v>
      </c>
    </row>
    <row r="132" spans="2:23" x14ac:dyDescent="0.3">
      <c r="B132" s="30">
        <v>42</v>
      </c>
      <c r="C132">
        <f t="shared" si="42"/>
        <v>9.4807999999999986</v>
      </c>
      <c r="D132">
        <f t="shared" si="43"/>
        <v>9.072317333333336</v>
      </c>
      <c r="E132">
        <f t="shared" si="44"/>
        <v>8.4713499999999922</v>
      </c>
      <c r="F132">
        <f t="shared" si="45"/>
        <v>8.2297533333333366</v>
      </c>
      <c r="G132">
        <f t="shared" si="46"/>
        <v>7.7928733333333327</v>
      </c>
      <c r="H132">
        <f t="shared" si="47"/>
        <v>7.6650533333333364</v>
      </c>
      <c r="I132">
        <f t="shared" si="48"/>
        <v>7.5813400000000044</v>
      </c>
      <c r="J132">
        <f t="shared" si="49"/>
        <v>7.6629333333333332</v>
      </c>
      <c r="K132" s="4">
        <f t="shared" si="50"/>
        <v>7.7242800000000083</v>
      </c>
      <c r="N132" s="30">
        <v>42</v>
      </c>
      <c r="O132">
        <f t="shared" si="51"/>
        <v>9.4395999999999951</v>
      </c>
      <c r="P132">
        <f t="shared" si="52"/>
        <v>9.0494000000000074</v>
      </c>
      <c r="Q132">
        <f t="shared" si="53"/>
        <v>8.5077966666666676</v>
      </c>
      <c r="R132">
        <f t="shared" si="54"/>
        <v>8.3223266666666653</v>
      </c>
      <c r="S132">
        <f t="shared" si="55"/>
        <v>7.9278200000000023</v>
      </c>
      <c r="T132">
        <f t="shared" si="56"/>
        <v>7.8228666666666697</v>
      </c>
      <c r="U132">
        <f t="shared" si="57"/>
        <v>7.7494866666666633</v>
      </c>
      <c r="V132">
        <f t="shared" si="58"/>
        <v>7.7990400000000024</v>
      </c>
      <c r="W132" s="4">
        <f t="shared" si="59"/>
        <v>7.8329733333333396</v>
      </c>
    </row>
    <row r="133" spans="2:23" x14ac:dyDescent="0.3">
      <c r="B133" s="30">
        <v>43</v>
      </c>
      <c r="C133">
        <f t="shared" si="42"/>
        <v>9.4762999999999984</v>
      </c>
      <c r="D133">
        <f t="shared" si="43"/>
        <v>9.0691340000000018</v>
      </c>
      <c r="E133">
        <f t="shared" si="44"/>
        <v>8.469762499999991</v>
      </c>
      <c r="F133">
        <f t="shared" si="45"/>
        <v>8.2322950000000041</v>
      </c>
      <c r="G133">
        <f t="shared" si="46"/>
        <v>7.7984149999999994</v>
      </c>
      <c r="H133">
        <f t="shared" si="47"/>
        <v>7.672970000000003</v>
      </c>
      <c r="I133">
        <f t="shared" si="48"/>
        <v>7.5884650000000047</v>
      </c>
      <c r="J133">
        <f t="shared" si="49"/>
        <v>7.6678499999999996</v>
      </c>
      <c r="K133" s="4">
        <f t="shared" si="50"/>
        <v>7.7280300000000084</v>
      </c>
      <c r="N133" s="30">
        <v>43</v>
      </c>
      <c r="O133">
        <f t="shared" si="51"/>
        <v>9.4405999999999963</v>
      </c>
      <c r="P133">
        <f t="shared" si="52"/>
        <v>9.0501500000000075</v>
      </c>
      <c r="Q133">
        <f t="shared" si="53"/>
        <v>8.5017175000000016</v>
      </c>
      <c r="R133">
        <f t="shared" si="54"/>
        <v>8.3132849999999987</v>
      </c>
      <c r="S133">
        <f t="shared" si="55"/>
        <v>7.9159450000000025</v>
      </c>
      <c r="T133">
        <f t="shared" si="56"/>
        <v>7.8104500000000039</v>
      </c>
      <c r="U133">
        <f t="shared" si="57"/>
        <v>7.7346949999999968</v>
      </c>
      <c r="V133">
        <f t="shared" si="58"/>
        <v>7.7862900000000019</v>
      </c>
      <c r="W133" s="4">
        <f t="shared" si="59"/>
        <v>7.8223900000000057</v>
      </c>
    </row>
    <row r="134" spans="2:23" x14ac:dyDescent="0.3">
      <c r="B134" s="30">
        <v>44</v>
      </c>
      <c r="C134">
        <f t="shared" si="42"/>
        <v>9.4726999999999979</v>
      </c>
      <c r="D134">
        <f t="shared" si="43"/>
        <v>9.0669560000000029</v>
      </c>
      <c r="E134">
        <f t="shared" si="44"/>
        <v>8.468937499999992</v>
      </c>
      <c r="F134">
        <f t="shared" si="45"/>
        <v>8.2359050000000025</v>
      </c>
      <c r="G134">
        <f t="shared" si="46"/>
        <v>7.8054849999999991</v>
      </c>
      <c r="H134">
        <f t="shared" si="47"/>
        <v>7.6827300000000029</v>
      </c>
      <c r="I134">
        <f t="shared" si="48"/>
        <v>7.5974350000000044</v>
      </c>
      <c r="J134">
        <f t="shared" si="49"/>
        <v>7.6746499999999997</v>
      </c>
      <c r="K134" s="4">
        <f t="shared" si="50"/>
        <v>7.7337700000000087</v>
      </c>
      <c r="N134" s="30">
        <v>44</v>
      </c>
      <c r="O134">
        <f t="shared" si="51"/>
        <v>9.4423999999999957</v>
      </c>
      <c r="P134">
        <f t="shared" si="52"/>
        <v>9.0516000000000076</v>
      </c>
      <c r="Q134">
        <f t="shared" si="53"/>
        <v>8.4963825000000011</v>
      </c>
      <c r="R134">
        <f t="shared" si="54"/>
        <v>8.3053149999999984</v>
      </c>
      <c r="S134">
        <f t="shared" si="55"/>
        <v>7.9057550000000028</v>
      </c>
      <c r="T134">
        <f t="shared" si="56"/>
        <v>7.8000500000000041</v>
      </c>
      <c r="U134">
        <f t="shared" si="57"/>
        <v>7.7220049999999967</v>
      </c>
      <c r="V134">
        <f t="shared" si="58"/>
        <v>7.7756100000000021</v>
      </c>
      <c r="W134" s="4">
        <f t="shared" si="59"/>
        <v>7.8140100000000068</v>
      </c>
    </row>
    <row r="135" spans="2:23" x14ac:dyDescent="0.3">
      <c r="B135" s="30">
        <v>45</v>
      </c>
      <c r="C135">
        <f t="shared" si="42"/>
        <v>9.4699999999999971</v>
      </c>
      <c r="D135">
        <f t="shared" si="43"/>
        <v>9.0657833333333357</v>
      </c>
      <c r="E135">
        <f t="shared" si="44"/>
        <v>8.4688749999999917</v>
      </c>
      <c r="F135">
        <f t="shared" si="45"/>
        <v>8.2405833333333369</v>
      </c>
      <c r="G135">
        <f t="shared" si="46"/>
        <v>7.8140833333333326</v>
      </c>
      <c r="H135">
        <f t="shared" si="47"/>
        <v>7.6943333333333364</v>
      </c>
      <c r="I135">
        <f t="shared" si="48"/>
        <v>7.6082500000000044</v>
      </c>
      <c r="J135">
        <f t="shared" si="49"/>
        <v>7.6833333333333327</v>
      </c>
      <c r="K135" s="4">
        <f t="shared" si="50"/>
        <v>7.7415000000000083</v>
      </c>
      <c r="N135" s="30">
        <v>45</v>
      </c>
      <c r="O135">
        <f t="shared" si="51"/>
        <v>9.444999999999995</v>
      </c>
      <c r="P135">
        <f t="shared" si="52"/>
        <v>9.053750000000008</v>
      </c>
      <c r="Q135">
        <f t="shared" si="53"/>
        <v>8.4917916666666677</v>
      </c>
      <c r="R135">
        <f t="shared" si="54"/>
        <v>8.2984166666666646</v>
      </c>
      <c r="S135">
        <f t="shared" si="55"/>
        <v>7.8972500000000023</v>
      </c>
      <c r="T135">
        <f t="shared" si="56"/>
        <v>7.7916666666666714</v>
      </c>
      <c r="U135">
        <f t="shared" si="57"/>
        <v>7.711416666666663</v>
      </c>
      <c r="V135">
        <f t="shared" si="58"/>
        <v>7.7670000000000012</v>
      </c>
      <c r="W135" s="4">
        <f t="shared" si="59"/>
        <v>7.8078333333333401</v>
      </c>
    </row>
    <row r="136" spans="2:23" x14ac:dyDescent="0.3">
      <c r="B136" s="30">
        <v>46</v>
      </c>
      <c r="C136">
        <f t="shared" si="42"/>
        <v>9.4681999999999977</v>
      </c>
      <c r="D136">
        <f t="shared" si="43"/>
        <v>9.0656160000000021</v>
      </c>
      <c r="E136">
        <f t="shared" si="44"/>
        <v>8.4695749999999919</v>
      </c>
      <c r="F136">
        <f t="shared" si="45"/>
        <v>8.2463300000000022</v>
      </c>
      <c r="G136">
        <f t="shared" si="46"/>
        <v>7.824209999999999</v>
      </c>
      <c r="H136">
        <f t="shared" si="47"/>
        <v>7.7077800000000032</v>
      </c>
      <c r="I136">
        <f t="shared" si="48"/>
        <v>7.6209100000000047</v>
      </c>
      <c r="J136">
        <f t="shared" si="49"/>
        <v>7.6938999999999993</v>
      </c>
      <c r="K136" s="4">
        <f t="shared" si="50"/>
        <v>7.7512200000000089</v>
      </c>
      <c r="N136" s="30">
        <v>46</v>
      </c>
      <c r="O136">
        <f t="shared" si="51"/>
        <v>9.4483999999999959</v>
      </c>
      <c r="P136">
        <f t="shared" si="52"/>
        <v>9.0566000000000066</v>
      </c>
      <c r="Q136">
        <f t="shared" si="53"/>
        <v>8.4879450000000016</v>
      </c>
      <c r="R136">
        <f t="shared" si="54"/>
        <v>8.2925899999999988</v>
      </c>
      <c r="S136">
        <f t="shared" si="55"/>
        <v>7.8904300000000029</v>
      </c>
      <c r="T136">
        <f t="shared" si="56"/>
        <v>7.7853000000000048</v>
      </c>
      <c r="U136">
        <f t="shared" si="57"/>
        <v>7.7029299999999967</v>
      </c>
      <c r="V136">
        <f t="shared" si="58"/>
        <v>7.7604600000000019</v>
      </c>
      <c r="W136" s="4">
        <f t="shared" si="59"/>
        <v>7.8038600000000056</v>
      </c>
    </row>
    <row r="137" spans="2:23" x14ac:dyDescent="0.3">
      <c r="B137" s="30">
        <v>47</v>
      </c>
      <c r="C137">
        <f t="shared" si="42"/>
        <v>9.4672999999999981</v>
      </c>
      <c r="D137">
        <f t="shared" si="43"/>
        <v>9.066454000000002</v>
      </c>
      <c r="E137">
        <f t="shared" si="44"/>
        <v>8.4710374999999924</v>
      </c>
      <c r="F137">
        <f t="shared" si="45"/>
        <v>8.2531450000000035</v>
      </c>
      <c r="G137">
        <f t="shared" si="46"/>
        <v>7.8358649999999992</v>
      </c>
      <c r="H137">
        <f t="shared" si="47"/>
        <v>7.7230700000000034</v>
      </c>
      <c r="I137">
        <f t="shared" si="48"/>
        <v>7.6354150000000054</v>
      </c>
      <c r="J137">
        <f t="shared" si="49"/>
        <v>7.7063499999999987</v>
      </c>
      <c r="K137" s="4">
        <f t="shared" si="50"/>
        <v>7.7629300000000079</v>
      </c>
      <c r="N137" s="30">
        <v>47</v>
      </c>
      <c r="O137">
        <f t="shared" si="51"/>
        <v>9.452599999999995</v>
      </c>
      <c r="P137">
        <f t="shared" si="52"/>
        <v>9.0601500000000073</v>
      </c>
      <c r="Q137">
        <f t="shared" si="53"/>
        <v>8.484842500000001</v>
      </c>
      <c r="R137">
        <f t="shared" si="54"/>
        <v>8.2878349999999976</v>
      </c>
      <c r="S137">
        <f t="shared" si="55"/>
        <v>7.8852950000000028</v>
      </c>
      <c r="T137">
        <f t="shared" si="56"/>
        <v>7.7809500000000051</v>
      </c>
      <c r="U137">
        <f t="shared" si="57"/>
        <v>7.6965449999999969</v>
      </c>
      <c r="V137">
        <f t="shared" si="58"/>
        <v>7.7559900000000015</v>
      </c>
      <c r="W137" s="4">
        <f t="shared" si="59"/>
        <v>7.802090000000006</v>
      </c>
    </row>
    <row r="138" spans="2:23" x14ac:dyDescent="0.3">
      <c r="B138" s="30">
        <v>48</v>
      </c>
      <c r="C138">
        <f t="shared" si="42"/>
        <v>9.4672999999999981</v>
      </c>
      <c r="D138">
        <f t="shared" si="43"/>
        <v>9.0682973333333354</v>
      </c>
      <c r="E138">
        <f t="shared" si="44"/>
        <v>8.4732624999999917</v>
      </c>
      <c r="F138">
        <f t="shared" si="45"/>
        <v>8.2610283333333356</v>
      </c>
      <c r="G138">
        <f t="shared" si="46"/>
        <v>7.8490483333333323</v>
      </c>
      <c r="H138">
        <f t="shared" si="47"/>
        <v>7.7402033333333371</v>
      </c>
      <c r="I138">
        <f t="shared" si="48"/>
        <v>7.6517650000000046</v>
      </c>
      <c r="J138">
        <f t="shared" si="49"/>
        <v>7.7206833333333327</v>
      </c>
      <c r="K138" s="4">
        <f t="shared" si="50"/>
        <v>7.7766300000000079</v>
      </c>
      <c r="N138" s="30">
        <v>48</v>
      </c>
      <c r="O138">
        <f t="shared" si="51"/>
        <v>9.4575999999999958</v>
      </c>
      <c r="P138">
        <f t="shared" si="52"/>
        <v>9.0644000000000062</v>
      </c>
      <c r="Q138">
        <f t="shared" si="53"/>
        <v>8.4824841666666693</v>
      </c>
      <c r="R138">
        <f t="shared" si="54"/>
        <v>8.2841516666666646</v>
      </c>
      <c r="S138">
        <f t="shared" si="55"/>
        <v>7.8818450000000029</v>
      </c>
      <c r="T138">
        <f t="shared" si="56"/>
        <v>7.7786166666666716</v>
      </c>
      <c r="U138">
        <f t="shared" si="57"/>
        <v>7.6922616666666634</v>
      </c>
      <c r="V138">
        <f t="shared" si="58"/>
        <v>7.7535900000000018</v>
      </c>
      <c r="W138" s="4">
        <f t="shared" si="59"/>
        <v>7.8025233333333395</v>
      </c>
    </row>
    <row r="139" spans="2:23" x14ac:dyDescent="0.3">
      <c r="B139" s="30">
        <v>49</v>
      </c>
      <c r="C139">
        <f t="shared" si="42"/>
        <v>9.4681999999999977</v>
      </c>
      <c r="D139">
        <f t="shared" si="43"/>
        <v>9.0711460000000024</v>
      </c>
      <c r="E139">
        <f t="shared" si="44"/>
        <v>8.4762499999999914</v>
      </c>
      <c r="F139">
        <f t="shared" si="45"/>
        <v>8.2699800000000021</v>
      </c>
      <c r="G139">
        <f t="shared" si="46"/>
        <v>7.8637599999999992</v>
      </c>
      <c r="H139">
        <f t="shared" si="47"/>
        <v>7.7591800000000042</v>
      </c>
      <c r="I139">
        <f t="shared" si="48"/>
        <v>7.669960000000005</v>
      </c>
      <c r="J139">
        <f t="shared" si="49"/>
        <v>7.7368999999999994</v>
      </c>
      <c r="K139" s="4">
        <f t="shared" si="50"/>
        <v>7.7923200000000072</v>
      </c>
      <c r="N139" s="30">
        <v>49</v>
      </c>
      <c r="O139">
        <f t="shared" si="51"/>
        <v>9.4633999999999965</v>
      </c>
      <c r="P139">
        <f t="shared" si="52"/>
        <v>9.0693500000000071</v>
      </c>
      <c r="Q139">
        <f t="shared" si="53"/>
        <v>8.4808700000000012</v>
      </c>
      <c r="R139">
        <f t="shared" si="54"/>
        <v>8.2815399999999979</v>
      </c>
      <c r="S139">
        <f t="shared" si="55"/>
        <v>7.8800800000000031</v>
      </c>
      <c r="T139">
        <f t="shared" si="56"/>
        <v>7.7783000000000051</v>
      </c>
      <c r="U139">
        <f t="shared" si="57"/>
        <v>7.6900799999999965</v>
      </c>
      <c r="V139">
        <f t="shared" si="58"/>
        <v>7.7532600000000027</v>
      </c>
      <c r="W139" s="4">
        <f t="shared" si="59"/>
        <v>7.8051600000000061</v>
      </c>
    </row>
    <row r="140" spans="2:23" x14ac:dyDescent="0.3">
      <c r="B140" s="30">
        <v>50</v>
      </c>
      <c r="C140">
        <f t="shared" si="42"/>
        <v>9.4699999999999971</v>
      </c>
      <c r="D140">
        <f t="shared" si="43"/>
        <v>9.0750000000000011</v>
      </c>
      <c r="E140">
        <f t="shared" si="44"/>
        <v>8.4799999999999915</v>
      </c>
      <c r="F140">
        <f t="shared" si="45"/>
        <v>8.2800000000000029</v>
      </c>
      <c r="G140">
        <f t="shared" si="46"/>
        <v>7.879999999999999</v>
      </c>
      <c r="H140">
        <f t="shared" si="47"/>
        <v>7.7800000000000047</v>
      </c>
      <c r="I140">
        <f t="shared" si="48"/>
        <v>7.6900000000000048</v>
      </c>
      <c r="J140">
        <f t="shared" si="49"/>
        <v>7.754999999999999</v>
      </c>
      <c r="K140" s="4">
        <f t="shared" si="50"/>
        <v>7.8100000000000076</v>
      </c>
      <c r="N140" s="30">
        <v>50</v>
      </c>
      <c r="O140">
        <f t="shared" si="51"/>
        <v>9.4699999999999953</v>
      </c>
      <c r="P140">
        <f t="shared" si="52"/>
        <v>9.0750000000000064</v>
      </c>
      <c r="Q140">
        <f t="shared" si="53"/>
        <v>8.4800000000000022</v>
      </c>
      <c r="R140">
        <f t="shared" si="54"/>
        <v>8.2799999999999976</v>
      </c>
      <c r="S140">
        <f t="shared" si="55"/>
        <v>7.8800000000000034</v>
      </c>
      <c r="T140">
        <f t="shared" si="56"/>
        <v>7.7800000000000056</v>
      </c>
      <c r="U140">
        <f t="shared" si="57"/>
        <v>7.6899999999999959</v>
      </c>
      <c r="V140">
        <f t="shared" si="58"/>
        <v>7.7550000000000017</v>
      </c>
      <c r="W140" s="4">
        <f t="shared" si="59"/>
        <v>7.8100000000000067</v>
      </c>
    </row>
    <row r="141" spans="2:23" x14ac:dyDescent="0.3">
      <c r="B141" s="30">
        <v>51</v>
      </c>
      <c r="C141">
        <f>$O$72*B141*B141+$P$72*B141+$Q$72</f>
        <v>9.4633999999999947</v>
      </c>
      <c r="D141">
        <f>$O$73*B141*B141+$P$73*B141+$Q$73</f>
        <v>9.0693500000000213</v>
      </c>
      <c r="E141">
        <f>$O$74*B141*B141+$P$74*B141+$Q$74</f>
        <v>8.4808699999999941</v>
      </c>
      <c r="F141">
        <f>$O$75*B141*B141+$P$75*B141+$Q$75</f>
        <v>8.2815400000000015</v>
      </c>
      <c r="G141">
        <f>$O$76*B141*B141+$P$76*B141+$Q$76</f>
        <v>7.8800799999999978</v>
      </c>
      <c r="H141">
        <f>$O$77*B141*B141+$P$77*B141+$Q$77</f>
        <v>7.7783000000000024</v>
      </c>
      <c r="I141">
        <f>$O$78*B141*B141+$P$78*B141+$Q$78</f>
        <v>7.69008</v>
      </c>
      <c r="J141">
        <f>$O$79*B141*B141+$P$79*B141+$Q$79</f>
        <v>7.7532600000000187</v>
      </c>
      <c r="K141" s="4">
        <f>$O$80*B141*B141+$P$80*B141+$Q$80</f>
        <v>7.8051599999999919</v>
      </c>
      <c r="N141" s="30">
        <v>51</v>
      </c>
      <c r="O141">
        <f>$U$72*N141*N141+$V$72*N141+$W$72</f>
        <v>9.4681999999999782</v>
      </c>
      <c r="P141">
        <f>$U$73*N141*N141+$V$73*N141+$W$73</f>
        <v>9.0711460000000166</v>
      </c>
      <c r="Q141">
        <f>$U$74*N141*N141+$V$74*N141+$W$74</f>
        <v>8.4762499999999878</v>
      </c>
      <c r="R141">
        <f>$U$75*N141*N141+$V$75*N141+$W$75</f>
        <v>8.269979999999995</v>
      </c>
      <c r="S141">
        <f>$U$76*N141*N141+$V$76*N141+$W$76</f>
        <v>7.8637599999999903</v>
      </c>
      <c r="T141">
        <f>$U$77*N141*N141+$V$77*N141+$W$77</f>
        <v>7.7591799999999953</v>
      </c>
      <c r="U141">
        <f>$U$78*N141*N141+$V$78*N141+$W$78</f>
        <v>7.6699600000000006</v>
      </c>
      <c r="V141">
        <f>$U$79*N141*N141+$V$79*N141+$W$79</f>
        <v>7.7369000000000012</v>
      </c>
      <c r="W141" s="4">
        <f>$U$80*N141*N141+$V$80*N141+$W$80</f>
        <v>7.7923199999999913</v>
      </c>
    </row>
    <row r="142" spans="2:23" x14ac:dyDescent="0.3">
      <c r="B142" s="30">
        <v>52</v>
      </c>
      <c r="C142">
        <f t="shared" ref="C142:C190" si="60">$O$72*B142*B142+$P$72*B142+$Q$72</f>
        <v>9.4575999999999958</v>
      </c>
      <c r="D142">
        <f t="shared" ref="D142:D190" si="61">$O$73*B142*B142+$P$73*B142+$Q$73</f>
        <v>9.0644000000000204</v>
      </c>
      <c r="E142">
        <f t="shared" ref="E142:E190" si="62">$O$74*B142*B142+$P$74*B142+$Q$74</f>
        <v>8.4824841666666622</v>
      </c>
      <c r="F142">
        <f t="shared" ref="F142:F190" si="63">$O$75*B142*B142+$P$75*B142+$Q$75</f>
        <v>8.2841516666666681</v>
      </c>
      <c r="G142">
        <f t="shared" ref="G142:G190" si="64">$O$76*B142*B142+$P$76*B142+$Q$76</f>
        <v>7.8818449999999967</v>
      </c>
      <c r="H142">
        <f t="shared" ref="H142:H190" si="65">$O$77*B142*B142+$P$77*B142+$Q$77</f>
        <v>7.7786166666666698</v>
      </c>
      <c r="I142">
        <f t="shared" ref="I142:I190" si="66">$O$78*B142*B142+$P$78*B142+$Q$78</f>
        <v>7.692261666666667</v>
      </c>
      <c r="J142">
        <f t="shared" ref="J142:J190" si="67">$O$79*B142*B142+$P$79*B142+$Q$79</f>
        <v>7.7535900000000186</v>
      </c>
      <c r="K142" s="4">
        <f t="shared" ref="K142:K189" si="68">$O$80*B142*B142+$P$80*B142+$Q$80</f>
        <v>7.8025233333333261</v>
      </c>
      <c r="N142" s="30">
        <v>52</v>
      </c>
      <c r="O142">
        <f t="shared" ref="O142:O190" si="69">$U$72*N142*N142+$V$72*N142+$W$72</f>
        <v>9.4672999999999785</v>
      </c>
      <c r="P142">
        <f t="shared" ref="P142:P190" si="70">$U$73*N142*N142+$V$73*N142+$W$73</f>
        <v>9.0682973333333514</v>
      </c>
      <c r="Q142">
        <f t="shared" ref="Q142:Q190" si="71">$U$74*N142*N142+$V$74*N142+$W$74</f>
        <v>8.4732624999999882</v>
      </c>
      <c r="R142">
        <f t="shared" ref="R142:R190" si="72">$U$75*N142*N142+$V$75*N142+$W$75</f>
        <v>8.2610283333333285</v>
      </c>
      <c r="S142">
        <f t="shared" ref="S142:S190" si="73">$U$76*N142*N142+$V$76*N142+$W$76</f>
        <v>7.8490483333333234</v>
      </c>
      <c r="T142">
        <f t="shared" ref="T142:T190" si="74">$U$77*N142*N142+$V$77*N142+$W$77</f>
        <v>7.7402033333333291</v>
      </c>
      <c r="U142">
        <f t="shared" ref="U142:U190" si="75">$U$78*N142*N142+$V$78*N142+$W$78</f>
        <v>7.6517650000000001</v>
      </c>
      <c r="V142">
        <f t="shared" ref="V142:V190" si="76">$U$79*N142*N142+$V$79*N142+$W$79</f>
        <v>7.7206833333333345</v>
      </c>
      <c r="W142" s="4">
        <f t="shared" ref="W142:W190" si="77">$U$80*N142*N142+$V$80*N142+$W$80</f>
        <v>7.776629999999991</v>
      </c>
    </row>
    <row r="143" spans="2:23" x14ac:dyDescent="0.3">
      <c r="B143" s="30">
        <v>53</v>
      </c>
      <c r="C143">
        <f t="shared" si="60"/>
        <v>9.452599999999995</v>
      </c>
      <c r="D143">
        <f t="shared" si="61"/>
        <v>9.0601500000000215</v>
      </c>
      <c r="E143">
        <f t="shared" si="62"/>
        <v>8.4848424999999956</v>
      </c>
      <c r="F143">
        <f t="shared" si="63"/>
        <v>8.2878350000000012</v>
      </c>
      <c r="G143">
        <f t="shared" si="64"/>
        <v>7.8852949999999975</v>
      </c>
      <c r="H143">
        <f t="shared" si="65"/>
        <v>7.7809500000000025</v>
      </c>
      <c r="I143">
        <f t="shared" si="66"/>
        <v>7.6965450000000004</v>
      </c>
      <c r="J143">
        <f t="shared" si="67"/>
        <v>7.7559900000000184</v>
      </c>
      <c r="K143" s="4">
        <f t="shared" si="68"/>
        <v>7.8020899999999926</v>
      </c>
      <c r="N143" s="30">
        <v>53</v>
      </c>
      <c r="O143">
        <f t="shared" si="69"/>
        <v>9.4672999999999785</v>
      </c>
      <c r="P143">
        <f t="shared" si="70"/>
        <v>9.066454000000018</v>
      </c>
      <c r="Q143">
        <f t="shared" si="71"/>
        <v>8.4710374999999871</v>
      </c>
      <c r="R143">
        <f t="shared" si="72"/>
        <v>8.2531449999999946</v>
      </c>
      <c r="S143">
        <f t="shared" si="73"/>
        <v>7.8358649999999903</v>
      </c>
      <c r="T143">
        <f t="shared" si="74"/>
        <v>7.7230699999999954</v>
      </c>
      <c r="U143">
        <f t="shared" si="75"/>
        <v>7.6354150000000001</v>
      </c>
      <c r="V143">
        <f t="shared" si="76"/>
        <v>7.7063500000000005</v>
      </c>
      <c r="W143" s="4">
        <f t="shared" si="77"/>
        <v>7.7629299999999901</v>
      </c>
    </row>
    <row r="144" spans="2:23" x14ac:dyDescent="0.3">
      <c r="B144" s="30">
        <v>54</v>
      </c>
      <c r="C144">
        <f t="shared" si="60"/>
        <v>9.4483999999999959</v>
      </c>
      <c r="D144">
        <f t="shared" si="61"/>
        <v>9.0566000000000209</v>
      </c>
      <c r="E144">
        <f t="shared" si="62"/>
        <v>8.4879449999999945</v>
      </c>
      <c r="F144">
        <f t="shared" si="63"/>
        <v>8.2925900000000006</v>
      </c>
      <c r="G144">
        <f t="shared" si="64"/>
        <v>7.8904299999999967</v>
      </c>
      <c r="H144">
        <f t="shared" si="65"/>
        <v>7.785300000000003</v>
      </c>
      <c r="I144">
        <f t="shared" si="66"/>
        <v>7.7029299999999985</v>
      </c>
      <c r="J144">
        <f t="shared" si="67"/>
        <v>7.7604600000000197</v>
      </c>
      <c r="K144" s="4">
        <f t="shared" si="68"/>
        <v>7.8038599999999914</v>
      </c>
      <c r="N144" s="30">
        <v>54</v>
      </c>
      <c r="O144">
        <f t="shared" si="69"/>
        <v>9.4681999999999782</v>
      </c>
      <c r="P144">
        <f t="shared" si="70"/>
        <v>9.0656160000000181</v>
      </c>
      <c r="Q144">
        <f t="shared" si="71"/>
        <v>8.4695749999999883</v>
      </c>
      <c r="R144">
        <f t="shared" si="72"/>
        <v>8.2463299999999951</v>
      </c>
      <c r="S144">
        <f t="shared" si="73"/>
        <v>7.8242099999999901</v>
      </c>
      <c r="T144">
        <f t="shared" si="74"/>
        <v>7.7077799999999943</v>
      </c>
      <c r="U144">
        <f t="shared" si="75"/>
        <v>7.6209100000000003</v>
      </c>
      <c r="V144">
        <f t="shared" si="76"/>
        <v>7.6939000000000011</v>
      </c>
      <c r="W144" s="4">
        <f t="shared" si="77"/>
        <v>7.7512199999999911</v>
      </c>
    </row>
    <row r="145" spans="2:23" x14ac:dyDescent="0.3">
      <c r="B145" s="30">
        <v>55</v>
      </c>
      <c r="C145">
        <f t="shared" si="60"/>
        <v>9.444999999999995</v>
      </c>
      <c r="D145">
        <f t="shared" si="61"/>
        <v>9.0537500000000222</v>
      </c>
      <c r="E145">
        <f t="shared" si="62"/>
        <v>8.4917916666666606</v>
      </c>
      <c r="F145">
        <f t="shared" si="63"/>
        <v>8.2984166666666681</v>
      </c>
      <c r="G145">
        <f t="shared" si="64"/>
        <v>7.8972499999999961</v>
      </c>
      <c r="H145">
        <f t="shared" si="65"/>
        <v>7.7916666666666696</v>
      </c>
      <c r="I145">
        <f t="shared" si="66"/>
        <v>7.7114166666666657</v>
      </c>
      <c r="J145">
        <f t="shared" si="67"/>
        <v>7.767000000000019</v>
      </c>
      <c r="K145" s="4">
        <f t="shared" si="68"/>
        <v>7.8078333333333259</v>
      </c>
      <c r="N145" s="30">
        <v>55</v>
      </c>
      <c r="O145">
        <f t="shared" si="69"/>
        <v>9.4699999999999775</v>
      </c>
      <c r="P145">
        <f t="shared" si="70"/>
        <v>9.0657833333333517</v>
      </c>
      <c r="Q145">
        <f t="shared" si="71"/>
        <v>8.4688749999999864</v>
      </c>
      <c r="R145">
        <f t="shared" si="72"/>
        <v>8.240583333333328</v>
      </c>
      <c r="S145">
        <f t="shared" si="73"/>
        <v>7.8140833333333228</v>
      </c>
      <c r="T145">
        <f t="shared" si="74"/>
        <v>7.6943333333333284</v>
      </c>
      <c r="U145">
        <f t="shared" si="75"/>
        <v>7.60825</v>
      </c>
      <c r="V145">
        <f t="shared" si="76"/>
        <v>7.6833333333333345</v>
      </c>
      <c r="W145" s="4">
        <f t="shared" si="77"/>
        <v>7.7414999999999914</v>
      </c>
    </row>
    <row r="146" spans="2:23" x14ac:dyDescent="0.3">
      <c r="B146" s="30">
        <v>56</v>
      </c>
      <c r="C146">
        <f t="shared" si="60"/>
        <v>9.4423999999999957</v>
      </c>
      <c r="D146">
        <f t="shared" si="61"/>
        <v>9.0516000000000219</v>
      </c>
      <c r="E146">
        <f t="shared" si="62"/>
        <v>8.496382499999994</v>
      </c>
      <c r="F146">
        <f t="shared" si="63"/>
        <v>8.3053150000000002</v>
      </c>
      <c r="G146">
        <f t="shared" si="64"/>
        <v>7.9057549999999956</v>
      </c>
      <c r="H146">
        <f t="shared" si="65"/>
        <v>7.8000500000000024</v>
      </c>
      <c r="I146">
        <f t="shared" si="66"/>
        <v>7.7220049999999993</v>
      </c>
      <c r="J146">
        <f t="shared" si="67"/>
        <v>7.7756100000000199</v>
      </c>
      <c r="K146" s="4">
        <f t="shared" si="68"/>
        <v>7.8140099999999926</v>
      </c>
      <c r="N146" s="30">
        <v>56</v>
      </c>
      <c r="O146">
        <f t="shared" si="69"/>
        <v>9.4726999999999784</v>
      </c>
      <c r="P146">
        <f t="shared" si="70"/>
        <v>9.0669560000000189</v>
      </c>
      <c r="Q146">
        <f t="shared" si="71"/>
        <v>8.4689374999999867</v>
      </c>
      <c r="R146">
        <f t="shared" si="72"/>
        <v>8.2359049999999954</v>
      </c>
      <c r="S146">
        <f t="shared" si="73"/>
        <v>7.8054849999999893</v>
      </c>
      <c r="T146">
        <f t="shared" si="74"/>
        <v>7.682729999999995</v>
      </c>
      <c r="U146">
        <f t="shared" si="75"/>
        <v>7.5974349999999991</v>
      </c>
      <c r="V146">
        <f t="shared" si="76"/>
        <v>7.6746500000000015</v>
      </c>
      <c r="W146" s="4">
        <f t="shared" si="77"/>
        <v>7.7337699999999909</v>
      </c>
    </row>
    <row r="147" spans="2:23" x14ac:dyDescent="0.3">
      <c r="B147" s="30">
        <v>57</v>
      </c>
      <c r="C147">
        <f t="shared" si="60"/>
        <v>9.4405999999999946</v>
      </c>
      <c r="D147">
        <f t="shared" si="61"/>
        <v>9.0501500000000217</v>
      </c>
      <c r="E147">
        <f t="shared" si="62"/>
        <v>8.5017174999999945</v>
      </c>
      <c r="F147">
        <f t="shared" si="63"/>
        <v>8.3132850000000005</v>
      </c>
      <c r="G147">
        <f t="shared" si="64"/>
        <v>7.9159449999999962</v>
      </c>
      <c r="H147">
        <f t="shared" si="65"/>
        <v>7.810450000000003</v>
      </c>
      <c r="I147">
        <f t="shared" si="66"/>
        <v>7.7346949999999994</v>
      </c>
      <c r="J147">
        <f t="shared" si="67"/>
        <v>7.7862900000000188</v>
      </c>
      <c r="K147" s="4">
        <f t="shared" si="68"/>
        <v>7.8223899999999933</v>
      </c>
      <c r="N147" s="30">
        <v>57</v>
      </c>
      <c r="O147">
        <f t="shared" si="69"/>
        <v>9.4762999999999771</v>
      </c>
      <c r="P147">
        <f t="shared" si="70"/>
        <v>9.0691340000000196</v>
      </c>
      <c r="Q147">
        <f t="shared" si="71"/>
        <v>8.4697624999999874</v>
      </c>
      <c r="R147">
        <f t="shared" si="72"/>
        <v>8.2322949999999953</v>
      </c>
      <c r="S147">
        <f t="shared" si="73"/>
        <v>7.7984149999999897</v>
      </c>
      <c r="T147">
        <f t="shared" si="74"/>
        <v>7.672969999999995</v>
      </c>
      <c r="U147">
        <f t="shared" si="75"/>
        <v>7.5884649999999993</v>
      </c>
      <c r="V147">
        <f t="shared" si="76"/>
        <v>7.6678500000000014</v>
      </c>
      <c r="W147" s="4">
        <f t="shared" si="77"/>
        <v>7.7280299999999906</v>
      </c>
    </row>
    <row r="148" spans="2:23" x14ac:dyDescent="0.3">
      <c r="B148" s="30">
        <v>58</v>
      </c>
      <c r="C148">
        <f t="shared" si="60"/>
        <v>9.4395999999999951</v>
      </c>
      <c r="D148">
        <f t="shared" si="61"/>
        <v>9.0494000000000234</v>
      </c>
      <c r="E148">
        <f t="shared" si="62"/>
        <v>8.5077966666666605</v>
      </c>
      <c r="F148">
        <f t="shared" si="63"/>
        <v>8.3223266666666671</v>
      </c>
      <c r="G148">
        <f t="shared" si="64"/>
        <v>7.9278199999999961</v>
      </c>
      <c r="H148">
        <f t="shared" si="65"/>
        <v>7.8228666666666697</v>
      </c>
      <c r="I148">
        <f t="shared" si="66"/>
        <v>7.749486666666666</v>
      </c>
      <c r="J148">
        <f t="shared" si="67"/>
        <v>7.7990400000000193</v>
      </c>
      <c r="K148" s="4">
        <f t="shared" si="68"/>
        <v>7.8329733333333262</v>
      </c>
      <c r="N148" s="30">
        <v>58</v>
      </c>
      <c r="O148">
        <f t="shared" si="69"/>
        <v>9.4807999999999772</v>
      </c>
      <c r="P148">
        <f t="shared" si="70"/>
        <v>9.0723173333333538</v>
      </c>
      <c r="Q148">
        <f t="shared" si="71"/>
        <v>8.4713499999999868</v>
      </c>
      <c r="R148">
        <f t="shared" si="72"/>
        <v>8.2297533333333277</v>
      </c>
      <c r="S148">
        <f t="shared" si="73"/>
        <v>7.792873333333322</v>
      </c>
      <c r="T148">
        <f t="shared" si="74"/>
        <v>7.6650533333333293</v>
      </c>
      <c r="U148">
        <f t="shared" si="75"/>
        <v>7.5813399999999991</v>
      </c>
      <c r="V148">
        <f t="shared" si="76"/>
        <v>7.662933333333334</v>
      </c>
      <c r="W148" s="4">
        <f t="shared" si="77"/>
        <v>7.7242799999999905</v>
      </c>
    </row>
    <row r="149" spans="2:23" x14ac:dyDescent="0.3">
      <c r="B149" s="30">
        <v>59</v>
      </c>
      <c r="C149">
        <f t="shared" si="60"/>
        <v>9.4393999999999956</v>
      </c>
      <c r="D149">
        <f t="shared" si="61"/>
        <v>9.0493500000000235</v>
      </c>
      <c r="E149">
        <f t="shared" si="62"/>
        <v>8.5146199999999936</v>
      </c>
      <c r="F149">
        <f t="shared" si="63"/>
        <v>8.3324400000000018</v>
      </c>
      <c r="G149">
        <f t="shared" si="64"/>
        <v>7.9413799999999952</v>
      </c>
      <c r="H149">
        <f t="shared" si="65"/>
        <v>7.8373000000000026</v>
      </c>
      <c r="I149">
        <f t="shared" si="66"/>
        <v>7.7663799999999981</v>
      </c>
      <c r="J149">
        <f t="shared" si="67"/>
        <v>7.8138600000000205</v>
      </c>
      <c r="K149" s="4">
        <f t="shared" si="68"/>
        <v>7.8457599999999923</v>
      </c>
      <c r="N149" s="30">
        <v>59</v>
      </c>
      <c r="O149">
        <f t="shared" si="69"/>
        <v>9.4861999999999771</v>
      </c>
      <c r="P149">
        <f t="shared" si="70"/>
        <v>9.0765060000000215</v>
      </c>
      <c r="Q149">
        <f t="shared" si="71"/>
        <v>8.4736999999999867</v>
      </c>
      <c r="R149">
        <f t="shared" si="72"/>
        <v>8.2282799999999945</v>
      </c>
      <c r="S149">
        <f t="shared" si="73"/>
        <v>7.788859999999989</v>
      </c>
      <c r="T149">
        <f t="shared" si="74"/>
        <v>7.6589799999999943</v>
      </c>
      <c r="U149">
        <f t="shared" si="75"/>
        <v>7.5760599999999991</v>
      </c>
      <c r="V149">
        <f t="shared" si="76"/>
        <v>7.6599000000000013</v>
      </c>
      <c r="W149" s="4">
        <f t="shared" si="77"/>
        <v>7.7225199999999914</v>
      </c>
    </row>
    <row r="150" spans="2:23" x14ac:dyDescent="0.3">
      <c r="B150" s="30">
        <v>60</v>
      </c>
      <c r="C150">
        <f t="shared" si="60"/>
        <v>9.4399999999999942</v>
      </c>
      <c r="D150">
        <f t="shared" si="61"/>
        <v>9.0500000000000238</v>
      </c>
      <c r="E150">
        <f t="shared" si="62"/>
        <v>8.522187499999994</v>
      </c>
      <c r="F150">
        <f t="shared" si="63"/>
        <v>8.3436250000000012</v>
      </c>
      <c r="G150">
        <f t="shared" si="64"/>
        <v>7.9566249999999954</v>
      </c>
      <c r="H150">
        <f t="shared" si="65"/>
        <v>7.8537500000000025</v>
      </c>
      <c r="I150">
        <f t="shared" si="66"/>
        <v>7.7853749999999984</v>
      </c>
      <c r="J150">
        <f t="shared" si="67"/>
        <v>7.8307500000000205</v>
      </c>
      <c r="K150" s="4">
        <f t="shared" si="68"/>
        <v>7.8607499999999924</v>
      </c>
      <c r="N150" s="30">
        <v>60</v>
      </c>
      <c r="O150">
        <f t="shared" si="69"/>
        <v>9.4924999999999784</v>
      </c>
      <c r="P150">
        <f t="shared" si="70"/>
        <v>9.081700000000021</v>
      </c>
      <c r="Q150">
        <f t="shared" si="71"/>
        <v>8.476812499999987</v>
      </c>
      <c r="R150">
        <f t="shared" si="72"/>
        <v>8.2278749999999938</v>
      </c>
      <c r="S150">
        <f t="shared" si="73"/>
        <v>7.7863749999999889</v>
      </c>
      <c r="T150">
        <f t="shared" si="74"/>
        <v>7.6547499999999946</v>
      </c>
      <c r="U150">
        <f t="shared" si="75"/>
        <v>7.5726249999999986</v>
      </c>
      <c r="V150">
        <f t="shared" si="76"/>
        <v>7.6587500000000013</v>
      </c>
      <c r="W150" s="4">
        <f t="shared" si="77"/>
        <v>7.7227499999999907</v>
      </c>
    </row>
    <row r="151" spans="2:23" x14ac:dyDescent="0.3">
      <c r="B151" s="30">
        <v>61</v>
      </c>
      <c r="C151">
        <f t="shared" si="60"/>
        <v>9.4413999999999945</v>
      </c>
      <c r="D151">
        <f t="shared" si="61"/>
        <v>9.0513500000000242</v>
      </c>
      <c r="E151">
        <f t="shared" si="62"/>
        <v>8.5304991666666616</v>
      </c>
      <c r="F151">
        <f t="shared" si="63"/>
        <v>8.3558816666666669</v>
      </c>
      <c r="G151">
        <f t="shared" si="64"/>
        <v>7.9735549999999948</v>
      </c>
      <c r="H151">
        <f t="shared" si="65"/>
        <v>7.8722166666666693</v>
      </c>
      <c r="I151">
        <f t="shared" si="66"/>
        <v>7.8064716666666651</v>
      </c>
      <c r="J151">
        <f t="shared" si="67"/>
        <v>7.8497100000000213</v>
      </c>
      <c r="K151" s="4">
        <f t="shared" si="68"/>
        <v>7.8779433333333255</v>
      </c>
      <c r="N151" s="30">
        <v>61</v>
      </c>
      <c r="O151">
        <f t="shared" si="69"/>
        <v>9.4996999999999776</v>
      </c>
      <c r="P151">
        <f t="shared" si="70"/>
        <v>9.087899333333354</v>
      </c>
      <c r="Q151">
        <f t="shared" si="71"/>
        <v>8.4806874999999859</v>
      </c>
      <c r="R151">
        <f t="shared" si="72"/>
        <v>8.2285383333333275</v>
      </c>
      <c r="S151">
        <f t="shared" si="73"/>
        <v>7.7854183333333218</v>
      </c>
      <c r="T151">
        <f t="shared" si="74"/>
        <v>7.6523633333333283</v>
      </c>
      <c r="U151">
        <f t="shared" si="75"/>
        <v>7.5710349999999984</v>
      </c>
      <c r="V151">
        <f t="shared" si="76"/>
        <v>7.6594833333333341</v>
      </c>
      <c r="W151" s="4">
        <f t="shared" si="77"/>
        <v>7.724969999999991</v>
      </c>
    </row>
    <row r="152" spans="2:23" x14ac:dyDescent="0.3">
      <c r="B152" s="30">
        <v>62</v>
      </c>
      <c r="C152">
        <f t="shared" si="60"/>
        <v>9.4435999999999947</v>
      </c>
      <c r="D152">
        <f t="shared" si="61"/>
        <v>9.0534000000000248</v>
      </c>
      <c r="E152">
        <f t="shared" si="62"/>
        <v>8.5395549999999947</v>
      </c>
      <c r="F152">
        <f t="shared" si="63"/>
        <v>8.3692100000000007</v>
      </c>
      <c r="G152">
        <f t="shared" si="64"/>
        <v>7.9921699999999944</v>
      </c>
      <c r="H152">
        <f t="shared" si="65"/>
        <v>7.8927000000000032</v>
      </c>
      <c r="I152">
        <f t="shared" si="66"/>
        <v>7.8296699999999975</v>
      </c>
      <c r="J152">
        <f t="shared" si="67"/>
        <v>7.8707400000000209</v>
      </c>
      <c r="K152" s="4">
        <f t="shared" si="68"/>
        <v>7.8973399999999918</v>
      </c>
      <c r="N152" s="30">
        <v>62</v>
      </c>
      <c r="O152">
        <f t="shared" si="69"/>
        <v>9.5077999999999765</v>
      </c>
      <c r="P152">
        <f t="shared" si="70"/>
        <v>9.0951040000000223</v>
      </c>
      <c r="Q152">
        <f t="shared" si="71"/>
        <v>8.4853249999999854</v>
      </c>
      <c r="R152">
        <f t="shared" si="72"/>
        <v>8.2302699999999938</v>
      </c>
      <c r="S152">
        <f t="shared" si="73"/>
        <v>7.7859899999999884</v>
      </c>
      <c r="T152">
        <f t="shared" si="74"/>
        <v>7.6518199999999945</v>
      </c>
      <c r="U152">
        <f t="shared" si="75"/>
        <v>7.5712899999999994</v>
      </c>
      <c r="V152">
        <f t="shared" si="76"/>
        <v>7.6621000000000015</v>
      </c>
      <c r="W152" s="4">
        <f t="shared" si="77"/>
        <v>7.7291799999999924</v>
      </c>
    </row>
    <row r="153" spans="2:23" x14ac:dyDescent="0.3">
      <c r="B153" s="30">
        <v>63</v>
      </c>
      <c r="C153">
        <f t="shared" si="60"/>
        <v>9.4465999999999948</v>
      </c>
      <c r="D153">
        <f t="shared" si="61"/>
        <v>9.0561500000000237</v>
      </c>
      <c r="E153">
        <f t="shared" si="62"/>
        <v>8.5493549999999932</v>
      </c>
      <c r="F153">
        <f t="shared" si="63"/>
        <v>8.3836100000000009</v>
      </c>
      <c r="G153">
        <f t="shared" si="64"/>
        <v>8.0124699999999933</v>
      </c>
      <c r="H153">
        <f t="shared" si="65"/>
        <v>7.9152000000000022</v>
      </c>
      <c r="I153">
        <f t="shared" si="66"/>
        <v>7.8549699999999971</v>
      </c>
      <c r="J153">
        <f t="shared" si="67"/>
        <v>7.8938400000000213</v>
      </c>
      <c r="K153" s="4">
        <f t="shared" si="68"/>
        <v>7.9189399999999921</v>
      </c>
      <c r="N153" s="30">
        <v>63</v>
      </c>
      <c r="O153">
        <f t="shared" si="69"/>
        <v>9.5167999999999768</v>
      </c>
      <c r="P153">
        <f t="shared" si="70"/>
        <v>9.1033140000000223</v>
      </c>
      <c r="Q153">
        <f t="shared" si="71"/>
        <v>8.4907249999999852</v>
      </c>
      <c r="R153">
        <f t="shared" si="72"/>
        <v>8.2330699999999943</v>
      </c>
      <c r="S153">
        <f t="shared" si="73"/>
        <v>7.788089999999988</v>
      </c>
      <c r="T153">
        <f t="shared" si="74"/>
        <v>7.6531199999999941</v>
      </c>
      <c r="U153">
        <f t="shared" si="75"/>
        <v>7.5733899999999981</v>
      </c>
      <c r="V153">
        <f t="shared" si="76"/>
        <v>7.6666000000000016</v>
      </c>
      <c r="W153" s="4">
        <f t="shared" si="77"/>
        <v>7.7353799999999922</v>
      </c>
    </row>
    <row r="154" spans="2:23" x14ac:dyDescent="0.3">
      <c r="B154" s="30">
        <v>64</v>
      </c>
      <c r="C154">
        <f t="shared" si="60"/>
        <v>9.4503999999999948</v>
      </c>
      <c r="D154">
        <f t="shared" si="61"/>
        <v>9.0596000000000245</v>
      </c>
      <c r="E154">
        <f t="shared" si="62"/>
        <v>8.5598991666666606</v>
      </c>
      <c r="F154">
        <f t="shared" si="63"/>
        <v>8.3990816666666674</v>
      </c>
      <c r="G154">
        <f t="shared" si="64"/>
        <v>8.0344549999999941</v>
      </c>
      <c r="H154">
        <f t="shared" si="65"/>
        <v>7.9397166666666692</v>
      </c>
      <c r="I154">
        <f t="shared" si="66"/>
        <v>7.8823716666666641</v>
      </c>
      <c r="J154">
        <f t="shared" si="67"/>
        <v>7.9190100000000214</v>
      </c>
      <c r="K154" s="4">
        <f t="shared" si="68"/>
        <v>7.9427433333333255</v>
      </c>
      <c r="N154" s="30">
        <v>64</v>
      </c>
      <c r="O154">
        <f t="shared" si="69"/>
        <v>9.5266999999999769</v>
      </c>
      <c r="P154">
        <f t="shared" si="70"/>
        <v>9.1125293333333559</v>
      </c>
      <c r="Q154">
        <f t="shared" si="71"/>
        <v>8.4968874999999855</v>
      </c>
      <c r="R154">
        <f t="shared" si="72"/>
        <v>8.2369383333333275</v>
      </c>
      <c r="S154">
        <f t="shared" si="73"/>
        <v>7.7917183333333213</v>
      </c>
      <c r="T154">
        <f t="shared" si="74"/>
        <v>7.6562633333333281</v>
      </c>
      <c r="U154">
        <f t="shared" si="75"/>
        <v>7.5773349999999979</v>
      </c>
      <c r="V154">
        <f t="shared" si="76"/>
        <v>7.6729833333333346</v>
      </c>
      <c r="W154" s="4">
        <f t="shared" si="77"/>
        <v>7.7435699999999912</v>
      </c>
    </row>
    <row r="155" spans="2:23" x14ac:dyDescent="0.3">
      <c r="B155" s="30">
        <v>65</v>
      </c>
      <c r="C155">
        <f t="shared" si="60"/>
        <v>9.4549999999999947</v>
      </c>
      <c r="D155">
        <f t="shared" si="61"/>
        <v>9.0637500000000237</v>
      </c>
      <c r="E155">
        <f t="shared" si="62"/>
        <v>8.5711874999999935</v>
      </c>
      <c r="F155">
        <f t="shared" si="63"/>
        <v>8.4156250000000004</v>
      </c>
      <c r="G155">
        <f t="shared" si="64"/>
        <v>8.0581249999999933</v>
      </c>
      <c r="H155">
        <f t="shared" si="65"/>
        <v>7.9662500000000032</v>
      </c>
      <c r="I155">
        <f t="shared" si="66"/>
        <v>7.9118749999999975</v>
      </c>
      <c r="J155">
        <f t="shared" si="67"/>
        <v>7.9462500000000222</v>
      </c>
      <c r="K155" s="4">
        <f t="shared" si="68"/>
        <v>7.9687499999999929</v>
      </c>
      <c r="N155" s="30">
        <v>65</v>
      </c>
      <c r="O155">
        <f t="shared" si="69"/>
        <v>9.5374999999999766</v>
      </c>
      <c r="P155">
        <f t="shared" si="70"/>
        <v>9.122750000000023</v>
      </c>
      <c r="Q155">
        <f t="shared" si="71"/>
        <v>8.5038124999999862</v>
      </c>
      <c r="R155">
        <f t="shared" si="72"/>
        <v>8.2418749999999932</v>
      </c>
      <c r="S155">
        <f t="shared" si="73"/>
        <v>7.7968749999999876</v>
      </c>
      <c r="T155">
        <f t="shared" si="74"/>
        <v>7.6612499999999946</v>
      </c>
      <c r="U155">
        <f t="shared" si="75"/>
        <v>7.5831249999999972</v>
      </c>
      <c r="V155">
        <f t="shared" si="76"/>
        <v>7.6812500000000012</v>
      </c>
      <c r="W155" s="4">
        <f t="shared" si="77"/>
        <v>7.7537499999999913</v>
      </c>
    </row>
    <row r="156" spans="2:23" x14ac:dyDescent="0.3">
      <c r="B156" s="30">
        <v>66</v>
      </c>
      <c r="C156">
        <f t="shared" si="60"/>
        <v>9.4603999999999946</v>
      </c>
      <c r="D156">
        <f t="shared" si="61"/>
        <v>9.0686000000000249</v>
      </c>
      <c r="E156">
        <f t="shared" si="62"/>
        <v>8.5832199999999936</v>
      </c>
      <c r="F156">
        <f t="shared" si="63"/>
        <v>8.4332400000000014</v>
      </c>
      <c r="G156">
        <f t="shared" si="64"/>
        <v>8.0834799999999944</v>
      </c>
      <c r="H156">
        <f t="shared" si="65"/>
        <v>7.9948000000000023</v>
      </c>
      <c r="I156">
        <f t="shared" si="66"/>
        <v>7.9434799999999974</v>
      </c>
      <c r="J156">
        <f t="shared" si="67"/>
        <v>7.9755600000000211</v>
      </c>
      <c r="K156" s="4">
        <f t="shared" si="68"/>
        <v>7.9969599999999925</v>
      </c>
      <c r="N156" s="30">
        <v>66</v>
      </c>
      <c r="O156">
        <f t="shared" si="69"/>
        <v>9.5491999999999759</v>
      </c>
      <c r="P156">
        <f t="shared" si="70"/>
        <v>9.1339760000000236</v>
      </c>
      <c r="Q156">
        <f t="shared" si="71"/>
        <v>8.5114999999999856</v>
      </c>
      <c r="R156">
        <f t="shared" si="72"/>
        <v>8.2478799999999932</v>
      </c>
      <c r="S156">
        <f t="shared" si="73"/>
        <v>7.8035599999999876</v>
      </c>
      <c r="T156">
        <f t="shared" si="74"/>
        <v>7.6680799999999953</v>
      </c>
      <c r="U156">
        <f t="shared" si="75"/>
        <v>7.5907599999999968</v>
      </c>
      <c r="V156">
        <f t="shared" si="76"/>
        <v>7.6914000000000007</v>
      </c>
      <c r="W156" s="4">
        <f t="shared" si="77"/>
        <v>7.7659199999999906</v>
      </c>
    </row>
    <row r="157" spans="2:23" x14ac:dyDescent="0.3">
      <c r="B157" s="30">
        <v>67</v>
      </c>
      <c r="C157">
        <f t="shared" si="60"/>
        <v>9.4665999999999944</v>
      </c>
      <c r="D157">
        <f t="shared" si="61"/>
        <v>9.0741500000000261</v>
      </c>
      <c r="E157">
        <f t="shared" si="62"/>
        <v>8.595996666666661</v>
      </c>
      <c r="F157">
        <f t="shared" si="63"/>
        <v>8.451926666666667</v>
      </c>
      <c r="G157">
        <f t="shared" si="64"/>
        <v>8.110519999999994</v>
      </c>
      <c r="H157">
        <f t="shared" si="65"/>
        <v>8.0253666666666703</v>
      </c>
      <c r="I157">
        <f t="shared" si="66"/>
        <v>7.9771866666666638</v>
      </c>
      <c r="J157">
        <f t="shared" si="67"/>
        <v>8.0069400000000215</v>
      </c>
      <c r="K157" s="4">
        <f t="shared" si="68"/>
        <v>8.0273733333333261</v>
      </c>
      <c r="N157" s="30">
        <v>67</v>
      </c>
      <c r="O157">
        <f t="shared" si="69"/>
        <v>9.5617999999999768</v>
      </c>
      <c r="P157">
        <f t="shared" si="70"/>
        <v>9.146207333333356</v>
      </c>
      <c r="Q157">
        <f t="shared" si="71"/>
        <v>8.5199499999999855</v>
      </c>
      <c r="R157">
        <f t="shared" si="72"/>
        <v>8.2549533333333276</v>
      </c>
      <c r="S157">
        <f t="shared" si="73"/>
        <v>7.8117733333333206</v>
      </c>
      <c r="T157">
        <f t="shared" si="74"/>
        <v>7.6767533333333278</v>
      </c>
      <c r="U157">
        <f t="shared" si="75"/>
        <v>7.6002399999999977</v>
      </c>
      <c r="V157">
        <f t="shared" si="76"/>
        <v>7.7034333333333347</v>
      </c>
      <c r="W157" s="4">
        <f t="shared" si="77"/>
        <v>7.780079999999991</v>
      </c>
    </row>
    <row r="158" spans="2:23" x14ac:dyDescent="0.3">
      <c r="B158" s="30">
        <v>68</v>
      </c>
      <c r="C158">
        <f t="shared" si="60"/>
        <v>9.473599999999994</v>
      </c>
      <c r="D158">
        <f t="shared" si="61"/>
        <v>9.0804000000000258</v>
      </c>
      <c r="E158">
        <f t="shared" si="62"/>
        <v>8.6095174999999937</v>
      </c>
      <c r="F158">
        <f t="shared" si="63"/>
        <v>8.4716850000000008</v>
      </c>
      <c r="G158">
        <f t="shared" si="64"/>
        <v>8.1392449999999936</v>
      </c>
      <c r="H158">
        <f t="shared" si="65"/>
        <v>8.0579500000000017</v>
      </c>
      <c r="I158">
        <f t="shared" si="66"/>
        <v>8.0129949999999965</v>
      </c>
      <c r="J158">
        <f t="shared" si="67"/>
        <v>8.0403900000000235</v>
      </c>
      <c r="K158" s="4">
        <f t="shared" si="68"/>
        <v>8.059989999999992</v>
      </c>
      <c r="N158" s="30">
        <v>68</v>
      </c>
      <c r="O158">
        <f t="shared" si="69"/>
        <v>9.5752999999999773</v>
      </c>
      <c r="P158">
        <f t="shared" si="70"/>
        <v>9.1594440000000237</v>
      </c>
      <c r="Q158">
        <f t="shared" si="71"/>
        <v>8.529162499999984</v>
      </c>
      <c r="R158">
        <f t="shared" si="72"/>
        <v>8.2630949999999928</v>
      </c>
      <c r="S158">
        <f t="shared" si="73"/>
        <v>7.8215149999999873</v>
      </c>
      <c r="T158">
        <f t="shared" si="74"/>
        <v>7.6872699999999945</v>
      </c>
      <c r="U158">
        <f t="shared" si="75"/>
        <v>7.611564999999997</v>
      </c>
      <c r="V158">
        <f t="shared" si="76"/>
        <v>7.7173500000000015</v>
      </c>
      <c r="W158" s="4">
        <f t="shared" si="77"/>
        <v>7.7962299999999898</v>
      </c>
    </row>
    <row r="159" spans="2:23" x14ac:dyDescent="0.3">
      <c r="B159" s="30">
        <v>69</v>
      </c>
      <c r="C159">
        <f t="shared" si="60"/>
        <v>9.4813999999999954</v>
      </c>
      <c r="D159">
        <f t="shared" si="61"/>
        <v>9.0873500000000256</v>
      </c>
      <c r="E159">
        <f t="shared" si="62"/>
        <v>8.6237824999999937</v>
      </c>
      <c r="F159">
        <f t="shared" si="63"/>
        <v>8.4925150000000009</v>
      </c>
      <c r="G159">
        <f t="shared" si="64"/>
        <v>8.1696549999999934</v>
      </c>
      <c r="H159">
        <f t="shared" si="65"/>
        <v>8.0925500000000028</v>
      </c>
      <c r="I159">
        <f t="shared" si="66"/>
        <v>8.0509049999999966</v>
      </c>
      <c r="J159">
        <f t="shared" si="67"/>
        <v>8.0759100000000217</v>
      </c>
      <c r="K159" s="4">
        <f t="shared" si="68"/>
        <v>8.0948099999999918</v>
      </c>
      <c r="N159" s="30">
        <v>69</v>
      </c>
      <c r="O159">
        <f t="shared" si="69"/>
        <v>9.5896999999999757</v>
      </c>
      <c r="P159">
        <f t="shared" si="70"/>
        <v>9.1736860000000249</v>
      </c>
      <c r="Q159">
        <f t="shared" si="71"/>
        <v>8.5391374999999847</v>
      </c>
      <c r="R159">
        <f t="shared" si="72"/>
        <v>8.2723049999999922</v>
      </c>
      <c r="S159">
        <f t="shared" si="73"/>
        <v>7.832784999999987</v>
      </c>
      <c r="T159">
        <f t="shared" si="74"/>
        <v>7.6996299999999946</v>
      </c>
      <c r="U159">
        <f t="shared" si="75"/>
        <v>7.6247349999999958</v>
      </c>
      <c r="V159">
        <f t="shared" si="76"/>
        <v>7.733150000000002</v>
      </c>
      <c r="W159" s="4">
        <f t="shared" si="77"/>
        <v>7.8143699999999914</v>
      </c>
    </row>
    <row r="160" spans="2:23" x14ac:dyDescent="0.3">
      <c r="B160" s="30">
        <v>70</v>
      </c>
      <c r="C160">
        <f t="shared" si="60"/>
        <v>9.4899999999999949</v>
      </c>
      <c r="D160">
        <f t="shared" si="61"/>
        <v>9.0950000000000255</v>
      </c>
      <c r="E160">
        <f t="shared" si="62"/>
        <v>8.6387916666666609</v>
      </c>
      <c r="F160">
        <f t="shared" si="63"/>
        <v>8.5144166666666674</v>
      </c>
      <c r="G160">
        <f t="shared" si="64"/>
        <v>8.2017499999999934</v>
      </c>
      <c r="H160">
        <f t="shared" si="65"/>
        <v>8.12916666666667</v>
      </c>
      <c r="I160">
        <f t="shared" si="66"/>
        <v>8.0909166666666614</v>
      </c>
      <c r="J160">
        <f t="shared" si="67"/>
        <v>8.1135000000000232</v>
      </c>
      <c r="K160" s="4">
        <f t="shared" si="68"/>
        <v>8.1318333333333257</v>
      </c>
      <c r="N160" s="30">
        <v>70</v>
      </c>
      <c r="O160">
        <f t="shared" si="69"/>
        <v>9.6049999999999756</v>
      </c>
      <c r="P160">
        <f t="shared" si="70"/>
        <v>9.1889333333333578</v>
      </c>
      <c r="Q160">
        <f t="shared" si="71"/>
        <v>8.5498749999999841</v>
      </c>
      <c r="R160">
        <f t="shared" si="72"/>
        <v>8.2825833333333279</v>
      </c>
      <c r="S160">
        <f t="shared" si="73"/>
        <v>7.8455833333333196</v>
      </c>
      <c r="T160">
        <f t="shared" si="74"/>
        <v>7.7138333333333282</v>
      </c>
      <c r="U160">
        <f t="shared" si="75"/>
        <v>7.6397499999999976</v>
      </c>
      <c r="V160">
        <f t="shared" si="76"/>
        <v>7.7508333333333352</v>
      </c>
      <c r="W160" s="4">
        <f t="shared" si="77"/>
        <v>7.8344999999999914</v>
      </c>
    </row>
    <row r="161" spans="2:23" x14ac:dyDescent="0.3">
      <c r="B161" s="30">
        <v>71</v>
      </c>
      <c r="C161">
        <f t="shared" si="60"/>
        <v>9.4993999999999943</v>
      </c>
      <c r="D161">
        <f t="shared" si="61"/>
        <v>9.1033500000000256</v>
      </c>
      <c r="E161">
        <f t="shared" si="62"/>
        <v>8.6545449999999935</v>
      </c>
      <c r="F161">
        <f t="shared" si="63"/>
        <v>8.5373900000000003</v>
      </c>
      <c r="G161">
        <f t="shared" si="64"/>
        <v>8.2355299999999936</v>
      </c>
      <c r="H161">
        <f t="shared" si="65"/>
        <v>8.1678000000000033</v>
      </c>
      <c r="I161">
        <f t="shared" si="66"/>
        <v>8.1330299999999944</v>
      </c>
      <c r="J161">
        <f t="shared" si="67"/>
        <v>8.1531600000000228</v>
      </c>
      <c r="K161" s="4">
        <f t="shared" si="68"/>
        <v>8.1710599999999918</v>
      </c>
      <c r="N161" s="30">
        <v>71</v>
      </c>
      <c r="O161">
        <f t="shared" si="69"/>
        <v>9.6211999999999769</v>
      </c>
      <c r="P161">
        <f t="shared" si="70"/>
        <v>9.2051860000000243</v>
      </c>
      <c r="Q161">
        <f t="shared" si="71"/>
        <v>8.561374999999984</v>
      </c>
      <c r="R161">
        <f t="shared" si="72"/>
        <v>8.2939299999999925</v>
      </c>
      <c r="S161">
        <f t="shared" si="73"/>
        <v>7.8599099999999869</v>
      </c>
      <c r="T161">
        <f t="shared" si="74"/>
        <v>7.7298799999999961</v>
      </c>
      <c r="U161">
        <f t="shared" si="75"/>
        <v>7.6566099999999961</v>
      </c>
      <c r="V161">
        <f t="shared" si="76"/>
        <v>7.7704000000000004</v>
      </c>
      <c r="W161" s="4">
        <f t="shared" si="77"/>
        <v>7.8566199999999906</v>
      </c>
    </row>
    <row r="162" spans="2:23" x14ac:dyDescent="0.3">
      <c r="B162" s="30">
        <v>72</v>
      </c>
      <c r="C162">
        <f t="shared" si="60"/>
        <v>9.5095999999999954</v>
      </c>
      <c r="D162">
        <f t="shared" si="61"/>
        <v>9.1124000000000258</v>
      </c>
      <c r="E162">
        <f t="shared" si="62"/>
        <v>8.6710424999999933</v>
      </c>
      <c r="F162">
        <f t="shared" si="63"/>
        <v>8.5614349999999995</v>
      </c>
      <c r="G162">
        <f t="shared" si="64"/>
        <v>8.2709949999999921</v>
      </c>
      <c r="H162">
        <f t="shared" si="65"/>
        <v>8.2084500000000027</v>
      </c>
      <c r="I162">
        <f t="shared" si="66"/>
        <v>8.1772449999999957</v>
      </c>
      <c r="J162">
        <f t="shared" si="67"/>
        <v>8.194890000000024</v>
      </c>
      <c r="K162" s="4">
        <f t="shared" si="68"/>
        <v>8.2124899999999919</v>
      </c>
      <c r="N162" s="30">
        <v>72</v>
      </c>
      <c r="O162">
        <f t="shared" si="69"/>
        <v>9.6382999999999761</v>
      </c>
      <c r="P162">
        <f t="shared" si="70"/>
        <v>9.2224440000000243</v>
      </c>
      <c r="Q162">
        <f t="shared" si="71"/>
        <v>8.5736374999999843</v>
      </c>
      <c r="R162">
        <f t="shared" si="72"/>
        <v>8.3063449999999932</v>
      </c>
      <c r="S162">
        <f t="shared" si="73"/>
        <v>7.8757649999999861</v>
      </c>
      <c r="T162">
        <f t="shared" si="74"/>
        <v>7.7477699999999947</v>
      </c>
      <c r="U162">
        <f t="shared" si="75"/>
        <v>7.6753149999999959</v>
      </c>
      <c r="V162">
        <f t="shared" si="76"/>
        <v>7.7918500000000019</v>
      </c>
      <c r="W162" s="4">
        <f t="shared" si="77"/>
        <v>7.8807299999999909</v>
      </c>
    </row>
    <row r="163" spans="2:23" x14ac:dyDescent="0.3">
      <c r="B163" s="30">
        <v>73</v>
      </c>
      <c r="C163">
        <f t="shared" si="60"/>
        <v>9.5205999999999946</v>
      </c>
      <c r="D163">
        <f t="shared" si="61"/>
        <v>9.1221500000000262</v>
      </c>
      <c r="E163">
        <f t="shared" si="62"/>
        <v>8.6882841666666604</v>
      </c>
      <c r="F163">
        <f t="shared" si="63"/>
        <v>8.5865516666666668</v>
      </c>
      <c r="G163">
        <f t="shared" si="64"/>
        <v>8.3081449999999926</v>
      </c>
      <c r="H163">
        <f t="shared" si="65"/>
        <v>8.25111666666667</v>
      </c>
      <c r="I163">
        <f t="shared" si="66"/>
        <v>8.2235616666666616</v>
      </c>
      <c r="J163">
        <f t="shared" si="67"/>
        <v>8.2386900000000232</v>
      </c>
      <c r="K163" s="4">
        <f t="shared" si="68"/>
        <v>8.2561233333333242</v>
      </c>
      <c r="N163" s="30">
        <v>73</v>
      </c>
      <c r="O163">
        <f t="shared" si="69"/>
        <v>9.656299999999975</v>
      </c>
      <c r="P163">
        <f t="shared" si="70"/>
        <v>9.2407073333333578</v>
      </c>
      <c r="Q163">
        <f t="shared" si="71"/>
        <v>8.586662499999985</v>
      </c>
      <c r="R163">
        <f t="shared" si="72"/>
        <v>8.3198283333333265</v>
      </c>
      <c r="S163">
        <f t="shared" si="73"/>
        <v>7.8931483333333201</v>
      </c>
      <c r="T163">
        <f t="shared" si="74"/>
        <v>7.7675033333333277</v>
      </c>
      <c r="U163">
        <f t="shared" si="75"/>
        <v>7.695864999999996</v>
      </c>
      <c r="V163">
        <f t="shared" si="76"/>
        <v>7.8151833333333363</v>
      </c>
      <c r="W163" s="4">
        <f t="shared" si="77"/>
        <v>7.9068299999999914</v>
      </c>
    </row>
    <row r="164" spans="2:23" x14ac:dyDescent="0.3">
      <c r="B164" s="30">
        <v>74</v>
      </c>
      <c r="C164">
        <f t="shared" si="60"/>
        <v>9.5323999999999955</v>
      </c>
      <c r="D164">
        <f t="shared" si="61"/>
        <v>9.1326000000000267</v>
      </c>
      <c r="E164">
        <f t="shared" si="62"/>
        <v>8.7062699999999928</v>
      </c>
      <c r="F164">
        <f t="shared" si="63"/>
        <v>8.6127400000000005</v>
      </c>
      <c r="G164">
        <f t="shared" si="64"/>
        <v>8.3469799999999914</v>
      </c>
      <c r="H164">
        <f t="shared" si="65"/>
        <v>8.2958000000000034</v>
      </c>
      <c r="I164">
        <f t="shared" si="66"/>
        <v>8.2719799999999957</v>
      </c>
      <c r="J164">
        <f t="shared" si="67"/>
        <v>8.2845600000000239</v>
      </c>
      <c r="K164" s="4">
        <f t="shared" si="68"/>
        <v>8.3019599999999922</v>
      </c>
      <c r="N164" s="30">
        <v>74</v>
      </c>
      <c r="O164">
        <f t="shared" si="69"/>
        <v>9.6751999999999754</v>
      </c>
      <c r="P164">
        <f t="shared" si="70"/>
        <v>9.2599760000000249</v>
      </c>
      <c r="Q164">
        <f t="shared" si="71"/>
        <v>8.6004499999999844</v>
      </c>
      <c r="R164">
        <f t="shared" si="72"/>
        <v>8.3343799999999924</v>
      </c>
      <c r="S164">
        <f t="shared" si="73"/>
        <v>7.9120599999999861</v>
      </c>
      <c r="T164">
        <f t="shared" si="74"/>
        <v>7.7890799999999949</v>
      </c>
      <c r="U164">
        <f t="shared" si="75"/>
        <v>7.7182599999999955</v>
      </c>
      <c r="V164">
        <f t="shared" si="76"/>
        <v>7.8404000000000007</v>
      </c>
      <c r="W164" s="4">
        <f t="shared" si="77"/>
        <v>7.9349199999999902</v>
      </c>
    </row>
    <row r="165" spans="2:23" x14ac:dyDescent="0.3">
      <c r="B165" s="30">
        <v>75</v>
      </c>
      <c r="C165">
        <f t="shared" si="60"/>
        <v>9.5449999999999946</v>
      </c>
      <c r="D165">
        <f t="shared" si="61"/>
        <v>9.1437500000000274</v>
      </c>
      <c r="E165">
        <f t="shared" si="62"/>
        <v>8.7249999999999943</v>
      </c>
      <c r="F165">
        <f t="shared" si="63"/>
        <v>8.64</v>
      </c>
      <c r="G165">
        <f t="shared" si="64"/>
        <v>8.3874999999999922</v>
      </c>
      <c r="H165">
        <f t="shared" si="65"/>
        <v>8.3425000000000029</v>
      </c>
      <c r="I165">
        <f t="shared" si="66"/>
        <v>8.3224999999999945</v>
      </c>
      <c r="J165">
        <f t="shared" si="67"/>
        <v>8.3325000000000244</v>
      </c>
      <c r="K165" s="4">
        <f t="shared" si="68"/>
        <v>8.3499999999999925</v>
      </c>
      <c r="N165" s="30">
        <v>75</v>
      </c>
      <c r="O165">
        <f t="shared" si="69"/>
        <v>9.6949999999999754</v>
      </c>
      <c r="P165">
        <f t="shared" si="70"/>
        <v>9.2802500000000254</v>
      </c>
      <c r="Q165">
        <f t="shared" si="71"/>
        <v>8.6149999999999842</v>
      </c>
      <c r="R165">
        <f t="shared" si="72"/>
        <v>8.3499999999999925</v>
      </c>
      <c r="S165">
        <f t="shared" si="73"/>
        <v>7.9324999999999859</v>
      </c>
      <c r="T165">
        <f t="shared" si="74"/>
        <v>7.8124999999999956</v>
      </c>
      <c r="U165">
        <f t="shared" si="75"/>
        <v>7.7424999999999962</v>
      </c>
      <c r="V165">
        <f t="shared" si="76"/>
        <v>7.8675000000000015</v>
      </c>
      <c r="W165" s="4">
        <f t="shared" si="77"/>
        <v>7.964999999999991</v>
      </c>
    </row>
    <row r="166" spans="2:23" x14ac:dyDescent="0.3">
      <c r="B166" s="30">
        <v>76</v>
      </c>
      <c r="C166">
        <f t="shared" si="60"/>
        <v>9.5583999999999953</v>
      </c>
      <c r="D166">
        <f t="shared" si="61"/>
        <v>9.1556000000000264</v>
      </c>
      <c r="E166">
        <f t="shared" si="62"/>
        <v>8.7444741666666594</v>
      </c>
      <c r="F166">
        <f t="shared" si="63"/>
        <v>8.668331666666667</v>
      </c>
      <c r="G166">
        <f t="shared" si="64"/>
        <v>8.4297049999999913</v>
      </c>
      <c r="H166">
        <f t="shared" si="65"/>
        <v>8.3912166666666703</v>
      </c>
      <c r="I166">
        <f t="shared" si="66"/>
        <v>8.3751216666666597</v>
      </c>
      <c r="J166">
        <f t="shared" si="67"/>
        <v>8.3825100000000248</v>
      </c>
      <c r="K166" s="4">
        <f t="shared" si="68"/>
        <v>8.4002433333333233</v>
      </c>
      <c r="N166" s="30">
        <v>76</v>
      </c>
      <c r="O166">
        <f t="shared" si="69"/>
        <v>9.7156999999999751</v>
      </c>
      <c r="P166">
        <f t="shared" si="70"/>
        <v>9.3015293333333595</v>
      </c>
      <c r="Q166">
        <f t="shared" si="71"/>
        <v>8.6303124999999845</v>
      </c>
      <c r="R166">
        <f t="shared" si="72"/>
        <v>8.3666883333333253</v>
      </c>
      <c r="S166">
        <f t="shared" si="73"/>
        <v>7.9544683333333186</v>
      </c>
      <c r="T166">
        <f t="shared" si="74"/>
        <v>7.8377633333333279</v>
      </c>
      <c r="U166">
        <f t="shared" si="75"/>
        <v>7.7685849999999963</v>
      </c>
      <c r="V166">
        <f t="shared" si="76"/>
        <v>7.896483333333336</v>
      </c>
      <c r="W166" s="4">
        <f t="shared" si="77"/>
        <v>7.9970699999999919</v>
      </c>
    </row>
    <row r="167" spans="2:23" x14ac:dyDescent="0.3">
      <c r="B167" s="30">
        <v>77</v>
      </c>
      <c r="C167">
        <f t="shared" si="60"/>
        <v>9.5725999999999942</v>
      </c>
      <c r="D167">
        <f t="shared" si="61"/>
        <v>9.1681500000000273</v>
      </c>
      <c r="E167">
        <f t="shared" si="62"/>
        <v>8.7646924999999936</v>
      </c>
      <c r="F167">
        <f t="shared" si="63"/>
        <v>8.6977349999999998</v>
      </c>
      <c r="G167">
        <f t="shared" si="64"/>
        <v>8.4735949999999924</v>
      </c>
      <c r="H167">
        <f t="shared" si="65"/>
        <v>8.4419500000000038</v>
      </c>
      <c r="I167">
        <f t="shared" si="66"/>
        <v>8.4298449999999931</v>
      </c>
      <c r="J167">
        <f t="shared" si="67"/>
        <v>8.4345900000000249</v>
      </c>
      <c r="K167" s="4">
        <f t="shared" si="68"/>
        <v>8.4526899999999898</v>
      </c>
      <c r="N167" s="30">
        <v>77</v>
      </c>
      <c r="O167">
        <f t="shared" si="69"/>
        <v>9.7372999999999745</v>
      </c>
      <c r="P167">
        <f t="shared" si="70"/>
        <v>9.3238140000000271</v>
      </c>
      <c r="Q167">
        <f t="shared" si="71"/>
        <v>8.6463874999999852</v>
      </c>
      <c r="R167">
        <f t="shared" si="72"/>
        <v>8.3844449999999924</v>
      </c>
      <c r="S167">
        <f t="shared" si="73"/>
        <v>7.9779649999999851</v>
      </c>
      <c r="T167">
        <f t="shared" si="74"/>
        <v>7.8648699999999954</v>
      </c>
      <c r="U167">
        <f t="shared" si="75"/>
        <v>7.796514999999995</v>
      </c>
      <c r="V167">
        <f t="shared" si="76"/>
        <v>7.9273500000000023</v>
      </c>
      <c r="W167" s="4">
        <f t="shared" si="77"/>
        <v>8.0311299999999903</v>
      </c>
    </row>
    <row r="168" spans="2:23" x14ac:dyDescent="0.3">
      <c r="B168" s="30">
        <v>78</v>
      </c>
      <c r="C168">
        <f t="shared" si="60"/>
        <v>9.5875999999999948</v>
      </c>
      <c r="D168">
        <f t="shared" si="61"/>
        <v>9.1814000000000267</v>
      </c>
      <c r="E168">
        <f t="shared" si="62"/>
        <v>8.7856549999999949</v>
      </c>
      <c r="F168">
        <f t="shared" si="63"/>
        <v>8.7282100000000007</v>
      </c>
      <c r="G168">
        <f t="shared" si="64"/>
        <v>8.5191699999999919</v>
      </c>
      <c r="H168">
        <f t="shared" si="65"/>
        <v>8.4947000000000035</v>
      </c>
      <c r="I168">
        <f t="shared" si="66"/>
        <v>8.4866699999999931</v>
      </c>
      <c r="J168">
        <f t="shared" si="67"/>
        <v>8.4887400000000248</v>
      </c>
      <c r="K168" s="4">
        <f t="shared" si="68"/>
        <v>8.5073399999999904</v>
      </c>
      <c r="N168" s="30">
        <v>78</v>
      </c>
      <c r="O168">
        <f t="shared" si="69"/>
        <v>9.7597999999999736</v>
      </c>
      <c r="P168">
        <f t="shared" si="70"/>
        <v>9.3471040000000265</v>
      </c>
      <c r="Q168">
        <f t="shared" si="71"/>
        <v>8.6632249999999846</v>
      </c>
      <c r="R168">
        <f t="shared" si="72"/>
        <v>8.403269999999992</v>
      </c>
      <c r="S168">
        <f t="shared" si="73"/>
        <v>8.0029899999999863</v>
      </c>
      <c r="T168">
        <f t="shared" si="74"/>
        <v>7.8938199999999954</v>
      </c>
      <c r="U168">
        <f t="shared" si="75"/>
        <v>7.8262899999999958</v>
      </c>
      <c r="V168">
        <f t="shared" si="76"/>
        <v>7.9601000000000024</v>
      </c>
      <c r="W168" s="4">
        <f t="shared" si="77"/>
        <v>8.0671799999999916</v>
      </c>
    </row>
    <row r="169" spans="2:23" x14ac:dyDescent="0.3">
      <c r="B169" s="30">
        <v>79</v>
      </c>
      <c r="C169">
        <f t="shared" si="60"/>
        <v>9.6033999999999953</v>
      </c>
      <c r="D169">
        <f t="shared" si="61"/>
        <v>9.1953500000000279</v>
      </c>
      <c r="E169">
        <f t="shared" si="62"/>
        <v>8.8073616666666599</v>
      </c>
      <c r="F169">
        <f t="shared" si="63"/>
        <v>8.7597566666666662</v>
      </c>
      <c r="G169">
        <f t="shared" si="64"/>
        <v>8.5664299999999916</v>
      </c>
      <c r="H169">
        <f t="shared" si="65"/>
        <v>8.549466666666671</v>
      </c>
      <c r="I169">
        <f t="shared" si="66"/>
        <v>8.5455966666666612</v>
      </c>
      <c r="J169">
        <f t="shared" si="67"/>
        <v>8.5449600000000245</v>
      </c>
      <c r="K169" s="4">
        <f t="shared" si="68"/>
        <v>8.5641933333333249</v>
      </c>
      <c r="N169" s="30">
        <v>79</v>
      </c>
      <c r="O169">
        <f t="shared" si="69"/>
        <v>9.7831999999999741</v>
      </c>
      <c r="P169">
        <f t="shared" si="70"/>
        <v>9.3713993333333594</v>
      </c>
      <c r="Q169">
        <f t="shared" si="71"/>
        <v>8.6808249999999845</v>
      </c>
      <c r="R169">
        <f t="shared" si="72"/>
        <v>8.4231633333333242</v>
      </c>
      <c r="S169">
        <f t="shared" si="73"/>
        <v>8.0295433333333186</v>
      </c>
      <c r="T169">
        <f t="shared" si="74"/>
        <v>7.9246133333333297</v>
      </c>
      <c r="U169">
        <f t="shared" si="75"/>
        <v>7.8579099999999951</v>
      </c>
      <c r="V169">
        <f t="shared" si="76"/>
        <v>7.9947333333333335</v>
      </c>
      <c r="W169" s="4">
        <f t="shared" si="77"/>
        <v>8.1052199999999903</v>
      </c>
    </row>
    <row r="170" spans="2:23" x14ac:dyDescent="0.3">
      <c r="B170" s="30">
        <v>80</v>
      </c>
      <c r="C170">
        <f t="shared" si="60"/>
        <v>9.6199999999999939</v>
      </c>
      <c r="D170">
        <f t="shared" si="61"/>
        <v>9.2100000000000275</v>
      </c>
      <c r="E170">
        <f t="shared" si="62"/>
        <v>8.8298124999999938</v>
      </c>
      <c r="F170">
        <f t="shared" si="63"/>
        <v>8.7923749999999998</v>
      </c>
      <c r="G170">
        <f t="shared" si="64"/>
        <v>8.6153749999999913</v>
      </c>
      <c r="H170">
        <f t="shared" si="65"/>
        <v>8.6062500000000028</v>
      </c>
      <c r="I170">
        <f t="shared" si="66"/>
        <v>8.606624999999994</v>
      </c>
      <c r="J170">
        <f t="shared" si="67"/>
        <v>8.6032500000000258</v>
      </c>
      <c r="K170" s="4">
        <f t="shared" si="68"/>
        <v>8.6232499999999916</v>
      </c>
      <c r="N170" s="30">
        <v>80</v>
      </c>
      <c r="O170">
        <f t="shared" si="69"/>
        <v>9.8074999999999743</v>
      </c>
      <c r="P170">
        <f t="shared" si="70"/>
        <v>9.3967000000000276</v>
      </c>
      <c r="Q170">
        <f t="shared" si="71"/>
        <v>8.699187499999983</v>
      </c>
      <c r="R170">
        <f t="shared" si="72"/>
        <v>8.4441249999999908</v>
      </c>
      <c r="S170">
        <f t="shared" si="73"/>
        <v>8.0576249999999838</v>
      </c>
      <c r="T170">
        <f t="shared" si="74"/>
        <v>7.9572499999999957</v>
      </c>
      <c r="U170">
        <f t="shared" si="75"/>
        <v>7.8913749999999947</v>
      </c>
      <c r="V170">
        <f t="shared" si="76"/>
        <v>8.0312500000000018</v>
      </c>
      <c r="W170" s="4">
        <f t="shared" si="77"/>
        <v>8.1452499999999901</v>
      </c>
    </row>
    <row r="171" spans="2:23" x14ac:dyDescent="0.3">
      <c r="B171" s="30">
        <v>81</v>
      </c>
      <c r="C171">
        <f t="shared" si="60"/>
        <v>9.6373999999999942</v>
      </c>
      <c r="D171">
        <f t="shared" si="61"/>
        <v>9.2253500000000273</v>
      </c>
      <c r="E171">
        <f t="shared" si="62"/>
        <v>8.8530074999999933</v>
      </c>
      <c r="F171">
        <f t="shared" si="63"/>
        <v>8.8260649999999998</v>
      </c>
      <c r="G171">
        <f t="shared" si="64"/>
        <v>8.6660049999999913</v>
      </c>
      <c r="H171">
        <f t="shared" si="65"/>
        <v>8.6650500000000044</v>
      </c>
      <c r="I171">
        <f t="shared" si="66"/>
        <v>8.6697549999999932</v>
      </c>
      <c r="J171">
        <f t="shared" si="67"/>
        <v>8.6636100000000269</v>
      </c>
      <c r="K171" s="4">
        <f t="shared" si="68"/>
        <v>8.6845099999999924</v>
      </c>
      <c r="N171" s="30">
        <v>81</v>
      </c>
      <c r="O171">
        <f t="shared" si="69"/>
        <v>9.8326999999999742</v>
      </c>
      <c r="P171">
        <f t="shared" si="70"/>
        <v>9.4230060000000275</v>
      </c>
      <c r="Q171">
        <f t="shared" si="71"/>
        <v>8.7183124999999837</v>
      </c>
      <c r="R171">
        <f t="shared" si="72"/>
        <v>8.4661549999999899</v>
      </c>
      <c r="S171">
        <f t="shared" si="73"/>
        <v>8.0872349999999855</v>
      </c>
      <c r="T171">
        <f t="shared" si="74"/>
        <v>7.9917299999999951</v>
      </c>
      <c r="U171">
        <f t="shared" si="75"/>
        <v>7.9266849999999947</v>
      </c>
      <c r="V171">
        <f t="shared" si="76"/>
        <v>8.0696500000000029</v>
      </c>
      <c r="W171" s="4">
        <f t="shared" si="77"/>
        <v>8.1872699999999909</v>
      </c>
    </row>
    <row r="172" spans="2:23" x14ac:dyDescent="0.3">
      <c r="B172" s="30">
        <v>82</v>
      </c>
      <c r="C172">
        <f t="shared" si="60"/>
        <v>9.6555999999999944</v>
      </c>
      <c r="D172">
        <f t="shared" si="61"/>
        <v>9.2414000000000271</v>
      </c>
      <c r="E172">
        <f t="shared" si="62"/>
        <v>8.8769466666666617</v>
      </c>
      <c r="F172">
        <f t="shared" si="63"/>
        <v>8.8608266666666662</v>
      </c>
      <c r="G172">
        <f t="shared" si="64"/>
        <v>8.7183199999999914</v>
      </c>
      <c r="H172">
        <f t="shared" si="65"/>
        <v>8.725866666666672</v>
      </c>
      <c r="I172">
        <f t="shared" si="66"/>
        <v>8.7349866666666607</v>
      </c>
      <c r="J172">
        <f t="shared" si="67"/>
        <v>8.726040000000026</v>
      </c>
      <c r="K172" s="4">
        <f t="shared" si="68"/>
        <v>8.7479733333333254</v>
      </c>
      <c r="N172" s="30">
        <v>82</v>
      </c>
      <c r="O172">
        <f t="shared" si="69"/>
        <v>9.8587999999999738</v>
      </c>
      <c r="P172">
        <f t="shared" si="70"/>
        <v>9.450317333333361</v>
      </c>
      <c r="Q172">
        <f t="shared" si="71"/>
        <v>8.7381999999999849</v>
      </c>
      <c r="R172">
        <f t="shared" si="72"/>
        <v>8.4892533333333233</v>
      </c>
      <c r="S172">
        <f t="shared" si="73"/>
        <v>8.1183733333333166</v>
      </c>
      <c r="T172">
        <f t="shared" si="74"/>
        <v>8.0280533333333288</v>
      </c>
      <c r="U172">
        <f t="shared" si="75"/>
        <v>7.963839999999994</v>
      </c>
      <c r="V172">
        <f t="shared" si="76"/>
        <v>8.1099333333333341</v>
      </c>
      <c r="W172" s="4">
        <f t="shared" si="77"/>
        <v>8.2312799999999893</v>
      </c>
    </row>
    <row r="173" spans="2:23" x14ac:dyDescent="0.3">
      <c r="B173" s="30">
        <v>83</v>
      </c>
      <c r="C173">
        <f t="shared" si="60"/>
        <v>9.6745999999999945</v>
      </c>
      <c r="D173">
        <f t="shared" si="61"/>
        <v>9.258150000000029</v>
      </c>
      <c r="E173">
        <f t="shared" si="62"/>
        <v>8.9016299999999937</v>
      </c>
      <c r="F173">
        <f t="shared" si="63"/>
        <v>8.8966600000000007</v>
      </c>
      <c r="G173">
        <f t="shared" si="64"/>
        <v>8.7723199999999917</v>
      </c>
      <c r="H173">
        <f t="shared" si="65"/>
        <v>8.788700000000004</v>
      </c>
      <c r="I173">
        <f t="shared" si="66"/>
        <v>8.8023199999999946</v>
      </c>
      <c r="J173">
        <f t="shared" si="67"/>
        <v>8.7905400000000249</v>
      </c>
      <c r="K173" s="4">
        <f t="shared" si="68"/>
        <v>8.8136399999999924</v>
      </c>
      <c r="N173" s="30">
        <v>83</v>
      </c>
      <c r="O173">
        <f t="shared" si="69"/>
        <v>9.8857999999999748</v>
      </c>
      <c r="P173">
        <f t="shared" si="70"/>
        <v>9.4786340000000262</v>
      </c>
      <c r="Q173">
        <f t="shared" si="71"/>
        <v>8.7588499999999847</v>
      </c>
      <c r="R173">
        <f t="shared" si="72"/>
        <v>8.5134199999999911</v>
      </c>
      <c r="S173">
        <f t="shared" si="73"/>
        <v>8.1510399999999841</v>
      </c>
      <c r="T173">
        <f t="shared" si="74"/>
        <v>8.0662199999999959</v>
      </c>
      <c r="U173">
        <f t="shared" si="75"/>
        <v>8.0028399999999955</v>
      </c>
      <c r="V173">
        <f t="shared" si="76"/>
        <v>8.1521000000000008</v>
      </c>
      <c r="W173" s="4">
        <f t="shared" si="77"/>
        <v>8.2772799999999904</v>
      </c>
    </row>
    <row r="174" spans="2:23" x14ac:dyDescent="0.3">
      <c r="B174" s="30">
        <v>84</v>
      </c>
      <c r="C174">
        <f t="shared" si="60"/>
        <v>9.6943999999999946</v>
      </c>
      <c r="D174">
        <f t="shared" si="61"/>
        <v>9.2756000000000274</v>
      </c>
      <c r="E174">
        <f t="shared" si="62"/>
        <v>8.927057499999993</v>
      </c>
      <c r="F174">
        <f t="shared" si="63"/>
        <v>8.9335649999999998</v>
      </c>
      <c r="G174">
        <f t="shared" si="64"/>
        <v>8.8280049999999903</v>
      </c>
      <c r="H174">
        <f t="shared" si="65"/>
        <v>8.8535500000000056</v>
      </c>
      <c r="I174">
        <f t="shared" si="66"/>
        <v>8.8717549999999932</v>
      </c>
      <c r="J174">
        <f t="shared" si="67"/>
        <v>8.8571100000000271</v>
      </c>
      <c r="K174" s="4">
        <f t="shared" si="68"/>
        <v>8.8815099999999916</v>
      </c>
      <c r="N174" s="30">
        <v>84</v>
      </c>
      <c r="O174">
        <f t="shared" si="69"/>
        <v>9.9136999999999738</v>
      </c>
      <c r="P174">
        <f t="shared" si="70"/>
        <v>9.5079560000000267</v>
      </c>
      <c r="Q174">
        <f t="shared" si="71"/>
        <v>8.7802624999999832</v>
      </c>
      <c r="R174">
        <f t="shared" si="72"/>
        <v>8.5386549999999897</v>
      </c>
      <c r="S174">
        <f t="shared" si="73"/>
        <v>8.1852349999999845</v>
      </c>
      <c r="T174">
        <f t="shared" si="74"/>
        <v>8.1062299999999965</v>
      </c>
      <c r="U174">
        <f t="shared" si="75"/>
        <v>8.0436849999999929</v>
      </c>
      <c r="V174">
        <f t="shared" si="76"/>
        <v>8.1961500000000012</v>
      </c>
      <c r="W174" s="4">
        <f t="shared" si="77"/>
        <v>8.3252699999999891</v>
      </c>
    </row>
    <row r="175" spans="2:23" x14ac:dyDescent="0.3">
      <c r="B175" s="30">
        <v>85</v>
      </c>
      <c r="C175">
        <f t="shared" si="60"/>
        <v>9.7149999999999945</v>
      </c>
      <c r="D175">
        <f t="shared" si="61"/>
        <v>9.2937500000000277</v>
      </c>
      <c r="E175">
        <f t="shared" si="62"/>
        <v>8.9532291666666612</v>
      </c>
      <c r="F175">
        <f t="shared" si="63"/>
        <v>8.971541666666667</v>
      </c>
      <c r="G175">
        <f t="shared" si="64"/>
        <v>8.8853749999999891</v>
      </c>
      <c r="H175">
        <f t="shared" si="65"/>
        <v>8.9204166666666715</v>
      </c>
      <c r="I175">
        <f t="shared" si="66"/>
        <v>8.9432916666666582</v>
      </c>
      <c r="J175">
        <f t="shared" si="67"/>
        <v>8.9257500000000292</v>
      </c>
      <c r="K175" s="4">
        <f t="shared" si="68"/>
        <v>8.951583333333323</v>
      </c>
      <c r="N175" s="30">
        <v>85</v>
      </c>
      <c r="O175">
        <f t="shared" si="69"/>
        <v>9.9424999999999741</v>
      </c>
      <c r="P175">
        <f t="shared" si="70"/>
        <v>9.5382833333333608</v>
      </c>
      <c r="Q175">
        <f t="shared" si="71"/>
        <v>8.8024374999999839</v>
      </c>
      <c r="R175">
        <f t="shared" si="72"/>
        <v>8.5649583333333226</v>
      </c>
      <c r="S175">
        <f t="shared" si="73"/>
        <v>8.2209583333333178</v>
      </c>
      <c r="T175">
        <f t="shared" si="74"/>
        <v>8.1480833333333287</v>
      </c>
      <c r="U175">
        <f t="shared" si="75"/>
        <v>8.0863749999999932</v>
      </c>
      <c r="V175">
        <f t="shared" si="76"/>
        <v>8.242083333333337</v>
      </c>
      <c r="W175" s="4">
        <f t="shared" si="77"/>
        <v>8.3752499999999905</v>
      </c>
    </row>
    <row r="176" spans="2:23" x14ac:dyDescent="0.3">
      <c r="B176" s="30">
        <v>86</v>
      </c>
      <c r="C176">
        <f t="shared" si="60"/>
        <v>9.7363999999999944</v>
      </c>
      <c r="D176">
        <f t="shared" si="61"/>
        <v>9.3126000000000282</v>
      </c>
      <c r="E176">
        <f t="shared" si="62"/>
        <v>8.9801449999999932</v>
      </c>
      <c r="F176">
        <f t="shared" si="63"/>
        <v>9.0105900000000005</v>
      </c>
      <c r="G176">
        <f t="shared" si="64"/>
        <v>8.9444299999999899</v>
      </c>
      <c r="H176">
        <f t="shared" si="65"/>
        <v>8.9893000000000036</v>
      </c>
      <c r="I176">
        <f t="shared" si="66"/>
        <v>9.0169299999999915</v>
      </c>
      <c r="J176">
        <f t="shared" si="67"/>
        <v>8.9964600000000274</v>
      </c>
      <c r="K176" s="4">
        <f t="shared" si="68"/>
        <v>9.0238599999999902</v>
      </c>
      <c r="N176" s="30">
        <v>86</v>
      </c>
      <c r="O176">
        <f t="shared" si="69"/>
        <v>9.9721999999999724</v>
      </c>
      <c r="P176">
        <f t="shared" si="70"/>
        <v>9.5696160000000283</v>
      </c>
      <c r="Q176">
        <f t="shared" si="71"/>
        <v>8.8253749999999833</v>
      </c>
      <c r="R176">
        <f t="shared" si="72"/>
        <v>8.5923299999999898</v>
      </c>
      <c r="S176">
        <f t="shared" si="73"/>
        <v>8.2582099999999841</v>
      </c>
      <c r="T176">
        <f t="shared" si="74"/>
        <v>8.1917799999999978</v>
      </c>
      <c r="U176">
        <f t="shared" si="75"/>
        <v>8.130909999999993</v>
      </c>
      <c r="V176">
        <f t="shared" si="76"/>
        <v>8.2899000000000029</v>
      </c>
      <c r="W176" s="4">
        <f t="shared" si="77"/>
        <v>8.4272199999999913</v>
      </c>
    </row>
    <row r="177" spans="2:23" x14ac:dyDescent="0.3">
      <c r="B177" s="30">
        <v>87</v>
      </c>
      <c r="C177">
        <f t="shared" si="60"/>
        <v>9.7585999999999959</v>
      </c>
      <c r="D177">
        <f t="shared" si="61"/>
        <v>9.3321500000000288</v>
      </c>
      <c r="E177">
        <f t="shared" si="62"/>
        <v>9.0078049999999941</v>
      </c>
      <c r="F177">
        <f t="shared" si="63"/>
        <v>9.0507099999999987</v>
      </c>
      <c r="G177">
        <f t="shared" si="64"/>
        <v>9.0051699999999908</v>
      </c>
      <c r="H177">
        <f t="shared" si="65"/>
        <v>9.0602000000000054</v>
      </c>
      <c r="I177">
        <f t="shared" si="66"/>
        <v>9.0926699999999911</v>
      </c>
      <c r="J177">
        <f t="shared" si="67"/>
        <v>9.0692400000000273</v>
      </c>
      <c r="K177" s="4">
        <f t="shared" si="68"/>
        <v>9.0983399999999897</v>
      </c>
      <c r="N177" s="30">
        <v>87</v>
      </c>
      <c r="O177">
        <f t="shared" si="69"/>
        <v>10.002799999999972</v>
      </c>
      <c r="P177">
        <f t="shared" si="70"/>
        <v>9.6019540000000276</v>
      </c>
      <c r="Q177">
        <f t="shared" si="71"/>
        <v>8.8490749999999831</v>
      </c>
      <c r="R177">
        <f t="shared" si="72"/>
        <v>8.6207699999999896</v>
      </c>
      <c r="S177">
        <f t="shared" si="73"/>
        <v>8.2969899999999832</v>
      </c>
      <c r="T177">
        <f t="shared" si="74"/>
        <v>8.2373199999999969</v>
      </c>
      <c r="U177">
        <f t="shared" si="75"/>
        <v>8.1772899999999922</v>
      </c>
      <c r="V177">
        <f t="shared" si="76"/>
        <v>8.3396000000000008</v>
      </c>
      <c r="W177" s="4">
        <f t="shared" si="77"/>
        <v>8.4811799999999895</v>
      </c>
    </row>
    <row r="178" spans="2:23" x14ac:dyDescent="0.3">
      <c r="B178" s="30">
        <v>88</v>
      </c>
      <c r="C178">
        <f t="shared" si="60"/>
        <v>9.7815999999999939</v>
      </c>
      <c r="D178">
        <f t="shared" si="61"/>
        <v>9.3524000000000278</v>
      </c>
      <c r="E178">
        <f t="shared" si="62"/>
        <v>9.0362091666666604</v>
      </c>
      <c r="F178">
        <f t="shared" si="63"/>
        <v>9.091901666666665</v>
      </c>
      <c r="G178">
        <f t="shared" si="64"/>
        <v>9.0675949999999901</v>
      </c>
      <c r="H178">
        <f t="shared" si="65"/>
        <v>9.1331166666666714</v>
      </c>
      <c r="I178">
        <f t="shared" si="66"/>
        <v>9.1705116666666573</v>
      </c>
      <c r="J178">
        <f t="shared" si="67"/>
        <v>9.1440900000000287</v>
      </c>
      <c r="K178" s="4">
        <f t="shared" si="68"/>
        <v>9.1750233333333231</v>
      </c>
      <c r="N178" s="30">
        <v>88</v>
      </c>
      <c r="O178">
        <f t="shared" si="69"/>
        <v>10.034299999999973</v>
      </c>
      <c r="P178">
        <f t="shared" si="70"/>
        <v>9.6352973333333622</v>
      </c>
      <c r="Q178">
        <f t="shared" si="71"/>
        <v>8.8735374999999834</v>
      </c>
      <c r="R178">
        <f t="shared" si="72"/>
        <v>8.650278333333322</v>
      </c>
      <c r="S178">
        <f t="shared" si="73"/>
        <v>8.3372983333333153</v>
      </c>
      <c r="T178">
        <f t="shared" si="74"/>
        <v>8.2847033333333293</v>
      </c>
      <c r="U178">
        <f t="shared" si="75"/>
        <v>8.2255149999999926</v>
      </c>
      <c r="V178">
        <f t="shared" si="76"/>
        <v>8.3911833333333359</v>
      </c>
      <c r="W178" s="4">
        <f t="shared" si="77"/>
        <v>8.5371299999999906</v>
      </c>
    </row>
    <row r="179" spans="2:23" x14ac:dyDescent="0.3">
      <c r="B179" s="30">
        <v>89</v>
      </c>
      <c r="C179">
        <f t="shared" si="60"/>
        <v>9.8053999999999952</v>
      </c>
      <c r="D179">
        <f t="shared" si="61"/>
        <v>9.3733500000000287</v>
      </c>
      <c r="E179">
        <f t="shared" si="62"/>
        <v>9.065357499999994</v>
      </c>
      <c r="F179">
        <f t="shared" si="63"/>
        <v>9.1341649999999994</v>
      </c>
      <c r="G179">
        <f t="shared" si="64"/>
        <v>9.1317049999999895</v>
      </c>
      <c r="H179">
        <f t="shared" si="65"/>
        <v>9.2080500000000054</v>
      </c>
      <c r="I179">
        <f t="shared" si="66"/>
        <v>9.2504549999999917</v>
      </c>
      <c r="J179">
        <f t="shared" si="67"/>
        <v>9.2210100000000281</v>
      </c>
      <c r="K179" s="4">
        <f t="shared" si="68"/>
        <v>9.2539099999999905</v>
      </c>
      <c r="N179" s="30">
        <v>89</v>
      </c>
      <c r="O179">
        <f t="shared" si="69"/>
        <v>10.066699999999972</v>
      </c>
      <c r="P179">
        <f t="shared" si="70"/>
        <v>9.6696460000000286</v>
      </c>
      <c r="Q179">
        <f t="shared" si="71"/>
        <v>8.8987624999999841</v>
      </c>
      <c r="R179">
        <f t="shared" si="72"/>
        <v>8.6808549999999887</v>
      </c>
      <c r="S179">
        <f t="shared" si="73"/>
        <v>8.3791349999999838</v>
      </c>
      <c r="T179">
        <f t="shared" si="74"/>
        <v>8.3339299999999952</v>
      </c>
      <c r="U179">
        <f t="shared" si="75"/>
        <v>8.2755849999999924</v>
      </c>
      <c r="V179">
        <f t="shared" si="76"/>
        <v>8.4446500000000029</v>
      </c>
      <c r="W179" s="4">
        <f t="shared" si="77"/>
        <v>8.5950699999999891</v>
      </c>
    </row>
    <row r="180" spans="2:23" x14ac:dyDescent="0.3">
      <c r="B180" s="30">
        <v>90</v>
      </c>
      <c r="C180">
        <f t="shared" si="60"/>
        <v>9.8299999999999947</v>
      </c>
      <c r="D180">
        <f t="shared" si="61"/>
        <v>9.395000000000028</v>
      </c>
      <c r="E180">
        <f t="shared" si="62"/>
        <v>9.0952499999999947</v>
      </c>
      <c r="F180">
        <f t="shared" si="63"/>
        <v>9.1774999999999984</v>
      </c>
      <c r="G180">
        <f t="shared" si="64"/>
        <v>9.1974999999999909</v>
      </c>
      <c r="H180">
        <f t="shared" si="65"/>
        <v>9.2850000000000055</v>
      </c>
      <c r="I180">
        <f t="shared" si="66"/>
        <v>9.3324999999999925</v>
      </c>
      <c r="J180">
        <f t="shared" si="67"/>
        <v>9.3000000000000291</v>
      </c>
      <c r="K180" s="4">
        <f t="shared" si="68"/>
        <v>9.334999999999992</v>
      </c>
      <c r="N180" s="30">
        <v>90</v>
      </c>
      <c r="O180">
        <f t="shared" si="69"/>
        <v>10.099999999999973</v>
      </c>
      <c r="P180">
        <f t="shared" si="70"/>
        <v>9.7050000000000267</v>
      </c>
      <c r="Q180">
        <f t="shared" si="71"/>
        <v>8.9247499999999835</v>
      </c>
      <c r="R180">
        <f t="shared" si="72"/>
        <v>8.7124999999999879</v>
      </c>
      <c r="S180">
        <f t="shared" si="73"/>
        <v>8.4224999999999817</v>
      </c>
      <c r="T180">
        <f t="shared" si="74"/>
        <v>8.384999999999998</v>
      </c>
      <c r="U180">
        <f t="shared" si="75"/>
        <v>8.3274999999999935</v>
      </c>
      <c r="V180">
        <f t="shared" si="76"/>
        <v>8.5000000000000018</v>
      </c>
      <c r="W180" s="4">
        <f t="shared" si="77"/>
        <v>8.6549999999999887</v>
      </c>
    </row>
    <row r="181" spans="2:23" x14ac:dyDescent="0.3">
      <c r="B181" s="30">
        <v>91</v>
      </c>
      <c r="C181">
        <f t="shared" si="60"/>
        <v>9.8553999999999959</v>
      </c>
      <c r="D181">
        <f t="shared" si="61"/>
        <v>9.4173500000000292</v>
      </c>
      <c r="E181">
        <f t="shared" si="62"/>
        <v>9.1258866666666609</v>
      </c>
      <c r="F181">
        <f t="shared" si="63"/>
        <v>9.2219066666666656</v>
      </c>
      <c r="G181">
        <f t="shared" si="64"/>
        <v>9.2649799999999907</v>
      </c>
      <c r="H181">
        <f t="shared" si="65"/>
        <v>9.3639666666666717</v>
      </c>
      <c r="I181">
        <f t="shared" si="66"/>
        <v>9.4166466666666579</v>
      </c>
      <c r="J181">
        <f t="shared" si="67"/>
        <v>9.3810600000000282</v>
      </c>
      <c r="K181" s="4">
        <f t="shared" si="68"/>
        <v>9.4182933333333239</v>
      </c>
      <c r="N181" s="30">
        <v>91</v>
      </c>
      <c r="O181">
        <f t="shared" si="69"/>
        <v>10.134199999999971</v>
      </c>
      <c r="P181">
        <f t="shared" si="70"/>
        <v>9.7413593333333601</v>
      </c>
      <c r="Q181">
        <f t="shared" si="71"/>
        <v>8.9514999999999834</v>
      </c>
      <c r="R181">
        <f t="shared" si="72"/>
        <v>8.7452133333333215</v>
      </c>
      <c r="S181">
        <f t="shared" si="73"/>
        <v>8.467393333333316</v>
      </c>
      <c r="T181">
        <f t="shared" si="74"/>
        <v>8.4379133333333307</v>
      </c>
      <c r="U181">
        <f t="shared" si="75"/>
        <v>8.3812599999999939</v>
      </c>
      <c r="V181">
        <f t="shared" si="76"/>
        <v>8.5572333333333361</v>
      </c>
      <c r="W181" s="4">
        <f t="shared" si="77"/>
        <v>8.7169199999999893</v>
      </c>
    </row>
    <row r="182" spans="2:23" x14ac:dyDescent="0.3">
      <c r="B182" s="30">
        <v>92</v>
      </c>
      <c r="C182">
        <f t="shared" si="60"/>
        <v>9.8815999999999953</v>
      </c>
      <c r="D182">
        <f t="shared" si="61"/>
        <v>9.4404000000000288</v>
      </c>
      <c r="E182">
        <f t="shared" si="62"/>
        <v>9.1572674999999943</v>
      </c>
      <c r="F182">
        <f t="shared" si="63"/>
        <v>9.2673849999999991</v>
      </c>
      <c r="G182">
        <f t="shared" si="64"/>
        <v>9.3341449999999906</v>
      </c>
      <c r="H182">
        <f t="shared" si="65"/>
        <v>9.4449500000000057</v>
      </c>
      <c r="I182">
        <f t="shared" si="66"/>
        <v>9.5028949999999881</v>
      </c>
      <c r="J182">
        <f t="shared" si="67"/>
        <v>9.4641900000000305</v>
      </c>
      <c r="K182" s="4">
        <f t="shared" si="68"/>
        <v>9.503789999999988</v>
      </c>
      <c r="N182" s="30">
        <v>92</v>
      </c>
      <c r="O182">
        <f t="shared" si="69"/>
        <v>10.169299999999971</v>
      </c>
      <c r="P182">
        <f t="shared" si="70"/>
        <v>9.7787240000000288</v>
      </c>
      <c r="Q182">
        <f t="shared" si="71"/>
        <v>8.9790124999999836</v>
      </c>
      <c r="R182">
        <f t="shared" si="72"/>
        <v>8.7789949999999877</v>
      </c>
      <c r="S182">
        <f t="shared" si="73"/>
        <v>8.5138149999999833</v>
      </c>
      <c r="T182">
        <f t="shared" si="74"/>
        <v>8.4926699999999968</v>
      </c>
      <c r="U182">
        <f t="shared" si="75"/>
        <v>8.4368649999999938</v>
      </c>
      <c r="V182">
        <f t="shared" si="76"/>
        <v>8.6163500000000042</v>
      </c>
      <c r="W182" s="4">
        <f t="shared" si="77"/>
        <v>8.780829999999991</v>
      </c>
    </row>
    <row r="183" spans="2:23" x14ac:dyDescent="0.3">
      <c r="B183" s="30">
        <v>93</v>
      </c>
      <c r="C183">
        <f t="shared" si="60"/>
        <v>9.9085999999999945</v>
      </c>
      <c r="D183">
        <f t="shared" si="61"/>
        <v>9.4641500000000285</v>
      </c>
      <c r="E183">
        <f t="shared" si="62"/>
        <v>9.189392499999995</v>
      </c>
      <c r="F183">
        <f t="shared" si="63"/>
        <v>9.313934999999999</v>
      </c>
      <c r="G183">
        <f t="shared" si="64"/>
        <v>9.4049949999999889</v>
      </c>
      <c r="H183">
        <f t="shared" si="65"/>
        <v>9.5279500000000059</v>
      </c>
      <c r="I183">
        <f t="shared" si="66"/>
        <v>9.5912449999999883</v>
      </c>
      <c r="J183">
        <f t="shared" si="67"/>
        <v>9.5493900000000309</v>
      </c>
      <c r="K183" s="4">
        <f t="shared" si="68"/>
        <v>9.5914899999999896</v>
      </c>
      <c r="N183" s="30">
        <v>93</v>
      </c>
      <c r="O183">
        <f t="shared" si="69"/>
        <v>10.205299999999973</v>
      </c>
      <c r="P183">
        <f t="shared" si="70"/>
        <v>9.8170940000000293</v>
      </c>
      <c r="Q183">
        <f t="shared" si="71"/>
        <v>9.0072874999999826</v>
      </c>
      <c r="R183">
        <f t="shared" si="72"/>
        <v>8.8138449999999864</v>
      </c>
      <c r="S183">
        <f t="shared" si="73"/>
        <v>8.5617649999999834</v>
      </c>
      <c r="T183">
        <f t="shared" si="74"/>
        <v>8.5492699999999981</v>
      </c>
      <c r="U183">
        <f t="shared" si="75"/>
        <v>8.4943149999999914</v>
      </c>
      <c r="V183">
        <f t="shared" si="76"/>
        <v>8.6773500000000023</v>
      </c>
      <c r="W183" s="4">
        <f t="shared" si="77"/>
        <v>8.8467299999999902</v>
      </c>
    </row>
    <row r="184" spans="2:23" x14ac:dyDescent="0.3">
      <c r="B184" s="30">
        <v>94</v>
      </c>
      <c r="C184">
        <f t="shared" si="60"/>
        <v>9.9363999999999955</v>
      </c>
      <c r="D184">
        <f t="shared" si="61"/>
        <v>9.4886000000000283</v>
      </c>
      <c r="E184">
        <f t="shared" si="62"/>
        <v>9.222261666666661</v>
      </c>
      <c r="F184">
        <f t="shared" si="63"/>
        <v>9.3615566666666652</v>
      </c>
      <c r="G184">
        <f t="shared" si="64"/>
        <v>9.4775299999999909</v>
      </c>
      <c r="H184">
        <f t="shared" si="65"/>
        <v>9.6129666666666722</v>
      </c>
      <c r="I184">
        <f t="shared" si="66"/>
        <v>9.6816966666666548</v>
      </c>
      <c r="J184">
        <f t="shared" si="67"/>
        <v>9.6366600000000311</v>
      </c>
      <c r="K184" s="4">
        <f t="shared" si="68"/>
        <v>9.6813933333333217</v>
      </c>
      <c r="N184" s="30">
        <v>94</v>
      </c>
      <c r="O184">
        <f t="shared" si="69"/>
        <v>10.242199999999972</v>
      </c>
      <c r="P184">
        <f t="shared" si="70"/>
        <v>9.8564693333333615</v>
      </c>
      <c r="Q184">
        <f t="shared" si="71"/>
        <v>9.0363249999999837</v>
      </c>
      <c r="R184">
        <f t="shared" si="72"/>
        <v>8.8497633333333212</v>
      </c>
      <c r="S184">
        <f t="shared" si="73"/>
        <v>8.6112433333333147</v>
      </c>
      <c r="T184">
        <f t="shared" si="74"/>
        <v>8.6077133333333329</v>
      </c>
      <c r="U184">
        <f t="shared" si="75"/>
        <v>8.5536099999999919</v>
      </c>
      <c r="V184">
        <f t="shared" si="76"/>
        <v>8.740233333333336</v>
      </c>
      <c r="W184" s="4">
        <f t="shared" si="77"/>
        <v>8.9146199999999904</v>
      </c>
    </row>
    <row r="185" spans="2:23" x14ac:dyDescent="0.3">
      <c r="B185" s="30">
        <v>95</v>
      </c>
      <c r="C185">
        <f t="shared" si="60"/>
        <v>9.9649999999999963</v>
      </c>
      <c r="D185">
        <f t="shared" si="61"/>
        <v>9.5137500000000284</v>
      </c>
      <c r="E185">
        <f t="shared" si="62"/>
        <v>9.2558749999999943</v>
      </c>
      <c r="F185">
        <f t="shared" si="63"/>
        <v>9.4102499999999978</v>
      </c>
      <c r="G185">
        <f t="shared" si="64"/>
        <v>9.5517499999999913</v>
      </c>
      <c r="H185">
        <f t="shared" si="65"/>
        <v>9.7000000000000064</v>
      </c>
      <c r="I185">
        <f t="shared" si="66"/>
        <v>9.7742499999999897</v>
      </c>
      <c r="J185">
        <f t="shared" si="67"/>
        <v>9.7260000000000293</v>
      </c>
      <c r="K185" s="4">
        <f t="shared" si="68"/>
        <v>9.7734999999999896</v>
      </c>
      <c r="N185" s="30">
        <v>95</v>
      </c>
      <c r="O185">
        <f t="shared" si="69"/>
        <v>10.279999999999973</v>
      </c>
      <c r="P185">
        <f t="shared" si="70"/>
        <v>9.8968500000000272</v>
      </c>
      <c r="Q185">
        <f t="shared" si="71"/>
        <v>9.0661249999999836</v>
      </c>
      <c r="R185">
        <f t="shared" si="72"/>
        <v>8.8867499999999886</v>
      </c>
      <c r="S185">
        <f t="shared" si="73"/>
        <v>8.6622499999999825</v>
      </c>
      <c r="T185">
        <f t="shared" si="74"/>
        <v>8.6679999999999993</v>
      </c>
      <c r="U185">
        <f t="shared" si="75"/>
        <v>8.6147499999999919</v>
      </c>
      <c r="V185">
        <f t="shared" si="76"/>
        <v>8.8050000000000015</v>
      </c>
      <c r="W185" s="4">
        <f t="shared" si="77"/>
        <v>8.9844999999999882</v>
      </c>
    </row>
    <row r="186" spans="2:23" x14ac:dyDescent="0.3">
      <c r="B186" s="30">
        <v>96</v>
      </c>
      <c r="C186">
        <f t="shared" si="60"/>
        <v>9.9943999999999953</v>
      </c>
      <c r="D186">
        <f t="shared" si="61"/>
        <v>9.5396000000000285</v>
      </c>
      <c r="E186">
        <f t="shared" si="62"/>
        <v>9.2902324999999948</v>
      </c>
      <c r="F186">
        <f t="shared" si="63"/>
        <v>9.4600149999999985</v>
      </c>
      <c r="G186">
        <f t="shared" si="64"/>
        <v>9.6276549999999901</v>
      </c>
      <c r="H186">
        <f t="shared" si="65"/>
        <v>9.7890500000000067</v>
      </c>
      <c r="I186">
        <f t="shared" si="66"/>
        <v>9.8689049999999892</v>
      </c>
      <c r="J186">
        <f t="shared" si="67"/>
        <v>9.8174100000000308</v>
      </c>
      <c r="K186" s="4">
        <f t="shared" si="68"/>
        <v>9.8678099999999898</v>
      </c>
      <c r="N186" s="30">
        <v>96</v>
      </c>
      <c r="O186">
        <f t="shared" si="69"/>
        <v>10.318699999999971</v>
      </c>
      <c r="P186">
        <f t="shared" si="70"/>
        <v>9.9382360000000283</v>
      </c>
      <c r="Q186">
        <f t="shared" si="71"/>
        <v>9.0966874999999838</v>
      </c>
      <c r="R186">
        <f t="shared" si="72"/>
        <v>8.9248049999999868</v>
      </c>
      <c r="S186">
        <f t="shared" si="73"/>
        <v>8.7147849999999814</v>
      </c>
      <c r="T186">
        <f t="shared" si="74"/>
        <v>8.7301299999999991</v>
      </c>
      <c r="U186">
        <f t="shared" si="75"/>
        <v>8.6777349999999913</v>
      </c>
      <c r="V186">
        <f t="shared" si="76"/>
        <v>8.8716500000000025</v>
      </c>
      <c r="W186" s="4">
        <f t="shared" si="77"/>
        <v>9.0563699999999887</v>
      </c>
    </row>
    <row r="187" spans="2:23" x14ac:dyDescent="0.3">
      <c r="B187" s="30">
        <v>97</v>
      </c>
      <c r="C187">
        <f t="shared" si="60"/>
        <v>10.024599999999994</v>
      </c>
      <c r="D187">
        <f t="shared" si="61"/>
        <v>9.5661500000000288</v>
      </c>
      <c r="E187">
        <f t="shared" si="62"/>
        <v>9.3253341666666607</v>
      </c>
      <c r="F187">
        <f t="shared" si="63"/>
        <v>9.5108516666666638</v>
      </c>
      <c r="G187">
        <f t="shared" si="64"/>
        <v>9.705244999999989</v>
      </c>
      <c r="H187">
        <f t="shared" si="65"/>
        <v>9.8801166666666731</v>
      </c>
      <c r="I187">
        <f t="shared" si="66"/>
        <v>9.9656616666666551</v>
      </c>
      <c r="J187">
        <f t="shared" si="67"/>
        <v>9.9108900000000322</v>
      </c>
      <c r="K187" s="4">
        <f t="shared" si="68"/>
        <v>9.9643233333333239</v>
      </c>
      <c r="N187" s="30">
        <v>97</v>
      </c>
      <c r="O187">
        <f t="shared" si="69"/>
        <v>10.358299999999971</v>
      </c>
      <c r="P187">
        <f t="shared" si="70"/>
        <v>9.9806273333333628</v>
      </c>
      <c r="Q187">
        <f t="shared" si="71"/>
        <v>9.1280124999999828</v>
      </c>
      <c r="R187">
        <f t="shared" si="72"/>
        <v>8.9639283333333193</v>
      </c>
      <c r="S187">
        <f t="shared" si="73"/>
        <v>8.7688483333333149</v>
      </c>
      <c r="T187">
        <f t="shared" si="74"/>
        <v>8.7941033333333323</v>
      </c>
      <c r="U187">
        <f t="shared" si="75"/>
        <v>8.7425649999999919</v>
      </c>
      <c r="V187">
        <f t="shared" si="76"/>
        <v>8.9401833333333371</v>
      </c>
      <c r="W187" s="4">
        <f t="shared" si="77"/>
        <v>9.1302299999999885</v>
      </c>
    </row>
    <row r="188" spans="2:23" x14ac:dyDescent="0.3">
      <c r="B188" s="30">
        <v>98</v>
      </c>
      <c r="C188">
        <f t="shared" si="60"/>
        <v>10.055599999999995</v>
      </c>
      <c r="D188">
        <f t="shared" si="61"/>
        <v>9.5934000000000275</v>
      </c>
      <c r="E188">
        <f t="shared" si="62"/>
        <v>9.3611799999999956</v>
      </c>
      <c r="F188">
        <f t="shared" si="63"/>
        <v>9.5627599999999973</v>
      </c>
      <c r="G188">
        <f t="shared" si="64"/>
        <v>9.7845199999999899</v>
      </c>
      <c r="H188">
        <f t="shared" si="65"/>
        <v>9.9732000000000074</v>
      </c>
      <c r="I188">
        <f t="shared" si="66"/>
        <v>10.064519999999989</v>
      </c>
      <c r="J188">
        <f t="shared" si="67"/>
        <v>10.006440000000032</v>
      </c>
      <c r="K188" s="4">
        <f t="shared" si="68"/>
        <v>10.06303999999999</v>
      </c>
      <c r="N188" s="30">
        <v>98</v>
      </c>
      <c r="O188">
        <f t="shared" si="69"/>
        <v>10.398799999999971</v>
      </c>
      <c r="P188">
        <f t="shared" si="70"/>
        <v>10.024024000000029</v>
      </c>
      <c r="Q188">
        <f t="shared" si="71"/>
        <v>9.1600999999999839</v>
      </c>
      <c r="R188">
        <f t="shared" si="72"/>
        <v>9.0041199999999861</v>
      </c>
      <c r="S188">
        <f t="shared" si="73"/>
        <v>8.8244399999999814</v>
      </c>
      <c r="T188">
        <f t="shared" si="74"/>
        <v>8.8599199999999989</v>
      </c>
      <c r="U188">
        <f t="shared" si="75"/>
        <v>8.8092399999999902</v>
      </c>
      <c r="V188">
        <f t="shared" si="76"/>
        <v>9.0106000000000019</v>
      </c>
      <c r="W188" s="4">
        <f t="shared" si="77"/>
        <v>9.2060799999999876</v>
      </c>
    </row>
    <row r="189" spans="2:23" x14ac:dyDescent="0.3">
      <c r="B189" s="30">
        <v>99</v>
      </c>
      <c r="C189">
        <f t="shared" si="60"/>
        <v>10.087399999999995</v>
      </c>
      <c r="D189">
        <f t="shared" si="61"/>
        <v>9.621350000000028</v>
      </c>
      <c r="E189">
        <f t="shared" si="62"/>
        <v>9.3977699999999942</v>
      </c>
      <c r="F189">
        <f t="shared" si="63"/>
        <v>9.6157399999999988</v>
      </c>
      <c r="G189">
        <f t="shared" si="64"/>
        <v>9.8654799999999909</v>
      </c>
      <c r="H189">
        <f t="shared" si="65"/>
        <v>10.068300000000008</v>
      </c>
      <c r="I189">
        <f t="shared" si="66"/>
        <v>10.16547999999999</v>
      </c>
      <c r="J189">
        <f t="shared" si="67"/>
        <v>10.104060000000031</v>
      </c>
      <c r="K189" s="4">
        <f t="shared" si="68"/>
        <v>10.163959999999991</v>
      </c>
      <c r="N189" s="30">
        <v>99</v>
      </c>
      <c r="O189">
        <f t="shared" si="69"/>
        <v>10.440199999999971</v>
      </c>
      <c r="P189">
        <f t="shared" si="70"/>
        <v>10.068426000000027</v>
      </c>
      <c r="Q189">
        <f t="shared" si="71"/>
        <v>9.1929499999999837</v>
      </c>
      <c r="R189">
        <f t="shared" si="72"/>
        <v>9.0453799999999873</v>
      </c>
      <c r="S189">
        <f t="shared" si="73"/>
        <v>8.8815599999999808</v>
      </c>
      <c r="T189">
        <f t="shared" si="74"/>
        <v>8.9275800000000007</v>
      </c>
      <c r="U189">
        <f t="shared" si="75"/>
        <v>8.8777599999999914</v>
      </c>
      <c r="V189">
        <f t="shared" si="76"/>
        <v>9.0829000000000022</v>
      </c>
      <c r="W189" s="4">
        <f t="shared" si="77"/>
        <v>9.2839199999999877</v>
      </c>
    </row>
    <row r="190" spans="2:23" ht="15" thickBot="1" x14ac:dyDescent="0.35">
      <c r="B190" s="31">
        <v>100</v>
      </c>
      <c r="C190" s="5">
        <f t="shared" si="60"/>
        <v>10.119999999999996</v>
      </c>
      <c r="D190" s="5">
        <f t="shared" si="61"/>
        <v>9.6500000000000288</v>
      </c>
      <c r="E190" s="5">
        <f t="shared" si="62"/>
        <v>9.4351041666666617</v>
      </c>
      <c r="F190" s="5">
        <f t="shared" si="63"/>
        <v>9.669791666666665</v>
      </c>
      <c r="G190" s="5">
        <f t="shared" si="64"/>
        <v>9.9481249999999903</v>
      </c>
      <c r="H190" s="5">
        <f t="shared" si="65"/>
        <v>10.165416666666674</v>
      </c>
      <c r="I190" s="5">
        <f t="shared" si="66"/>
        <v>10.268541666666657</v>
      </c>
      <c r="J190" s="5">
        <f t="shared" si="67"/>
        <v>10.203750000000031</v>
      </c>
      <c r="K190" s="6">
        <f>$O$80*B190*B190+$P$80*B190+$Q$80</f>
        <v>10.267083333333325</v>
      </c>
      <c r="N190" s="31">
        <v>100</v>
      </c>
      <c r="O190" s="5">
        <f t="shared" si="69"/>
        <v>10.48249999999997</v>
      </c>
      <c r="P190" s="5">
        <f t="shared" si="70"/>
        <v>10.113833333333361</v>
      </c>
      <c r="Q190" s="5">
        <f t="shared" si="71"/>
        <v>9.226562499999984</v>
      </c>
      <c r="R190" s="5">
        <f t="shared" si="72"/>
        <v>9.0877083333333175</v>
      </c>
      <c r="S190" s="5">
        <f t="shared" si="73"/>
        <v>8.9402083333333131</v>
      </c>
      <c r="T190" s="5">
        <f t="shared" si="74"/>
        <v>8.9970833333333342</v>
      </c>
      <c r="U190" s="5">
        <f t="shared" si="75"/>
        <v>8.9481249999999903</v>
      </c>
      <c r="V190" s="5">
        <f t="shared" si="76"/>
        <v>9.1570833333333344</v>
      </c>
      <c r="W190" s="6">
        <f t="shared" si="77"/>
        <v>9.3637499999999871</v>
      </c>
    </row>
    <row r="195" spans="2:23" ht="15" thickBot="1" x14ac:dyDescent="0.35"/>
    <row r="196" spans="2:23" x14ac:dyDescent="0.3">
      <c r="B196" s="2"/>
      <c r="C196" s="98" t="s">
        <v>110</v>
      </c>
      <c r="D196" s="98"/>
      <c r="E196" s="98"/>
      <c r="F196" s="98"/>
      <c r="G196" s="98"/>
      <c r="H196" s="98"/>
      <c r="I196" s="98"/>
      <c r="J196" s="98"/>
      <c r="K196" s="99"/>
      <c r="N196" s="2"/>
      <c r="O196" s="98" t="s">
        <v>109</v>
      </c>
      <c r="P196" s="98"/>
      <c r="Q196" s="98"/>
      <c r="R196" s="98"/>
      <c r="S196" s="98"/>
      <c r="T196" s="98"/>
      <c r="U196" s="98"/>
      <c r="V196" s="98"/>
      <c r="W196" s="99"/>
    </row>
    <row r="197" spans="2:23" x14ac:dyDescent="0.3">
      <c r="B197" s="3"/>
      <c r="C197" s="28" t="s">
        <v>47</v>
      </c>
      <c r="D197" s="28" t="s">
        <v>48</v>
      </c>
      <c r="E197" s="28" t="s">
        <v>49</v>
      </c>
      <c r="F197" s="28" t="s">
        <v>51</v>
      </c>
      <c r="G197" s="28" t="s">
        <v>50</v>
      </c>
      <c r="H197" s="28" t="s">
        <v>52</v>
      </c>
      <c r="I197" s="28" t="s">
        <v>54</v>
      </c>
      <c r="J197" s="28" t="s">
        <v>53</v>
      </c>
      <c r="K197" s="29" t="s">
        <v>55</v>
      </c>
      <c r="N197" s="3"/>
      <c r="O197" s="28" t="s">
        <v>47</v>
      </c>
      <c r="P197" s="28" t="s">
        <v>48</v>
      </c>
      <c r="Q197" s="28" t="s">
        <v>49</v>
      </c>
      <c r="R197" s="28" t="s">
        <v>51</v>
      </c>
      <c r="S197" s="28" t="s">
        <v>50</v>
      </c>
      <c r="T197" s="28" t="s">
        <v>52</v>
      </c>
      <c r="U197" s="28" t="s">
        <v>54</v>
      </c>
      <c r="V197" s="28" t="s">
        <v>53</v>
      </c>
      <c r="W197" s="29" t="s">
        <v>55</v>
      </c>
    </row>
    <row r="198" spans="2:23" x14ac:dyDescent="0.3">
      <c r="B198" s="30">
        <v>0</v>
      </c>
      <c r="C198" s="72">
        <f>$C$72*B198*B198+$D$72*B198+$E$72</f>
        <v>10.4825</v>
      </c>
      <c r="D198" s="72">
        <f>$C$73*B198*B198+$D$73*B198+$E$73</f>
        <v>10.113833333333329</v>
      </c>
      <c r="E198" s="72">
        <f>$C$74*B198*B198+$D$74*B198+$E$74</f>
        <v>9.2265625</v>
      </c>
      <c r="F198" s="72">
        <f>$C$75*B198*B198+$D$75*B198+$E$75</f>
        <v>9.0877083333333335</v>
      </c>
      <c r="G198" s="72">
        <f>$C$76*B198*B198+$D$76*B198+$E$76</f>
        <v>8.9402083333333344</v>
      </c>
      <c r="H198" s="72">
        <f>$C$77*B198*B198+$D$77*B198+$E$77</f>
        <v>8.9970833333333378</v>
      </c>
      <c r="I198" s="72">
        <f>$C$78*B198*B198+$D$78*B198+$E$78</f>
        <v>8.948125000000001</v>
      </c>
      <c r="J198" s="72">
        <f>$C$79*B198*B198+$D$79*B198+$E$79</f>
        <v>9.1570833333333344</v>
      </c>
      <c r="K198" s="73">
        <f>$C$80*B198*B198+$D$80*B198+$E$80</f>
        <v>9.3637500000000014</v>
      </c>
      <c r="N198" s="30">
        <v>0</v>
      </c>
      <c r="O198" s="72">
        <f>$I$72*N198*N198+$J$72*N198+$K$72</f>
        <v>10.119999999999997</v>
      </c>
      <c r="P198" s="72">
        <f>$I$73*N198*N198+$J$73*N198+$K$73</f>
        <v>9.6499999999999986</v>
      </c>
      <c r="Q198" s="72">
        <f>$I$74*N198*N198+$J$74*N198+$K$74</f>
        <v>9.4351041666666688</v>
      </c>
      <c r="R198" s="72">
        <f>$I$75*N198*N198+$J$75*N198+$K$75</f>
        <v>9.6697916666666668</v>
      </c>
      <c r="S198" s="72">
        <f>$I$76*N198*N198+$J$76*N198+$K$76</f>
        <v>9.948125000000001</v>
      </c>
      <c r="T198" s="72">
        <f>$I$77*N198*N198+$J$77*N198+$K$77</f>
        <v>10.165416666666667</v>
      </c>
      <c r="U198" s="72">
        <f>$I$78*N198*N198+$J$78*N198+$K$78</f>
        <v>10.268541666666666</v>
      </c>
      <c r="V198" s="72">
        <f>$I$79*N198*N198+$J$79*N198+$K$79</f>
        <v>10.203750000000005</v>
      </c>
      <c r="W198" s="73">
        <f>$I$80*N198*N198+$J$80*N198+$K$80</f>
        <v>10.267083333333334</v>
      </c>
    </row>
    <row r="199" spans="2:23" x14ac:dyDescent="0.3">
      <c r="B199" s="30">
        <v>5</v>
      </c>
      <c r="C199" s="72">
        <f t="shared" ref="C199:C208" si="78">$C$72*B199*B199+$D$72*B199+$E$72</f>
        <v>10.28</v>
      </c>
      <c r="D199" s="72">
        <f t="shared" ref="D199:D208" si="79">$C$73*B199*B199+$D$73*B199+$E$73</f>
        <v>9.896849999999997</v>
      </c>
      <c r="E199" s="72">
        <f t="shared" ref="E199:E208" si="80">$C$74*B199*B199+$D$74*B199+$E$74</f>
        <v>9.0661249999999978</v>
      </c>
      <c r="F199" s="72">
        <f t="shared" ref="F199:F208" si="81">$C$75*B199*B199+$D$75*B199+$E$75</f>
        <v>8.886750000000001</v>
      </c>
      <c r="G199" s="72">
        <f t="shared" ref="G199:G208" si="82">$C$76*B199*B199+$D$76*B199+$E$76</f>
        <v>8.6622500000000002</v>
      </c>
      <c r="H199" s="72">
        <f t="shared" ref="H199:H208" si="83">$C$77*B199*B199+$D$77*B199+$E$77</f>
        <v>8.6680000000000028</v>
      </c>
      <c r="I199" s="72">
        <f t="shared" ref="I199:I208" si="84">$C$78*B199*B199+$D$78*B199+$E$78</f>
        <v>8.6147500000000008</v>
      </c>
      <c r="J199" s="72">
        <f t="shared" ref="J199:J208" si="85">$C$79*B199*B199+$D$79*B199+$E$79</f>
        <v>8.8050000000000015</v>
      </c>
      <c r="K199" s="73">
        <f t="shared" ref="K199:K208" si="86">$C$80*B199*B199+$D$80*B199+$E$80</f>
        <v>8.9845000000000024</v>
      </c>
      <c r="N199" s="30">
        <v>5</v>
      </c>
      <c r="O199" s="72">
        <f t="shared" ref="O199:O208" si="87">$I$72*N199*N199+$J$72*N199+$K$72</f>
        <v>9.9649999999999963</v>
      </c>
      <c r="P199" s="72">
        <f t="shared" ref="P199:P208" si="88">$I$73*N199*N199+$J$73*N199+$K$73</f>
        <v>9.5137499999999999</v>
      </c>
      <c r="Q199" s="72">
        <f t="shared" ref="Q199:Q208" si="89">$I$74*N199*N199+$J$74*N199+$K$74</f>
        <v>9.2558750000000014</v>
      </c>
      <c r="R199" s="72">
        <f t="shared" ref="R199:R208" si="90">$I$75*N199*N199+$J$75*N199+$K$75</f>
        <v>9.4102499999999996</v>
      </c>
      <c r="S199" s="72">
        <f t="shared" ref="S199:S208" si="91">$I$76*N199*N199+$J$76*N199+$K$76</f>
        <v>9.5517500000000002</v>
      </c>
      <c r="T199" s="72">
        <f t="shared" ref="T199:T208" si="92">$I$77*N199*N199+$J$77*N199+$K$77</f>
        <v>9.7000000000000011</v>
      </c>
      <c r="U199" s="72">
        <f t="shared" ref="U199:U208" si="93">$I$78*N199*N199+$J$78*N199+$K$78</f>
        <v>9.7742499999999986</v>
      </c>
      <c r="V199" s="72">
        <f t="shared" ref="V199:V208" si="94">$I$79*N199*N199+$J$79*N199+$K$79</f>
        <v>9.7260000000000044</v>
      </c>
      <c r="W199" s="73">
        <f t="shared" ref="W199:W208" si="95">$I$80*N199*N199+$J$80*N199+$K$80</f>
        <v>9.7735000000000021</v>
      </c>
    </row>
    <row r="200" spans="2:23" x14ac:dyDescent="0.3">
      <c r="B200" s="30">
        <v>10</v>
      </c>
      <c r="C200" s="72">
        <f t="shared" si="78"/>
        <v>10.1</v>
      </c>
      <c r="D200" s="72">
        <f t="shared" si="79"/>
        <v>9.7049999999999983</v>
      </c>
      <c r="E200" s="72">
        <f t="shared" si="80"/>
        <v>8.9247499999999977</v>
      </c>
      <c r="F200" s="72">
        <f t="shared" si="81"/>
        <v>8.7125000000000021</v>
      </c>
      <c r="G200" s="72">
        <f t="shared" si="82"/>
        <v>8.4225000000000012</v>
      </c>
      <c r="H200" s="72">
        <f t="shared" si="83"/>
        <v>8.3850000000000033</v>
      </c>
      <c r="I200" s="72">
        <f t="shared" si="84"/>
        <v>8.3275000000000023</v>
      </c>
      <c r="J200" s="72">
        <f t="shared" si="85"/>
        <v>8.5</v>
      </c>
      <c r="K200" s="73">
        <f t="shared" si="86"/>
        <v>8.6550000000000047</v>
      </c>
      <c r="N200" s="30">
        <v>10</v>
      </c>
      <c r="O200" s="72">
        <f t="shared" si="87"/>
        <v>9.8299999999999965</v>
      </c>
      <c r="P200" s="72">
        <f t="shared" si="88"/>
        <v>9.3950000000000014</v>
      </c>
      <c r="Q200" s="72">
        <f t="shared" si="89"/>
        <v>9.0952500000000018</v>
      </c>
      <c r="R200" s="72">
        <f t="shared" si="90"/>
        <v>9.1775000000000002</v>
      </c>
      <c r="S200" s="72">
        <f t="shared" si="91"/>
        <v>9.1974999999999998</v>
      </c>
      <c r="T200" s="72">
        <f t="shared" si="92"/>
        <v>9.2850000000000001</v>
      </c>
      <c r="U200" s="72">
        <f t="shared" si="93"/>
        <v>9.3324999999999978</v>
      </c>
      <c r="V200" s="72">
        <f t="shared" si="94"/>
        <v>9.3000000000000043</v>
      </c>
      <c r="W200" s="73">
        <f t="shared" si="95"/>
        <v>9.3350000000000026</v>
      </c>
    </row>
    <row r="201" spans="2:23" x14ac:dyDescent="0.3">
      <c r="B201" s="30">
        <v>15</v>
      </c>
      <c r="C201" s="72">
        <f t="shared" si="78"/>
        <v>9.942499999999999</v>
      </c>
      <c r="D201" s="72">
        <f t="shared" si="79"/>
        <v>9.5382833333333323</v>
      </c>
      <c r="E201" s="72">
        <f t="shared" si="80"/>
        <v>8.8024374999999964</v>
      </c>
      <c r="F201" s="72">
        <f t="shared" si="81"/>
        <v>8.564958333333335</v>
      </c>
      <c r="G201" s="72">
        <f t="shared" si="82"/>
        <v>8.2209583333333338</v>
      </c>
      <c r="H201" s="72">
        <f t="shared" si="83"/>
        <v>8.1480833333333358</v>
      </c>
      <c r="I201" s="72">
        <f t="shared" si="84"/>
        <v>8.0863750000000021</v>
      </c>
      <c r="J201" s="72">
        <f t="shared" si="85"/>
        <v>8.2420833333333334</v>
      </c>
      <c r="K201" s="73">
        <f t="shared" si="86"/>
        <v>8.3752500000000047</v>
      </c>
      <c r="N201" s="30">
        <v>15</v>
      </c>
      <c r="O201" s="72">
        <f t="shared" si="87"/>
        <v>9.7149999999999963</v>
      </c>
      <c r="P201" s="72">
        <f t="shared" si="88"/>
        <v>9.2937500000000028</v>
      </c>
      <c r="Q201" s="72">
        <f t="shared" si="89"/>
        <v>8.9532291666666683</v>
      </c>
      <c r="R201" s="72">
        <f t="shared" si="90"/>
        <v>8.971541666666667</v>
      </c>
      <c r="S201" s="72">
        <f t="shared" si="91"/>
        <v>8.8853749999999998</v>
      </c>
      <c r="T201" s="72">
        <f t="shared" si="92"/>
        <v>8.9204166666666662</v>
      </c>
      <c r="U201" s="72">
        <f t="shared" si="93"/>
        <v>8.9432916666666653</v>
      </c>
      <c r="V201" s="72">
        <f t="shared" si="94"/>
        <v>8.9257500000000043</v>
      </c>
      <c r="W201" s="73">
        <f t="shared" si="95"/>
        <v>8.9515833333333372</v>
      </c>
    </row>
    <row r="202" spans="2:23" x14ac:dyDescent="0.3">
      <c r="B202" s="30">
        <v>20</v>
      </c>
      <c r="C202" s="72">
        <f t="shared" si="78"/>
        <v>9.8074999999999992</v>
      </c>
      <c r="D202" s="72">
        <f t="shared" si="79"/>
        <v>9.3967000000000009</v>
      </c>
      <c r="E202" s="72">
        <f t="shared" si="80"/>
        <v>8.6991874999999954</v>
      </c>
      <c r="F202" s="72">
        <f t="shared" si="81"/>
        <v>8.4441250000000032</v>
      </c>
      <c r="G202" s="72">
        <f t="shared" si="82"/>
        <v>8.0576249999999998</v>
      </c>
      <c r="H202" s="72">
        <f t="shared" si="83"/>
        <v>7.9572500000000019</v>
      </c>
      <c r="I202" s="72">
        <f t="shared" si="84"/>
        <v>7.8913750000000018</v>
      </c>
      <c r="J202" s="72">
        <f t="shared" si="85"/>
        <v>8.03125</v>
      </c>
      <c r="K202" s="73">
        <f t="shared" si="86"/>
        <v>8.1452500000000061</v>
      </c>
      <c r="N202" s="30">
        <v>20</v>
      </c>
      <c r="O202" s="72">
        <f t="shared" si="87"/>
        <v>9.6199999999999957</v>
      </c>
      <c r="P202" s="72">
        <f t="shared" si="88"/>
        <v>9.2100000000000044</v>
      </c>
      <c r="Q202" s="72">
        <f t="shared" si="89"/>
        <v>8.829812500000001</v>
      </c>
      <c r="R202" s="72">
        <f t="shared" si="90"/>
        <v>8.7923749999999998</v>
      </c>
      <c r="S202" s="72">
        <f t="shared" si="91"/>
        <v>8.6153750000000002</v>
      </c>
      <c r="T202" s="72">
        <f t="shared" si="92"/>
        <v>8.6062500000000011</v>
      </c>
      <c r="U202" s="72">
        <f t="shared" si="93"/>
        <v>8.6066249999999975</v>
      </c>
      <c r="V202" s="72">
        <f t="shared" si="94"/>
        <v>8.6032500000000027</v>
      </c>
      <c r="W202" s="73">
        <f t="shared" si="95"/>
        <v>8.6232500000000041</v>
      </c>
    </row>
    <row r="203" spans="2:23" x14ac:dyDescent="0.3">
      <c r="B203" s="30">
        <v>25</v>
      </c>
      <c r="C203" s="72">
        <f t="shared" si="78"/>
        <v>9.6949999999999985</v>
      </c>
      <c r="D203" s="72">
        <f t="shared" si="79"/>
        <v>9.2802500000000023</v>
      </c>
      <c r="E203" s="72">
        <f t="shared" si="80"/>
        <v>8.6149999999999949</v>
      </c>
      <c r="F203" s="72">
        <f t="shared" si="81"/>
        <v>8.3500000000000032</v>
      </c>
      <c r="G203" s="72">
        <f t="shared" si="82"/>
        <v>7.9325000000000001</v>
      </c>
      <c r="H203" s="72">
        <f t="shared" si="83"/>
        <v>7.8125000000000018</v>
      </c>
      <c r="I203" s="72">
        <f t="shared" si="84"/>
        <v>7.7425000000000024</v>
      </c>
      <c r="J203" s="72">
        <f t="shared" si="85"/>
        <v>7.8674999999999997</v>
      </c>
      <c r="K203" s="73">
        <f t="shared" si="86"/>
        <v>7.965000000000007</v>
      </c>
      <c r="N203" s="30">
        <v>25</v>
      </c>
      <c r="O203" s="72">
        <f t="shared" si="87"/>
        <v>9.5449999999999964</v>
      </c>
      <c r="P203" s="72">
        <f t="shared" si="88"/>
        <v>9.1437500000000043</v>
      </c>
      <c r="Q203" s="72">
        <f t="shared" si="89"/>
        <v>8.7250000000000014</v>
      </c>
      <c r="R203" s="72">
        <f t="shared" si="90"/>
        <v>8.6399999999999988</v>
      </c>
      <c r="S203" s="72">
        <f t="shared" si="91"/>
        <v>8.3875000000000011</v>
      </c>
      <c r="T203" s="72">
        <f t="shared" si="92"/>
        <v>8.3425000000000011</v>
      </c>
      <c r="U203" s="72">
        <f t="shared" si="93"/>
        <v>8.322499999999998</v>
      </c>
      <c r="V203" s="72">
        <f t="shared" si="94"/>
        <v>8.3325000000000031</v>
      </c>
      <c r="W203" s="73">
        <f t="shared" si="95"/>
        <v>8.350000000000005</v>
      </c>
    </row>
    <row r="204" spans="2:23" x14ac:dyDescent="0.3">
      <c r="B204" s="30">
        <v>30</v>
      </c>
      <c r="C204" s="72">
        <f t="shared" si="78"/>
        <v>9.6049999999999986</v>
      </c>
      <c r="D204" s="72">
        <f t="shared" si="79"/>
        <v>9.1889333333333347</v>
      </c>
      <c r="E204" s="72">
        <f t="shared" si="80"/>
        <v>8.549874999999993</v>
      </c>
      <c r="F204" s="72">
        <f t="shared" si="81"/>
        <v>8.2825833333333367</v>
      </c>
      <c r="G204" s="72">
        <f t="shared" si="82"/>
        <v>7.8455833333333338</v>
      </c>
      <c r="H204" s="72">
        <f t="shared" si="83"/>
        <v>7.7138333333333353</v>
      </c>
      <c r="I204" s="72">
        <f t="shared" si="84"/>
        <v>7.6397500000000029</v>
      </c>
      <c r="J204" s="72">
        <f t="shared" si="85"/>
        <v>7.7508333333333335</v>
      </c>
      <c r="K204" s="73">
        <f t="shared" si="86"/>
        <v>7.8345000000000073</v>
      </c>
      <c r="N204" s="30">
        <v>30</v>
      </c>
      <c r="O204" s="72">
        <f t="shared" si="87"/>
        <v>9.4899999999999949</v>
      </c>
      <c r="P204" s="72">
        <f t="shared" si="88"/>
        <v>9.095000000000006</v>
      </c>
      <c r="Q204" s="72">
        <f t="shared" si="89"/>
        <v>8.638791666666668</v>
      </c>
      <c r="R204" s="72">
        <f t="shared" si="90"/>
        <v>8.5144166666666656</v>
      </c>
      <c r="S204" s="72">
        <f t="shared" si="91"/>
        <v>8.2017500000000005</v>
      </c>
      <c r="T204" s="72">
        <f t="shared" si="92"/>
        <v>8.1291666666666682</v>
      </c>
      <c r="U204" s="72">
        <f t="shared" si="93"/>
        <v>8.090916666666665</v>
      </c>
      <c r="V204" s="72">
        <f t="shared" si="94"/>
        <v>8.1135000000000019</v>
      </c>
      <c r="W204" s="73">
        <f t="shared" si="95"/>
        <v>8.1318333333333381</v>
      </c>
    </row>
    <row r="205" spans="2:23" x14ac:dyDescent="0.3">
      <c r="B205" s="30">
        <v>35</v>
      </c>
      <c r="C205" s="72">
        <f t="shared" si="78"/>
        <v>9.5374999999999979</v>
      </c>
      <c r="D205" s="72">
        <f t="shared" si="79"/>
        <v>9.1227500000000035</v>
      </c>
      <c r="E205" s="72">
        <f t="shared" si="80"/>
        <v>8.5038124999999916</v>
      </c>
      <c r="F205" s="72">
        <f t="shared" si="81"/>
        <v>8.2418750000000038</v>
      </c>
      <c r="G205" s="72">
        <f t="shared" si="82"/>
        <v>7.796875</v>
      </c>
      <c r="H205" s="72">
        <f t="shared" si="83"/>
        <v>7.6612500000000026</v>
      </c>
      <c r="I205" s="72">
        <f t="shared" si="84"/>
        <v>7.5831250000000034</v>
      </c>
      <c r="J205" s="72">
        <f t="shared" si="85"/>
        <v>7.6812499999999995</v>
      </c>
      <c r="K205" s="73">
        <f t="shared" si="86"/>
        <v>7.7537500000000081</v>
      </c>
      <c r="N205" s="30">
        <v>35</v>
      </c>
      <c r="O205" s="72">
        <f t="shared" si="87"/>
        <v>9.4549999999999965</v>
      </c>
      <c r="P205" s="72">
        <f t="shared" si="88"/>
        <v>9.063750000000006</v>
      </c>
      <c r="Q205" s="72">
        <f t="shared" si="89"/>
        <v>8.5711875000000006</v>
      </c>
      <c r="R205" s="72">
        <f t="shared" si="90"/>
        <v>8.4156249999999986</v>
      </c>
      <c r="S205" s="72">
        <f t="shared" si="91"/>
        <v>8.0581250000000004</v>
      </c>
      <c r="T205" s="72">
        <f t="shared" si="92"/>
        <v>7.9662500000000023</v>
      </c>
      <c r="U205" s="72">
        <f t="shared" si="93"/>
        <v>7.9118749999999975</v>
      </c>
      <c r="V205" s="72">
        <f t="shared" si="94"/>
        <v>7.9462500000000018</v>
      </c>
      <c r="W205" s="73">
        <f t="shared" si="95"/>
        <v>7.9687500000000053</v>
      </c>
    </row>
    <row r="206" spans="2:23" x14ac:dyDescent="0.3">
      <c r="B206" s="30">
        <v>40</v>
      </c>
      <c r="C206" s="72">
        <f t="shared" si="78"/>
        <v>9.4924999999999979</v>
      </c>
      <c r="D206" s="72">
        <f t="shared" si="79"/>
        <v>9.0817000000000032</v>
      </c>
      <c r="E206" s="72">
        <f t="shared" si="80"/>
        <v>8.4768124999999923</v>
      </c>
      <c r="F206" s="72">
        <f t="shared" si="81"/>
        <v>8.2278750000000027</v>
      </c>
      <c r="G206" s="72">
        <f t="shared" si="82"/>
        <v>7.7863749999999996</v>
      </c>
      <c r="H206" s="72">
        <f t="shared" si="83"/>
        <v>7.6547500000000026</v>
      </c>
      <c r="I206" s="72">
        <f t="shared" si="84"/>
        <v>7.5726250000000039</v>
      </c>
      <c r="J206" s="72">
        <f t="shared" si="85"/>
        <v>7.6587499999999995</v>
      </c>
      <c r="K206" s="73">
        <f t="shared" si="86"/>
        <v>7.7227500000000084</v>
      </c>
      <c r="N206" s="30">
        <v>40</v>
      </c>
      <c r="O206" s="72">
        <f t="shared" si="87"/>
        <v>9.4399999999999959</v>
      </c>
      <c r="P206" s="72">
        <f t="shared" si="88"/>
        <v>9.0500000000000078</v>
      </c>
      <c r="Q206" s="72">
        <f t="shared" si="89"/>
        <v>8.5221875000000011</v>
      </c>
      <c r="R206" s="72">
        <f t="shared" si="90"/>
        <v>8.3436249999999994</v>
      </c>
      <c r="S206" s="72">
        <f t="shared" si="91"/>
        <v>7.9566250000000016</v>
      </c>
      <c r="T206" s="72">
        <f t="shared" si="92"/>
        <v>7.8537500000000033</v>
      </c>
      <c r="U206" s="72">
        <f t="shared" si="93"/>
        <v>7.7853749999999966</v>
      </c>
      <c r="V206" s="72">
        <f t="shared" si="94"/>
        <v>7.8307500000000019</v>
      </c>
      <c r="W206" s="73">
        <f t="shared" si="95"/>
        <v>7.8607500000000057</v>
      </c>
    </row>
    <row r="207" spans="2:23" x14ac:dyDescent="0.3">
      <c r="B207" s="30">
        <v>45</v>
      </c>
      <c r="C207" s="72">
        <f t="shared" si="78"/>
        <v>9.4699999999999971</v>
      </c>
      <c r="D207" s="72">
        <f t="shared" si="79"/>
        <v>9.0657833333333357</v>
      </c>
      <c r="E207" s="72">
        <f t="shared" si="80"/>
        <v>8.4688749999999917</v>
      </c>
      <c r="F207" s="72">
        <f t="shared" si="81"/>
        <v>8.2405833333333369</v>
      </c>
      <c r="G207" s="72">
        <f t="shared" si="82"/>
        <v>7.8140833333333326</v>
      </c>
      <c r="H207" s="72">
        <f t="shared" si="83"/>
        <v>7.6943333333333364</v>
      </c>
      <c r="I207" s="72">
        <f t="shared" si="84"/>
        <v>7.6082500000000044</v>
      </c>
      <c r="J207" s="72">
        <f t="shared" si="85"/>
        <v>7.6833333333333327</v>
      </c>
      <c r="K207" s="73">
        <f t="shared" si="86"/>
        <v>7.7415000000000083</v>
      </c>
      <c r="N207" s="30">
        <v>45</v>
      </c>
      <c r="O207" s="72">
        <f t="shared" si="87"/>
        <v>9.444999999999995</v>
      </c>
      <c r="P207" s="72">
        <f t="shared" si="88"/>
        <v>9.053750000000008</v>
      </c>
      <c r="Q207" s="72">
        <f t="shared" si="89"/>
        <v>8.4917916666666677</v>
      </c>
      <c r="R207" s="72">
        <f t="shared" si="90"/>
        <v>8.2984166666666646</v>
      </c>
      <c r="S207" s="72">
        <f t="shared" si="91"/>
        <v>7.8972500000000023</v>
      </c>
      <c r="T207" s="72">
        <f t="shared" si="92"/>
        <v>7.7916666666666714</v>
      </c>
      <c r="U207" s="72">
        <f t="shared" si="93"/>
        <v>7.711416666666663</v>
      </c>
      <c r="V207" s="72">
        <f t="shared" si="94"/>
        <v>7.7670000000000012</v>
      </c>
      <c r="W207" s="73">
        <f t="shared" si="95"/>
        <v>7.8078333333333401</v>
      </c>
    </row>
    <row r="208" spans="2:23" x14ac:dyDescent="0.3">
      <c r="B208" s="30">
        <v>50</v>
      </c>
      <c r="C208" s="72">
        <f t="shared" si="78"/>
        <v>9.4699999999999971</v>
      </c>
      <c r="D208" s="72">
        <f t="shared" si="79"/>
        <v>9.0750000000000011</v>
      </c>
      <c r="E208" s="72">
        <f t="shared" si="80"/>
        <v>8.4799999999999915</v>
      </c>
      <c r="F208" s="72">
        <f t="shared" si="81"/>
        <v>8.2800000000000029</v>
      </c>
      <c r="G208" s="72">
        <f t="shared" si="82"/>
        <v>7.879999999999999</v>
      </c>
      <c r="H208" s="72">
        <f t="shared" si="83"/>
        <v>7.7800000000000047</v>
      </c>
      <c r="I208" s="72">
        <f t="shared" si="84"/>
        <v>7.6900000000000048</v>
      </c>
      <c r="J208" s="72">
        <f t="shared" si="85"/>
        <v>7.754999999999999</v>
      </c>
      <c r="K208" s="73">
        <f t="shared" si="86"/>
        <v>7.8100000000000076</v>
      </c>
      <c r="N208" s="30">
        <v>50</v>
      </c>
      <c r="O208" s="72">
        <f t="shared" si="87"/>
        <v>9.4699999999999953</v>
      </c>
      <c r="P208" s="72">
        <f t="shared" si="88"/>
        <v>9.0750000000000064</v>
      </c>
      <c r="Q208" s="72">
        <f t="shared" si="89"/>
        <v>8.4800000000000022</v>
      </c>
      <c r="R208" s="72">
        <f t="shared" si="90"/>
        <v>8.2799999999999976</v>
      </c>
      <c r="S208" s="72">
        <f t="shared" si="91"/>
        <v>7.8800000000000034</v>
      </c>
      <c r="T208" s="72">
        <f t="shared" si="92"/>
        <v>7.7800000000000056</v>
      </c>
      <c r="U208" s="72">
        <f t="shared" si="93"/>
        <v>7.6899999999999959</v>
      </c>
      <c r="V208" s="72">
        <f t="shared" si="94"/>
        <v>7.7550000000000017</v>
      </c>
      <c r="W208" s="73">
        <f t="shared" si="95"/>
        <v>7.8100000000000067</v>
      </c>
    </row>
    <row r="209" spans="2:23" x14ac:dyDescent="0.3">
      <c r="B209" s="30">
        <v>55</v>
      </c>
      <c r="C209" s="72">
        <f t="shared" ref="C209:C218" si="96">$O$72*B209*B209+$P$72*B209+$Q$72</f>
        <v>9.444999999999995</v>
      </c>
      <c r="D209" s="72">
        <f t="shared" ref="D209:D218" si="97">$O$73*B209*B209+$P$73*B209+$Q$73</f>
        <v>9.0537500000000222</v>
      </c>
      <c r="E209" s="72">
        <f t="shared" ref="E209:E218" si="98">$O$74*B209*B209+$P$74*B209+$Q$74</f>
        <v>8.4917916666666606</v>
      </c>
      <c r="F209" s="72">
        <f t="shared" ref="F209:F218" si="99">$O$75*B209*B209+$P$75*B209+$Q$75</f>
        <v>8.2984166666666681</v>
      </c>
      <c r="G209" s="72">
        <f t="shared" ref="G209:G218" si="100">$O$76*B209*B209+$P$76*B209+$Q$76</f>
        <v>7.8972499999999961</v>
      </c>
      <c r="H209" s="72">
        <f t="shared" ref="H209:H218" si="101">$O$77*B209*B209+$P$77*B209+$Q$77</f>
        <v>7.7916666666666696</v>
      </c>
      <c r="I209" s="72">
        <f t="shared" ref="I209:I218" si="102">$O$78*B209*B209+$P$78*B209+$Q$78</f>
        <v>7.7114166666666657</v>
      </c>
      <c r="J209" s="72">
        <f t="shared" ref="J209:J218" si="103">$O$79*B209*B209+$P$79*B209+$Q$79</f>
        <v>7.767000000000019</v>
      </c>
      <c r="K209" s="73">
        <f t="shared" ref="K209:K217" si="104">$O$80*B209*B209+$P$80*B209+$Q$80</f>
        <v>7.8078333333333259</v>
      </c>
      <c r="N209" s="30">
        <v>55</v>
      </c>
      <c r="O209" s="72">
        <f t="shared" ref="O209:O218" si="105">$U$72*N209*N209+$V$72*N209+$W$72</f>
        <v>9.4699999999999775</v>
      </c>
      <c r="P209" s="72">
        <f t="shared" ref="P209:P218" si="106">$U$73*N209*N209+$V$73*N209+$W$73</f>
        <v>9.0657833333333517</v>
      </c>
      <c r="Q209" s="72">
        <f t="shared" ref="Q209:Q218" si="107">$U$74*N209*N209+$V$74*N209+$W$74</f>
        <v>8.4688749999999864</v>
      </c>
      <c r="R209" s="72">
        <f t="shared" ref="R209:R218" si="108">$U$75*N209*N209+$V$75*N209+$W$75</f>
        <v>8.240583333333328</v>
      </c>
      <c r="S209" s="72">
        <f t="shared" ref="S209:S218" si="109">$U$76*N209*N209+$V$76*N209+$W$76</f>
        <v>7.8140833333333228</v>
      </c>
      <c r="T209" s="72">
        <f t="shared" ref="T209:T218" si="110">$U$77*N209*N209+$V$77*N209+$W$77</f>
        <v>7.6943333333333284</v>
      </c>
      <c r="U209" s="72">
        <f t="shared" ref="U209:U218" si="111">$U$78*N209*N209+$V$78*N209+$W$78</f>
        <v>7.60825</v>
      </c>
      <c r="V209" s="72">
        <f t="shared" ref="V209:V218" si="112">$U$79*N209*N209+$V$79*N209+$W$79</f>
        <v>7.6833333333333345</v>
      </c>
      <c r="W209" s="73">
        <f t="shared" ref="W209:W218" si="113">$U$80*N209*N209+$V$80*N209+$W$80</f>
        <v>7.7414999999999914</v>
      </c>
    </row>
    <row r="210" spans="2:23" x14ac:dyDescent="0.3">
      <c r="B210" s="30">
        <v>60</v>
      </c>
      <c r="C210" s="72">
        <f t="shared" si="96"/>
        <v>9.4399999999999942</v>
      </c>
      <c r="D210" s="72">
        <f t="shared" si="97"/>
        <v>9.0500000000000238</v>
      </c>
      <c r="E210" s="72">
        <f t="shared" si="98"/>
        <v>8.522187499999994</v>
      </c>
      <c r="F210" s="72">
        <f t="shared" si="99"/>
        <v>8.3436250000000012</v>
      </c>
      <c r="G210" s="72">
        <f t="shared" si="100"/>
        <v>7.9566249999999954</v>
      </c>
      <c r="H210" s="72">
        <f t="shared" si="101"/>
        <v>7.8537500000000025</v>
      </c>
      <c r="I210" s="72">
        <f t="shared" si="102"/>
        <v>7.7853749999999984</v>
      </c>
      <c r="J210" s="72">
        <f t="shared" si="103"/>
        <v>7.8307500000000205</v>
      </c>
      <c r="K210" s="73">
        <f t="shared" si="104"/>
        <v>7.8607499999999924</v>
      </c>
      <c r="N210" s="30">
        <v>60</v>
      </c>
      <c r="O210" s="72">
        <f t="shared" si="105"/>
        <v>9.4924999999999784</v>
      </c>
      <c r="P210" s="72">
        <f t="shared" si="106"/>
        <v>9.081700000000021</v>
      </c>
      <c r="Q210" s="72">
        <f t="shared" si="107"/>
        <v>8.476812499999987</v>
      </c>
      <c r="R210" s="72">
        <f t="shared" si="108"/>
        <v>8.2278749999999938</v>
      </c>
      <c r="S210" s="72">
        <f t="shared" si="109"/>
        <v>7.7863749999999889</v>
      </c>
      <c r="T210" s="72">
        <f t="shared" si="110"/>
        <v>7.6547499999999946</v>
      </c>
      <c r="U210" s="72">
        <f t="shared" si="111"/>
        <v>7.5726249999999986</v>
      </c>
      <c r="V210" s="72">
        <f t="shared" si="112"/>
        <v>7.6587500000000013</v>
      </c>
      <c r="W210" s="73">
        <f t="shared" si="113"/>
        <v>7.7227499999999907</v>
      </c>
    </row>
    <row r="211" spans="2:23" x14ac:dyDescent="0.3">
      <c r="B211" s="30">
        <v>65</v>
      </c>
      <c r="C211" s="72">
        <f t="shared" si="96"/>
        <v>9.4549999999999947</v>
      </c>
      <c r="D211" s="72">
        <f t="shared" si="97"/>
        <v>9.0637500000000237</v>
      </c>
      <c r="E211" s="72">
        <f t="shared" si="98"/>
        <v>8.5711874999999935</v>
      </c>
      <c r="F211" s="72">
        <f t="shared" si="99"/>
        <v>8.4156250000000004</v>
      </c>
      <c r="G211" s="72">
        <f t="shared" si="100"/>
        <v>8.0581249999999933</v>
      </c>
      <c r="H211" s="72">
        <f t="shared" si="101"/>
        <v>7.9662500000000032</v>
      </c>
      <c r="I211" s="72">
        <f t="shared" si="102"/>
        <v>7.9118749999999975</v>
      </c>
      <c r="J211" s="72">
        <f t="shared" si="103"/>
        <v>7.9462500000000222</v>
      </c>
      <c r="K211" s="73">
        <f t="shared" si="104"/>
        <v>7.9687499999999929</v>
      </c>
      <c r="N211" s="30">
        <v>65</v>
      </c>
      <c r="O211" s="72">
        <f t="shared" si="105"/>
        <v>9.5374999999999766</v>
      </c>
      <c r="P211" s="72">
        <f t="shared" si="106"/>
        <v>9.122750000000023</v>
      </c>
      <c r="Q211" s="72">
        <f t="shared" si="107"/>
        <v>8.5038124999999862</v>
      </c>
      <c r="R211" s="72">
        <f t="shared" si="108"/>
        <v>8.2418749999999932</v>
      </c>
      <c r="S211" s="72">
        <f t="shared" si="109"/>
        <v>7.7968749999999876</v>
      </c>
      <c r="T211" s="72">
        <f t="shared" si="110"/>
        <v>7.6612499999999946</v>
      </c>
      <c r="U211" s="72">
        <f t="shared" si="111"/>
        <v>7.5831249999999972</v>
      </c>
      <c r="V211" s="72">
        <f t="shared" si="112"/>
        <v>7.6812500000000012</v>
      </c>
      <c r="W211" s="73">
        <f t="shared" si="113"/>
        <v>7.7537499999999913</v>
      </c>
    </row>
    <row r="212" spans="2:23" x14ac:dyDescent="0.3">
      <c r="B212" s="30">
        <v>70</v>
      </c>
      <c r="C212" s="72">
        <f t="shared" si="96"/>
        <v>9.4899999999999949</v>
      </c>
      <c r="D212" s="72">
        <f t="shared" si="97"/>
        <v>9.0950000000000255</v>
      </c>
      <c r="E212" s="72">
        <f t="shared" si="98"/>
        <v>8.6387916666666609</v>
      </c>
      <c r="F212" s="72">
        <f t="shared" si="99"/>
        <v>8.5144166666666674</v>
      </c>
      <c r="G212" s="72">
        <f t="shared" si="100"/>
        <v>8.2017499999999934</v>
      </c>
      <c r="H212" s="72">
        <f t="shared" si="101"/>
        <v>8.12916666666667</v>
      </c>
      <c r="I212" s="72">
        <f t="shared" si="102"/>
        <v>8.0909166666666614</v>
      </c>
      <c r="J212" s="72">
        <f t="shared" si="103"/>
        <v>8.1135000000000232</v>
      </c>
      <c r="K212" s="73">
        <f t="shared" si="104"/>
        <v>8.1318333333333257</v>
      </c>
      <c r="N212" s="30">
        <v>70</v>
      </c>
      <c r="O212" s="72">
        <f t="shared" si="105"/>
        <v>9.6049999999999756</v>
      </c>
      <c r="P212" s="72">
        <f t="shared" si="106"/>
        <v>9.1889333333333578</v>
      </c>
      <c r="Q212" s="72">
        <f t="shared" si="107"/>
        <v>8.5498749999999841</v>
      </c>
      <c r="R212" s="72">
        <f t="shared" si="108"/>
        <v>8.2825833333333279</v>
      </c>
      <c r="S212" s="72">
        <f t="shared" si="109"/>
        <v>7.8455833333333196</v>
      </c>
      <c r="T212" s="72">
        <f t="shared" si="110"/>
        <v>7.7138333333333282</v>
      </c>
      <c r="U212" s="72">
        <f t="shared" si="111"/>
        <v>7.6397499999999976</v>
      </c>
      <c r="V212" s="72">
        <f t="shared" si="112"/>
        <v>7.7508333333333352</v>
      </c>
      <c r="W212" s="73">
        <f t="shared" si="113"/>
        <v>7.8344999999999914</v>
      </c>
    </row>
    <row r="213" spans="2:23" x14ac:dyDescent="0.3">
      <c r="B213" s="30">
        <v>75</v>
      </c>
      <c r="C213" s="72">
        <f t="shared" si="96"/>
        <v>9.5449999999999946</v>
      </c>
      <c r="D213" s="72">
        <f t="shared" si="97"/>
        <v>9.1437500000000274</v>
      </c>
      <c r="E213" s="72">
        <f t="shared" si="98"/>
        <v>8.7249999999999943</v>
      </c>
      <c r="F213" s="72">
        <f t="shared" si="99"/>
        <v>8.64</v>
      </c>
      <c r="G213" s="72">
        <f t="shared" si="100"/>
        <v>8.3874999999999922</v>
      </c>
      <c r="H213" s="72">
        <f t="shared" si="101"/>
        <v>8.3425000000000029</v>
      </c>
      <c r="I213" s="72">
        <f t="shared" si="102"/>
        <v>8.3224999999999945</v>
      </c>
      <c r="J213" s="72">
        <f t="shared" si="103"/>
        <v>8.3325000000000244</v>
      </c>
      <c r="K213" s="73">
        <f t="shared" si="104"/>
        <v>8.3499999999999925</v>
      </c>
      <c r="N213" s="30">
        <v>75</v>
      </c>
      <c r="O213" s="72">
        <f t="shared" si="105"/>
        <v>9.6949999999999754</v>
      </c>
      <c r="P213" s="72">
        <f t="shared" si="106"/>
        <v>9.2802500000000254</v>
      </c>
      <c r="Q213" s="72">
        <f t="shared" si="107"/>
        <v>8.6149999999999842</v>
      </c>
      <c r="R213" s="72">
        <f t="shared" si="108"/>
        <v>8.3499999999999925</v>
      </c>
      <c r="S213" s="72">
        <f t="shared" si="109"/>
        <v>7.9324999999999859</v>
      </c>
      <c r="T213" s="72">
        <f t="shared" si="110"/>
        <v>7.8124999999999956</v>
      </c>
      <c r="U213" s="72">
        <f t="shared" si="111"/>
        <v>7.7424999999999962</v>
      </c>
      <c r="V213" s="72">
        <f t="shared" si="112"/>
        <v>7.8675000000000015</v>
      </c>
      <c r="W213" s="73">
        <f t="shared" si="113"/>
        <v>7.964999999999991</v>
      </c>
    </row>
    <row r="214" spans="2:23" x14ac:dyDescent="0.3">
      <c r="B214" s="30">
        <v>80</v>
      </c>
      <c r="C214" s="72">
        <f t="shared" si="96"/>
        <v>9.6199999999999939</v>
      </c>
      <c r="D214" s="72">
        <f t="shared" si="97"/>
        <v>9.2100000000000275</v>
      </c>
      <c r="E214" s="72">
        <f t="shared" si="98"/>
        <v>8.8298124999999938</v>
      </c>
      <c r="F214" s="72">
        <f t="shared" si="99"/>
        <v>8.7923749999999998</v>
      </c>
      <c r="G214" s="72">
        <f t="shared" si="100"/>
        <v>8.6153749999999913</v>
      </c>
      <c r="H214" s="72">
        <f t="shared" si="101"/>
        <v>8.6062500000000028</v>
      </c>
      <c r="I214" s="72">
        <f t="shared" si="102"/>
        <v>8.606624999999994</v>
      </c>
      <c r="J214" s="72">
        <f t="shared" si="103"/>
        <v>8.6032500000000258</v>
      </c>
      <c r="K214" s="73">
        <f t="shared" si="104"/>
        <v>8.6232499999999916</v>
      </c>
      <c r="N214" s="30">
        <v>80</v>
      </c>
      <c r="O214" s="72">
        <f t="shared" si="105"/>
        <v>9.8074999999999743</v>
      </c>
      <c r="P214" s="72">
        <f t="shared" si="106"/>
        <v>9.3967000000000276</v>
      </c>
      <c r="Q214" s="72">
        <f t="shared" si="107"/>
        <v>8.699187499999983</v>
      </c>
      <c r="R214" s="72">
        <f t="shared" si="108"/>
        <v>8.4441249999999908</v>
      </c>
      <c r="S214" s="72">
        <f t="shared" si="109"/>
        <v>8.0576249999999838</v>
      </c>
      <c r="T214" s="72">
        <f t="shared" si="110"/>
        <v>7.9572499999999957</v>
      </c>
      <c r="U214" s="72">
        <f t="shared" si="111"/>
        <v>7.8913749999999947</v>
      </c>
      <c r="V214" s="72">
        <f t="shared" si="112"/>
        <v>8.0312500000000018</v>
      </c>
      <c r="W214" s="73">
        <f t="shared" si="113"/>
        <v>8.1452499999999901</v>
      </c>
    </row>
    <row r="215" spans="2:23" x14ac:dyDescent="0.3">
      <c r="B215" s="30">
        <v>85</v>
      </c>
      <c r="C215" s="72">
        <f t="shared" si="96"/>
        <v>9.7149999999999945</v>
      </c>
      <c r="D215" s="72">
        <f t="shared" si="97"/>
        <v>9.2937500000000277</v>
      </c>
      <c r="E215" s="72">
        <f t="shared" si="98"/>
        <v>8.9532291666666612</v>
      </c>
      <c r="F215" s="72">
        <f t="shared" si="99"/>
        <v>8.971541666666667</v>
      </c>
      <c r="G215" s="72">
        <f t="shared" si="100"/>
        <v>8.8853749999999891</v>
      </c>
      <c r="H215" s="72">
        <f t="shared" si="101"/>
        <v>8.9204166666666715</v>
      </c>
      <c r="I215" s="72">
        <f t="shared" si="102"/>
        <v>8.9432916666666582</v>
      </c>
      <c r="J215" s="72">
        <f t="shared" si="103"/>
        <v>8.9257500000000292</v>
      </c>
      <c r="K215" s="73">
        <f t="shared" si="104"/>
        <v>8.951583333333323</v>
      </c>
      <c r="N215" s="30">
        <v>85</v>
      </c>
      <c r="O215" s="72">
        <f t="shared" si="105"/>
        <v>9.9424999999999741</v>
      </c>
      <c r="P215" s="72">
        <f t="shared" si="106"/>
        <v>9.5382833333333608</v>
      </c>
      <c r="Q215" s="72">
        <f t="shared" si="107"/>
        <v>8.8024374999999839</v>
      </c>
      <c r="R215" s="72">
        <f t="shared" si="108"/>
        <v>8.5649583333333226</v>
      </c>
      <c r="S215" s="72">
        <f t="shared" si="109"/>
        <v>8.2209583333333178</v>
      </c>
      <c r="T215" s="72">
        <f t="shared" si="110"/>
        <v>8.1480833333333287</v>
      </c>
      <c r="U215" s="72">
        <f t="shared" si="111"/>
        <v>8.0863749999999932</v>
      </c>
      <c r="V215" s="72">
        <f t="shared" si="112"/>
        <v>8.242083333333337</v>
      </c>
      <c r="W215" s="73">
        <f t="shared" si="113"/>
        <v>8.3752499999999905</v>
      </c>
    </row>
    <row r="216" spans="2:23" x14ac:dyDescent="0.3">
      <c r="B216" s="30">
        <v>90</v>
      </c>
      <c r="C216" s="72">
        <f t="shared" si="96"/>
        <v>9.8299999999999947</v>
      </c>
      <c r="D216" s="72">
        <f t="shared" si="97"/>
        <v>9.395000000000028</v>
      </c>
      <c r="E216" s="72">
        <f t="shared" si="98"/>
        <v>9.0952499999999947</v>
      </c>
      <c r="F216" s="72">
        <f t="shared" si="99"/>
        <v>9.1774999999999984</v>
      </c>
      <c r="G216" s="72">
        <f t="shared" si="100"/>
        <v>9.1974999999999909</v>
      </c>
      <c r="H216" s="72">
        <f t="shared" si="101"/>
        <v>9.2850000000000055</v>
      </c>
      <c r="I216" s="72">
        <f t="shared" si="102"/>
        <v>9.3324999999999925</v>
      </c>
      <c r="J216" s="72">
        <f t="shared" si="103"/>
        <v>9.3000000000000291</v>
      </c>
      <c r="K216" s="73">
        <f t="shared" si="104"/>
        <v>9.334999999999992</v>
      </c>
      <c r="N216" s="30">
        <v>90</v>
      </c>
      <c r="O216" s="72">
        <f t="shared" si="105"/>
        <v>10.099999999999973</v>
      </c>
      <c r="P216" s="72">
        <f t="shared" si="106"/>
        <v>9.7050000000000267</v>
      </c>
      <c r="Q216" s="72">
        <f t="shared" si="107"/>
        <v>8.9247499999999835</v>
      </c>
      <c r="R216" s="72">
        <f t="shared" si="108"/>
        <v>8.7124999999999879</v>
      </c>
      <c r="S216" s="72">
        <f t="shared" si="109"/>
        <v>8.4224999999999817</v>
      </c>
      <c r="T216" s="72">
        <f t="shared" si="110"/>
        <v>8.384999999999998</v>
      </c>
      <c r="U216" s="72">
        <f t="shared" si="111"/>
        <v>8.3274999999999935</v>
      </c>
      <c r="V216" s="72">
        <f t="shared" si="112"/>
        <v>8.5000000000000018</v>
      </c>
      <c r="W216" s="73">
        <f t="shared" si="113"/>
        <v>8.6549999999999887</v>
      </c>
    </row>
    <row r="217" spans="2:23" x14ac:dyDescent="0.3">
      <c r="B217" s="30">
        <v>95</v>
      </c>
      <c r="C217" s="72">
        <f t="shared" si="96"/>
        <v>9.9649999999999963</v>
      </c>
      <c r="D217" s="72">
        <f t="shared" si="97"/>
        <v>9.5137500000000284</v>
      </c>
      <c r="E217" s="72">
        <f t="shared" si="98"/>
        <v>9.2558749999999943</v>
      </c>
      <c r="F217" s="72">
        <f t="shared" si="99"/>
        <v>9.4102499999999978</v>
      </c>
      <c r="G217" s="72">
        <f t="shared" si="100"/>
        <v>9.5517499999999913</v>
      </c>
      <c r="H217" s="72">
        <f t="shared" si="101"/>
        <v>9.7000000000000064</v>
      </c>
      <c r="I217" s="72">
        <f t="shared" si="102"/>
        <v>9.7742499999999897</v>
      </c>
      <c r="J217" s="72">
        <f t="shared" si="103"/>
        <v>9.7260000000000293</v>
      </c>
      <c r="K217" s="73">
        <f t="shared" si="104"/>
        <v>9.7734999999999896</v>
      </c>
      <c r="N217" s="30">
        <v>95</v>
      </c>
      <c r="O217" s="72">
        <f t="shared" si="105"/>
        <v>10.279999999999973</v>
      </c>
      <c r="P217" s="72">
        <f t="shared" si="106"/>
        <v>9.8968500000000272</v>
      </c>
      <c r="Q217" s="72">
        <f t="shared" si="107"/>
        <v>9.0661249999999836</v>
      </c>
      <c r="R217" s="72">
        <f t="shared" si="108"/>
        <v>8.8867499999999886</v>
      </c>
      <c r="S217" s="72">
        <f t="shared" si="109"/>
        <v>8.6622499999999825</v>
      </c>
      <c r="T217" s="72">
        <f t="shared" si="110"/>
        <v>8.6679999999999993</v>
      </c>
      <c r="U217" s="72">
        <f t="shared" si="111"/>
        <v>8.6147499999999919</v>
      </c>
      <c r="V217" s="72">
        <f t="shared" si="112"/>
        <v>8.8050000000000015</v>
      </c>
      <c r="W217" s="73">
        <f t="shared" si="113"/>
        <v>8.9844999999999882</v>
      </c>
    </row>
    <row r="218" spans="2:23" ht="15" thickBot="1" x14ac:dyDescent="0.35">
      <c r="B218" s="31">
        <v>100</v>
      </c>
      <c r="C218" s="74">
        <f t="shared" si="96"/>
        <v>10.119999999999996</v>
      </c>
      <c r="D218" s="74">
        <f t="shared" si="97"/>
        <v>9.6500000000000288</v>
      </c>
      <c r="E218" s="74">
        <f t="shared" si="98"/>
        <v>9.4351041666666617</v>
      </c>
      <c r="F218" s="74">
        <f t="shared" si="99"/>
        <v>9.669791666666665</v>
      </c>
      <c r="G218" s="74">
        <f t="shared" si="100"/>
        <v>9.9481249999999903</v>
      </c>
      <c r="H218" s="74">
        <f t="shared" si="101"/>
        <v>10.165416666666674</v>
      </c>
      <c r="I218" s="74">
        <f t="shared" si="102"/>
        <v>10.268541666666657</v>
      </c>
      <c r="J218" s="74">
        <f t="shared" si="103"/>
        <v>10.203750000000031</v>
      </c>
      <c r="K218" s="75">
        <f>$O$80*B218*B218+$P$80*B218+$Q$80</f>
        <v>10.267083333333325</v>
      </c>
      <c r="N218" s="31">
        <v>100</v>
      </c>
      <c r="O218" s="74">
        <f t="shared" si="105"/>
        <v>10.48249999999997</v>
      </c>
      <c r="P218" s="74">
        <f t="shared" si="106"/>
        <v>10.113833333333361</v>
      </c>
      <c r="Q218" s="74">
        <f t="shared" si="107"/>
        <v>9.226562499999984</v>
      </c>
      <c r="R218" s="74">
        <f t="shared" si="108"/>
        <v>9.0877083333333175</v>
      </c>
      <c r="S218" s="74">
        <f t="shared" si="109"/>
        <v>8.9402083333333131</v>
      </c>
      <c r="T218" s="74">
        <f t="shared" si="110"/>
        <v>8.9970833333333342</v>
      </c>
      <c r="U218" s="74">
        <f t="shared" si="111"/>
        <v>8.9481249999999903</v>
      </c>
      <c r="V218" s="74">
        <f t="shared" si="112"/>
        <v>9.1570833333333344</v>
      </c>
      <c r="W218" s="75">
        <f t="shared" si="113"/>
        <v>9.3637499999999871</v>
      </c>
    </row>
  </sheetData>
  <mergeCells count="34">
    <mergeCell ref="B2:H3"/>
    <mergeCell ref="C10:E10"/>
    <mergeCell ref="H10:J10"/>
    <mergeCell ref="M10:O10"/>
    <mergeCell ref="R10:T10"/>
    <mergeCell ref="W10:Y10"/>
    <mergeCell ref="C9:E9"/>
    <mergeCell ref="H9:J9"/>
    <mergeCell ref="M9:O9"/>
    <mergeCell ref="R9:T9"/>
    <mergeCell ref="W9:Y9"/>
    <mergeCell ref="C23:E23"/>
    <mergeCell ref="H23:J23"/>
    <mergeCell ref="M23:O23"/>
    <mergeCell ref="R23:T23"/>
    <mergeCell ref="C24:E24"/>
    <mergeCell ref="H24:J24"/>
    <mergeCell ref="M24:O24"/>
    <mergeCell ref="R24:T24"/>
    <mergeCell ref="C39:G39"/>
    <mergeCell ref="C40:G40"/>
    <mergeCell ref="C53:K54"/>
    <mergeCell ref="C70:E70"/>
    <mergeCell ref="I70:K70"/>
    <mergeCell ref="C196:K196"/>
    <mergeCell ref="O196:W196"/>
    <mergeCell ref="U70:W70"/>
    <mergeCell ref="B83:D83"/>
    <mergeCell ref="H83:J83"/>
    <mergeCell ref="N83:P83"/>
    <mergeCell ref="T83:V83"/>
    <mergeCell ref="C88:K88"/>
    <mergeCell ref="O88:W88"/>
    <mergeCell ref="O70:Q70"/>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B365B-390C-42C4-BEC5-2A0561366FEB}">
  <dimension ref="B2:Y218"/>
  <sheetViews>
    <sheetView topLeftCell="A55" zoomScale="60" zoomScaleNormal="60" workbookViewId="0">
      <selection activeCell="O89" sqref="O89"/>
    </sheetView>
  </sheetViews>
  <sheetFormatPr baseColWidth="10" defaultRowHeight="14.4" x14ac:dyDescent="0.3"/>
  <cols>
    <col min="1" max="32" width="12.77734375" customWidth="1"/>
  </cols>
  <sheetData>
    <row r="2" spans="2:25" ht="14.4" customHeight="1" x14ac:dyDescent="0.3">
      <c r="B2" s="131" t="s">
        <v>162</v>
      </c>
      <c r="C2" s="132"/>
      <c r="D2" s="132"/>
      <c r="E2" s="132"/>
      <c r="F2" s="132"/>
      <c r="G2" s="132"/>
      <c r="H2" s="132"/>
    </row>
    <row r="3" spans="2:25" ht="14.4" customHeight="1" x14ac:dyDescent="0.3">
      <c r="B3" s="132"/>
      <c r="C3" s="132"/>
      <c r="D3" s="132"/>
      <c r="E3" s="132"/>
      <c r="F3" s="132"/>
      <c r="G3" s="132"/>
      <c r="H3" s="132"/>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67">
        <f>Données!F5</f>
        <v>6.35</v>
      </c>
      <c r="D12" s="67">
        <f>Données!G5</f>
        <v>7.85</v>
      </c>
      <c r="E12" s="14">
        <f t="shared" ref="E12:E20" si="0">(C12+D12)/2</f>
        <v>7.1</v>
      </c>
      <c r="G12" s="12" t="s">
        <v>0</v>
      </c>
      <c r="H12" s="67">
        <f>Données!F19</f>
        <v>-0.75</v>
      </c>
      <c r="I12" s="67">
        <f>Données!G19</f>
        <v>0.3</v>
      </c>
      <c r="J12" s="14">
        <f t="shared" ref="J12:J20" si="1">(H12+I12)/2</f>
        <v>-0.22500000000000001</v>
      </c>
      <c r="L12" s="12" t="s">
        <v>0</v>
      </c>
      <c r="M12" s="67">
        <f>Données!F33</f>
        <v>-1.29</v>
      </c>
      <c r="N12" s="67">
        <f>Données!G33</f>
        <v>0.51</v>
      </c>
      <c r="O12" s="14">
        <f t="shared" ref="O12:O20" si="2">(M12+N12)/2</f>
        <v>-0.39</v>
      </c>
      <c r="Q12" s="12" t="s">
        <v>0</v>
      </c>
      <c r="R12" s="67">
        <f>Données!F47</f>
        <v>2.2499999999999999E-2</v>
      </c>
      <c r="S12" s="67">
        <f>Données!G47</f>
        <v>0.52500000000000002</v>
      </c>
      <c r="T12" s="14">
        <f t="shared" ref="T12:T20" si="3">(R12+S12)/2</f>
        <v>0.27374999999999999</v>
      </c>
      <c r="V12" s="12" t="s">
        <v>0</v>
      </c>
      <c r="W12" s="67">
        <f>Données!F61</f>
        <v>-0.12</v>
      </c>
      <c r="X12" s="67">
        <f>Données!G61</f>
        <v>1.08</v>
      </c>
      <c r="Y12" s="14">
        <f t="shared" ref="Y12:Y20" si="4">(W12+X12)/2</f>
        <v>0.48000000000000004</v>
      </c>
    </row>
    <row r="13" spans="2:25" x14ac:dyDescent="0.3">
      <c r="B13" s="12" t="s">
        <v>1</v>
      </c>
      <c r="C13" s="67">
        <f>Données!F6</f>
        <v>7.92</v>
      </c>
      <c r="D13" s="67">
        <f>Données!G6</f>
        <v>8.48</v>
      </c>
      <c r="E13" s="14">
        <f t="shared" si="0"/>
        <v>8.1999999999999993</v>
      </c>
      <c r="G13" s="12" t="s">
        <v>1</v>
      </c>
      <c r="H13" s="67">
        <f>Données!F20</f>
        <v>-0.69499999999999995</v>
      </c>
      <c r="I13" s="67">
        <f>Données!G20</f>
        <v>-0.31</v>
      </c>
      <c r="J13" s="14">
        <f t="shared" si="1"/>
        <v>-0.50249999999999995</v>
      </c>
      <c r="L13" s="12" t="s">
        <v>1</v>
      </c>
      <c r="M13" s="67">
        <f>Données!F34</f>
        <v>-1.24</v>
      </c>
      <c r="N13" s="67">
        <f>Données!G34</f>
        <v>-0.57999999999999996</v>
      </c>
      <c r="O13" s="14">
        <f t="shared" si="2"/>
        <v>-0.90999999999999992</v>
      </c>
      <c r="Q13" s="12" t="s">
        <v>1</v>
      </c>
      <c r="R13" s="67">
        <f>Données!F48</f>
        <v>7.4999999999999997E-2</v>
      </c>
      <c r="S13" s="67">
        <f>Données!G48</f>
        <v>0.35</v>
      </c>
      <c r="T13" s="14">
        <f t="shared" si="3"/>
        <v>0.21249999999999999</v>
      </c>
      <c r="V13" s="12" t="s">
        <v>1</v>
      </c>
      <c r="W13" s="67">
        <f>Données!F62</f>
        <v>0.48</v>
      </c>
      <c r="X13" s="67">
        <f>Données!G62</f>
        <v>0.9</v>
      </c>
      <c r="Y13" s="14">
        <f t="shared" si="4"/>
        <v>0.69</v>
      </c>
    </row>
    <row r="14" spans="2:25" x14ac:dyDescent="0.3">
      <c r="B14" s="12" t="s">
        <v>2</v>
      </c>
      <c r="C14" s="67">
        <f>Données!F7</f>
        <v>8.85</v>
      </c>
      <c r="D14" s="67">
        <f>Données!G7</f>
        <v>9.35</v>
      </c>
      <c r="E14" s="14">
        <f t="shared" si="0"/>
        <v>9.1</v>
      </c>
      <c r="G14" s="12" t="s">
        <v>2</v>
      </c>
      <c r="H14" s="67">
        <f>Données!F21</f>
        <v>-0.96</v>
      </c>
      <c r="I14" s="67">
        <f>Données!G21</f>
        <v>-0.61</v>
      </c>
      <c r="J14" s="14">
        <f t="shared" si="1"/>
        <v>-0.78499999999999992</v>
      </c>
      <c r="L14" s="12" t="s">
        <v>2</v>
      </c>
      <c r="M14" s="67">
        <f>Données!F35</f>
        <v>-1.73</v>
      </c>
      <c r="N14" s="67">
        <f>Données!G35</f>
        <v>-1.1299999999999999</v>
      </c>
      <c r="O14" s="14">
        <f t="shared" si="2"/>
        <v>-1.43</v>
      </c>
      <c r="Q14" s="12" t="s">
        <v>2</v>
      </c>
      <c r="R14" s="67">
        <f>Données!F49</f>
        <v>0.13</v>
      </c>
      <c r="S14" s="67">
        <f>Données!G49</f>
        <v>0.98</v>
      </c>
      <c r="T14" s="14">
        <f t="shared" si="3"/>
        <v>0.55499999999999994</v>
      </c>
      <c r="V14" s="12" t="s">
        <v>2</v>
      </c>
      <c r="W14" s="67">
        <f>Données!F63</f>
        <v>0.62</v>
      </c>
      <c r="X14" s="67">
        <f>Données!G63</f>
        <v>1.02</v>
      </c>
      <c r="Y14" s="14">
        <f t="shared" si="4"/>
        <v>0.82000000000000006</v>
      </c>
    </row>
    <row r="15" spans="2:25" x14ac:dyDescent="0.3">
      <c r="B15" s="12" t="s">
        <v>3</v>
      </c>
      <c r="C15" s="67">
        <f>Données!F8</f>
        <v>8.77</v>
      </c>
      <c r="D15" s="67">
        <f>Données!G8</f>
        <v>9.27</v>
      </c>
      <c r="E15" s="14">
        <f t="shared" si="0"/>
        <v>9.02</v>
      </c>
      <c r="G15" s="12" t="s">
        <v>3</v>
      </c>
      <c r="H15" s="67">
        <f>Données!F22</f>
        <v>-1.1599999999999999</v>
      </c>
      <c r="I15" s="67">
        <f>Données!G22</f>
        <v>-0.81</v>
      </c>
      <c r="J15" s="14">
        <f t="shared" si="1"/>
        <v>-0.98499999999999999</v>
      </c>
      <c r="L15" s="12" t="s">
        <v>3</v>
      </c>
      <c r="M15" s="67">
        <f>Données!F36</f>
        <v>-2.08</v>
      </c>
      <c r="N15" s="67">
        <f>Données!G36</f>
        <v>-1.48</v>
      </c>
      <c r="O15" s="14">
        <f t="shared" si="2"/>
        <v>-1.78</v>
      </c>
      <c r="Q15" s="12" t="s">
        <v>3</v>
      </c>
      <c r="R15" s="67">
        <f>Données!F50</f>
        <v>0.16</v>
      </c>
      <c r="S15" s="67">
        <f>Données!G50</f>
        <v>0.41</v>
      </c>
      <c r="T15" s="14">
        <f t="shared" si="3"/>
        <v>0.28499999999999998</v>
      </c>
      <c r="V15" s="12" t="s">
        <v>3</v>
      </c>
      <c r="W15" s="67">
        <f>Données!F64</f>
        <v>0.7</v>
      </c>
      <c r="X15" s="67">
        <f>Données!G64</f>
        <v>1.1000000000000001</v>
      </c>
      <c r="Y15" s="14">
        <f t="shared" si="4"/>
        <v>0.9</v>
      </c>
    </row>
    <row r="16" spans="2:25" x14ac:dyDescent="0.3">
      <c r="B16" s="12" t="s">
        <v>4</v>
      </c>
      <c r="C16" s="67">
        <f>Données!F9</f>
        <v>9.3699999999999992</v>
      </c>
      <c r="D16" s="67">
        <f>Données!G9</f>
        <v>9.8699999999999992</v>
      </c>
      <c r="E16" s="14">
        <f t="shared" si="0"/>
        <v>9.6199999999999992</v>
      </c>
      <c r="G16" s="12" t="s">
        <v>4</v>
      </c>
      <c r="H16" s="67">
        <f>Données!F23</f>
        <v>-1.93</v>
      </c>
      <c r="I16" s="67">
        <f>Données!G23</f>
        <v>-1.58</v>
      </c>
      <c r="J16" s="14">
        <f t="shared" si="1"/>
        <v>-1.7549999999999999</v>
      </c>
      <c r="L16" s="12" t="s">
        <v>4</v>
      </c>
      <c r="M16" s="67">
        <f>Données!F37</f>
        <v>-3.48</v>
      </c>
      <c r="N16" s="67">
        <f>Données!G37</f>
        <v>-2.88</v>
      </c>
      <c r="O16" s="14">
        <f t="shared" si="2"/>
        <v>-3.1799999999999997</v>
      </c>
      <c r="Q16" s="12" t="s">
        <v>4</v>
      </c>
      <c r="R16" s="67">
        <f>Données!F51</f>
        <v>0.24</v>
      </c>
      <c r="S16" s="67">
        <f>Données!G51</f>
        <v>0.49</v>
      </c>
      <c r="T16" s="14">
        <f t="shared" si="3"/>
        <v>0.36499999999999999</v>
      </c>
      <c r="V16" s="12" t="s">
        <v>4</v>
      </c>
      <c r="W16" s="67">
        <f>Données!F65</f>
        <v>0.98</v>
      </c>
      <c r="X16" s="67">
        <f>Données!G65</f>
        <v>1.38</v>
      </c>
      <c r="Y16" s="14">
        <f t="shared" si="4"/>
        <v>1.18</v>
      </c>
    </row>
    <row r="17" spans="2:25" x14ac:dyDescent="0.3">
      <c r="B17" s="12" t="s">
        <v>5</v>
      </c>
      <c r="C17" s="67">
        <f>Données!F10</f>
        <v>9.4</v>
      </c>
      <c r="D17" s="67">
        <f>Données!G10</f>
        <v>9.89</v>
      </c>
      <c r="E17" s="14">
        <f t="shared" si="0"/>
        <v>9.6449999999999996</v>
      </c>
      <c r="G17" s="12" t="s">
        <v>5</v>
      </c>
      <c r="H17" s="67">
        <f>Données!F24</f>
        <v>-1.87</v>
      </c>
      <c r="I17" s="67">
        <f>Données!G24</f>
        <v>-1.53</v>
      </c>
      <c r="J17" s="14">
        <f t="shared" si="1"/>
        <v>-1.7000000000000002</v>
      </c>
      <c r="L17" s="12" t="s">
        <v>5</v>
      </c>
      <c r="M17" s="67">
        <f>Données!F38</f>
        <v>-3.38</v>
      </c>
      <c r="N17" s="67">
        <f>Données!G38</f>
        <v>-2.79</v>
      </c>
      <c r="O17" s="14">
        <f t="shared" si="2"/>
        <v>-3.085</v>
      </c>
      <c r="Q17" s="12" t="s">
        <v>5</v>
      </c>
      <c r="R17" s="67">
        <f>Données!F52</f>
        <v>0.26</v>
      </c>
      <c r="S17" s="67">
        <f>Données!G52</f>
        <v>0.5</v>
      </c>
      <c r="T17" s="14">
        <f t="shared" si="3"/>
        <v>0.38</v>
      </c>
      <c r="V17" s="12" t="s">
        <v>5</v>
      </c>
      <c r="W17" s="67">
        <f>Données!F66</f>
        <v>1.04</v>
      </c>
      <c r="X17" s="67">
        <f>Données!G66</f>
        <v>1.43</v>
      </c>
      <c r="Y17" s="14">
        <f t="shared" si="4"/>
        <v>1.2349999999999999</v>
      </c>
    </row>
    <row r="18" spans="2:25" x14ac:dyDescent="0.3">
      <c r="B18" s="12" t="s">
        <v>6</v>
      </c>
      <c r="C18" s="67">
        <f>Données!F11</f>
        <v>9.43</v>
      </c>
      <c r="D18" s="67">
        <f>Données!G11</f>
        <v>9.93</v>
      </c>
      <c r="E18" s="14">
        <f t="shared" si="0"/>
        <v>9.68</v>
      </c>
      <c r="G18" s="12" t="s">
        <v>6</v>
      </c>
      <c r="H18" s="67">
        <f>Données!F25</f>
        <v>-1.83</v>
      </c>
      <c r="I18" s="67">
        <f>Données!G25</f>
        <v>-1.48</v>
      </c>
      <c r="J18" s="14">
        <f t="shared" si="1"/>
        <v>-1.655</v>
      </c>
      <c r="L18" s="12" t="s">
        <v>6</v>
      </c>
      <c r="M18" s="67">
        <f>Données!F39</f>
        <v>-3.28</v>
      </c>
      <c r="N18" s="67">
        <f>Données!G39</f>
        <v>-2.68</v>
      </c>
      <c r="O18" s="14">
        <f t="shared" si="2"/>
        <v>-2.98</v>
      </c>
      <c r="Q18" s="12" t="s">
        <v>6</v>
      </c>
      <c r="R18" s="67">
        <f>Données!F53</f>
        <v>0.27</v>
      </c>
      <c r="S18" s="67">
        <f>Données!G53</f>
        <v>0.52</v>
      </c>
      <c r="T18" s="14">
        <f t="shared" si="3"/>
        <v>0.39500000000000002</v>
      </c>
      <c r="V18" s="12" t="s">
        <v>6</v>
      </c>
      <c r="W18" s="67">
        <f>Données!F67</f>
        <v>1.1000000000000001</v>
      </c>
      <c r="X18" s="67">
        <f>Données!G67</f>
        <v>1.5</v>
      </c>
      <c r="Y18" s="14">
        <f t="shared" si="4"/>
        <v>1.3</v>
      </c>
    </row>
    <row r="19" spans="2:25" x14ac:dyDescent="0.3">
      <c r="B19" s="12" t="s">
        <v>7</v>
      </c>
      <c r="C19" s="67">
        <f>Données!F12</f>
        <v>9.5500000000000007</v>
      </c>
      <c r="D19" s="67">
        <f>Données!G12</f>
        <v>10.07</v>
      </c>
      <c r="E19" s="14">
        <f t="shared" si="0"/>
        <v>9.81</v>
      </c>
      <c r="G19" s="12" t="s">
        <v>7</v>
      </c>
      <c r="H19" s="67">
        <f>Données!F26</f>
        <v>-1.6</v>
      </c>
      <c r="I19" s="67">
        <f>Données!G26</f>
        <v>-1.24</v>
      </c>
      <c r="J19" s="14">
        <f t="shared" si="1"/>
        <v>-1.42</v>
      </c>
      <c r="L19" s="12" t="s">
        <v>7</v>
      </c>
      <c r="M19" s="67">
        <f>Données!F40</f>
        <v>-3</v>
      </c>
      <c r="N19" s="67">
        <f>Données!G40</f>
        <v>-2.37</v>
      </c>
      <c r="O19" s="14">
        <f t="shared" si="2"/>
        <v>-2.6850000000000001</v>
      </c>
      <c r="Q19" s="12" t="s">
        <v>7</v>
      </c>
      <c r="R19" s="67">
        <f>Données!F54</f>
        <v>0.28000000000000003</v>
      </c>
      <c r="S19" s="67">
        <f>Données!G54</f>
        <v>0.54</v>
      </c>
      <c r="T19" s="14">
        <f t="shared" si="3"/>
        <v>0.41000000000000003</v>
      </c>
      <c r="V19" s="12" t="s">
        <v>7</v>
      </c>
      <c r="W19" s="67">
        <f>Données!F68</f>
        <v>1.19</v>
      </c>
      <c r="X19" s="67">
        <f>Données!G68</f>
        <v>1.61</v>
      </c>
      <c r="Y19" s="14">
        <f t="shared" si="4"/>
        <v>1.4</v>
      </c>
    </row>
    <row r="20" spans="2:25" ht="15" thickBot="1" x14ac:dyDescent="0.35">
      <c r="B20" s="15" t="s">
        <v>8</v>
      </c>
      <c r="C20" s="68">
        <f>Données!F13</f>
        <v>9.61</v>
      </c>
      <c r="D20" s="68">
        <f>Données!G13</f>
        <v>10.16</v>
      </c>
      <c r="E20" s="17">
        <f t="shared" si="0"/>
        <v>9.8849999999999998</v>
      </c>
      <c r="G20" s="15" t="s">
        <v>8</v>
      </c>
      <c r="H20" s="68">
        <f>Données!F27</f>
        <v>-1.53</v>
      </c>
      <c r="I20" s="68">
        <f>Données!G27</f>
        <v>-1.1399999999999999</v>
      </c>
      <c r="J20" s="17">
        <f t="shared" si="1"/>
        <v>-1.335</v>
      </c>
      <c r="L20" s="15" t="s">
        <v>8</v>
      </c>
      <c r="M20" s="68">
        <f>Données!F41</f>
        <v>-2.78</v>
      </c>
      <c r="N20" s="68">
        <f>Données!G41</f>
        <v>-2.12</v>
      </c>
      <c r="O20" s="17">
        <f t="shared" si="2"/>
        <v>-2.4500000000000002</v>
      </c>
      <c r="Q20" s="15" t="s">
        <v>8</v>
      </c>
      <c r="R20" s="68">
        <f>Données!F55</f>
        <v>0.28000000000000003</v>
      </c>
      <c r="S20" s="68">
        <f>Données!G55</f>
        <v>0.55000000000000004</v>
      </c>
      <c r="T20" s="17">
        <f t="shared" si="3"/>
        <v>0.41500000000000004</v>
      </c>
      <c r="V20" s="15" t="s">
        <v>8</v>
      </c>
      <c r="W20" s="68">
        <f>Données!F69</f>
        <v>1.25</v>
      </c>
      <c r="X20" s="68">
        <f>Données!G69</f>
        <v>1.69</v>
      </c>
      <c r="Y20" s="17">
        <f t="shared" si="4"/>
        <v>1.47</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D34" si="5">C12+R12+(H12/2)</f>
        <v>5.9974999999999996</v>
      </c>
      <c r="D26" s="13">
        <f t="shared" si="5"/>
        <v>8.5250000000000004</v>
      </c>
      <c r="E26" s="14">
        <f t="shared" ref="E26:E34" si="6">(C26+D26)/2</f>
        <v>7.2612500000000004</v>
      </c>
      <c r="G26" s="12" t="s">
        <v>0</v>
      </c>
      <c r="H26" s="13">
        <f t="shared" ref="H26:I34" si="7">C12+W12+(M12/2)</f>
        <v>5.5849999999999991</v>
      </c>
      <c r="I26" s="13">
        <f t="shared" si="7"/>
        <v>9.1850000000000005</v>
      </c>
      <c r="J26" s="14">
        <f t="shared" ref="J26:J34" si="8">(H26+I26)/2</f>
        <v>7.3849999999999998</v>
      </c>
      <c r="L26" s="12" t="s">
        <v>0</v>
      </c>
      <c r="M26" s="13">
        <f t="shared" ref="M26:N34" si="9">C12+R12-(H12/2)</f>
        <v>6.7474999999999996</v>
      </c>
      <c r="N26" s="13">
        <f t="shared" si="9"/>
        <v>8.2249999999999996</v>
      </c>
      <c r="O26" s="14">
        <f t="shared" ref="O26:O34" si="10">(M26+N26)/2</f>
        <v>7.4862500000000001</v>
      </c>
      <c r="Q26" s="12" t="s">
        <v>0</v>
      </c>
      <c r="R26" s="13">
        <f t="shared" ref="R26:S34" si="11">C12+W12-(M12/2)</f>
        <v>6.875</v>
      </c>
      <c r="S26" s="13">
        <f t="shared" si="11"/>
        <v>8.6749999999999989</v>
      </c>
      <c r="T26" s="14">
        <f t="shared" ref="T26:T34" si="12">(R26+S26)/2</f>
        <v>7.7749999999999995</v>
      </c>
    </row>
    <row r="27" spans="2:25" x14ac:dyDescent="0.3">
      <c r="B27" s="12" t="s">
        <v>1</v>
      </c>
      <c r="C27" s="13">
        <f t="shared" si="5"/>
        <v>7.6475</v>
      </c>
      <c r="D27" s="13">
        <f t="shared" si="5"/>
        <v>8.6750000000000007</v>
      </c>
      <c r="E27" s="14">
        <f t="shared" si="6"/>
        <v>8.1612500000000008</v>
      </c>
      <c r="G27" s="12" t="s">
        <v>1</v>
      </c>
      <c r="H27" s="13">
        <f t="shared" si="7"/>
        <v>7.78</v>
      </c>
      <c r="I27" s="13">
        <f t="shared" si="7"/>
        <v>9.0900000000000016</v>
      </c>
      <c r="J27" s="14">
        <f t="shared" si="8"/>
        <v>8.4350000000000005</v>
      </c>
      <c r="L27" s="12" t="s">
        <v>1</v>
      </c>
      <c r="M27" s="13">
        <f t="shared" si="9"/>
        <v>8.3424999999999994</v>
      </c>
      <c r="N27" s="13">
        <f t="shared" si="9"/>
        <v>8.9849999999999994</v>
      </c>
      <c r="O27" s="14">
        <f t="shared" si="10"/>
        <v>8.6637500000000003</v>
      </c>
      <c r="Q27" s="12" t="s">
        <v>1</v>
      </c>
      <c r="R27" s="13">
        <f t="shared" si="11"/>
        <v>9.02</v>
      </c>
      <c r="S27" s="13">
        <f t="shared" si="11"/>
        <v>9.67</v>
      </c>
      <c r="T27" s="14">
        <f t="shared" si="12"/>
        <v>9.3449999999999989</v>
      </c>
    </row>
    <row r="28" spans="2:25" x14ac:dyDescent="0.3">
      <c r="B28" s="12" t="s">
        <v>2</v>
      </c>
      <c r="C28" s="13">
        <f t="shared" si="5"/>
        <v>8.5</v>
      </c>
      <c r="D28" s="13">
        <f t="shared" si="5"/>
        <v>10.025</v>
      </c>
      <c r="E28" s="14">
        <f t="shared" si="6"/>
        <v>9.2624999999999993</v>
      </c>
      <c r="G28" s="12" t="s">
        <v>2</v>
      </c>
      <c r="H28" s="13">
        <f t="shared" si="7"/>
        <v>8.6049999999999986</v>
      </c>
      <c r="I28" s="13">
        <f t="shared" si="7"/>
        <v>9.8049999999999997</v>
      </c>
      <c r="J28" s="14">
        <f t="shared" si="8"/>
        <v>9.2049999999999983</v>
      </c>
      <c r="L28" s="12" t="s">
        <v>2</v>
      </c>
      <c r="M28" s="13">
        <f t="shared" si="9"/>
        <v>9.4600000000000009</v>
      </c>
      <c r="N28" s="13">
        <f t="shared" si="9"/>
        <v>10.635</v>
      </c>
      <c r="O28" s="14">
        <f t="shared" si="10"/>
        <v>10.047499999999999</v>
      </c>
      <c r="Q28" s="12" t="s">
        <v>2</v>
      </c>
      <c r="R28" s="13">
        <f t="shared" si="11"/>
        <v>10.334999999999999</v>
      </c>
      <c r="S28" s="13">
        <f t="shared" si="11"/>
        <v>10.934999999999999</v>
      </c>
      <c r="T28" s="14">
        <f t="shared" si="12"/>
        <v>10.634999999999998</v>
      </c>
    </row>
    <row r="29" spans="2:25" x14ac:dyDescent="0.3">
      <c r="B29" s="12" t="s">
        <v>3</v>
      </c>
      <c r="C29" s="13">
        <f t="shared" si="5"/>
        <v>8.35</v>
      </c>
      <c r="D29" s="13">
        <f t="shared" si="5"/>
        <v>9.2750000000000004</v>
      </c>
      <c r="E29" s="14">
        <f t="shared" si="6"/>
        <v>8.8125</v>
      </c>
      <c r="G29" s="12" t="s">
        <v>3</v>
      </c>
      <c r="H29" s="13">
        <f t="shared" si="7"/>
        <v>8.43</v>
      </c>
      <c r="I29" s="13">
        <f t="shared" si="7"/>
        <v>9.629999999999999</v>
      </c>
      <c r="J29" s="14">
        <f t="shared" si="8"/>
        <v>9.0299999999999994</v>
      </c>
      <c r="L29" s="12" t="s">
        <v>3</v>
      </c>
      <c r="M29" s="13">
        <f t="shared" si="9"/>
        <v>9.51</v>
      </c>
      <c r="N29" s="13">
        <f t="shared" si="9"/>
        <v>10.084999999999999</v>
      </c>
      <c r="O29" s="14">
        <f t="shared" si="10"/>
        <v>9.7974999999999994</v>
      </c>
      <c r="Q29" s="12" t="s">
        <v>3</v>
      </c>
      <c r="R29" s="13">
        <f t="shared" si="11"/>
        <v>10.509999999999998</v>
      </c>
      <c r="S29" s="13">
        <f t="shared" si="11"/>
        <v>11.11</v>
      </c>
      <c r="T29" s="14">
        <f t="shared" si="12"/>
        <v>10.809999999999999</v>
      </c>
    </row>
    <row r="30" spans="2:25" x14ac:dyDescent="0.3">
      <c r="B30" s="12" t="s">
        <v>4</v>
      </c>
      <c r="C30" s="13">
        <f t="shared" si="5"/>
        <v>8.6449999999999996</v>
      </c>
      <c r="D30" s="13">
        <f t="shared" si="5"/>
        <v>9.57</v>
      </c>
      <c r="E30" s="14">
        <f t="shared" si="6"/>
        <v>9.1074999999999999</v>
      </c>
      <c r="G30" s="12" t="s">
        <v>4</v>
      </c>
      <c r="H30" s="13">
        <f t="shared" si="7"/>
        <v>8.61</v>
      </c>
      <c r="I30" s="13">
        <f t="shared" si="7"/>
        <v>9.81</v>
      </c>
      <c r="J30" s="14">
        <f t="shared" si="8"/>
        <v>9.2100000000000009</v>
      </c>
      <c r="L30" s="12" t="s">
        <v>4</v>
      </c>
      <c r="M30" s="13">
        <f t="shared" si="9"/>
        <v>10.574999999999999</v>
      </c>
      <c r="N30" s="13">
        <f t="shared" si="9"/>
        <v>11.149999999999999</v>
      </c>
      <c r="O30" s="14">
        <f t="shared" si="10"/>
        <v>10.862499999999999</v>
      </c>
      <c r="Q30" s="12" t="s">
        <v>4</v>
      </c>
      <c r="R30" s="13">
        <f t="shared" si="11"/>
        <v>12.09</v>
      </c>
      <c r="S30" s="13">
        <f t="shared" si="11"/>
        <v>12.69</v>
      </c>
      <c r="T30" s="14">
        <f t="shared" si="12"/>
        <v>12.39</v>
      </c>
    </row>
    <row r="31" spans="2:25" x14ac:dyDescent="0.3">
      <c r="B31" s="12" t="s">
        <v>5</v>
      </c>
      <c r="C31" s="13">
        <f t="shared" si="5"/>
        <v>8.7249999999999996</v>
      </c>
      <c r="D31" s="13">
        <f t="shared" si="5"/>
        <v>9.625</v>
      </c>
      <c r="E31" s="14">
        <f t="shared" si="6"/>
        <v>9.1750000000000007</v>
      </c>
      <c r="G31" s="12" t="s">
        <v>5</v>
      </c>
      <c r="H31" s="13">
        <f t="shared" si="7"/>
        <v>8.7500000000000018</v>
      </c>
      <c r="I31" s="13">
        <f t="shared" si="7"/>
        <v>9.9250000000000007</v>
      </c>
      <c r="J31" s="14">
        <f t="shared" si="8"/>
        <v>9.3375000000000021</v>
      </c>
      <c r="L31" s="12" t="s">
        <v>5</v>
      </c>
      <c r="M31" s="13">
        <f t="shared" si="9"/>
        <v>10.595000000000001</v>
      </c>
      <c r="N31" s="13">
        <f t="shared" si="9"/>
        <v>11.155000000000001</v>
      </c>
      <c r="O31" s="14">
        <f t="shared" si="10"/>
        <v>10.875</v>
      </c>
      <c r="Q31" s="12" t="s">
        <v>5</v>
      </c>
      <c r="R31" s="13">
        <f t="shared" si="11"/>
        <v>12.13</v>
      </c>
      <c r="S31" s="13">
        <f t="shared" si="11"/>
        <v>12.715</v>
      </c>
      <c r="T31" s="14">
        <f t="shared" si="12"/>
        <v>12.422499999999999</v>
      </c>
    </row>
    <row r="32" spans="2:25" x14ac:dyDescent="0.3">
      <c r="B32" s="12" t="s">
        <v>6</v>
      </c>
      <c r="C32" s="13">
        <f t="shared" si="5"/>
        <v>8.7850000000000001</v>
      </c>
      <c r="D32" s="13">
        <f t="shared" si="5"/>
        <v>9.7099999999999991</v>
      </c>
      <c r="E32" s="14">
        <f t="shared" si="6"/>
        <v>9.2474999999999987</v>
      </c>
      <c r="G32" s="12" t="s">
        <v>6</v>
      </c>
      <c r="H32" s="13">
        <f t="shared" si="7"/>
        <v>8.8899999999999988</v>
      </c>
      <c r="I32" s="13">
        <f t="shared" si="7"/>
        <v>10.09</v>
      </c>
      <c r="J32" s="14">
        <f t="shared" si="8"/>
        <v>9.4899999999999984</v>
      </c>
      <c r="L32" s="12" t="s">
        <v>6</v>
      </c>
      <c r="M32" s="13">
        <f t="shared" si="9"/>
        <v>10.614999999999998</v>
      </c>
      <c r="N32" s="13">
        <f t="shared" si="9"/>
        <v>11.19</v>
      </c>
      <c r="O32" s="14">
        <f t="shared" si="10"/>
        <v>10.9025</v>
      </c>
      <c r="Q32" s="12" t="s">
        <v>6</v>
      </c>
      <c r="R32" s="13">
        <f t="shared" si="11"/>
        <v>12.17</v>
      </c>
      <c r="S32" s="13">
        <f t="shared" si="11"/>
        <v>12.77</v>
      </c>
      <c r="T32" s="14">
        <f t="shared" si="12"/>
        <v>12.469999999999999</v>
      </c>
    </row>
    <row r="33" spans="2:20" x14ac:dyDescent="0.3">
      <c r="B33" s="12" t="s">
        <v>7</v>
      </c>
      <c r="C33" s="13">
        <f t="shared" si="5"/>
        <v>9.0299999999999994</v>
      </c>
      <c r="D33" s="13">
        <f t="shared" si="5"/>
        <v>9.99</v>
      </c>
      <c r="E33" s="14">
        <f t="shared" si="6"/>
        <v>9.51</v>
      </c>
      <c r="G33" s="12" t="s">
        <v>7</v>
      </c>
      <c r="H33" s="13">
        <f t="shared" si="7"/>
        <v>9.24</v>
      </c>
      <c r="I33" s="13">
        <f t="shared" si="7"/>
        <v>10.494999999999999</v>
      </c>
      <c r="J33" s="14">
        <f t="shared" si="8"/>
        <v>9.8674999999999997</v>
      </c>
      <c r="L33" s="12" t="s">
        <v>7</v>
      </c>
      <c r="M33" s="13">
        <f t="shared" si="9"/>
        <v>10.63</v>
      </c>
      <c r="N33" s="13">
        <f t="shared" si="9"/>
        <v>11.229999999999999</v>
      </c>
      <c r="O33" s="14">
        <f t="shared" si="10"/>
        <v>10.93</v>
      </c>
      <c r="Q33" s="12" t="s">
        <v>7</v>
      </c>
      <c r="R33" s="13">
        <f t="shared" si="11"/>
        <v>12.24</v>
      </c>
      <c r="S33" s="13">
        <f t="shared" si="11"/>
        <v>12.865</v>
      </c>
      <c r="T33" s="14">
        <f t="shared" si="12"/>
        <v>12.5525</v>
      </c>
    </row>
    <row r="34" spans="2:20" ht="15" thickBot="1" x14ac:dyDescent="0.35">
      <c r="B34" s="15" t="s">
        <v>8</v>
      </c>
      <c r="C34" s="16">
        <f t="shared" si="5"/>
        <v>9.1249999999999982</v>
      </c>
      <c r="D34" s="16">
        <f t="shared" si="5"/>
        <v>10.14</v>
      </c>
      <c r="E34" s="17">
        <f t="shared" si="6"/>
        <v>9.6325000000000003</v>
      </c>
      <c r="G34" s="15" t="s">
        <v>8</v>
      </c>
      <c r="H34" s="16">
        <f t="shared" si="7"/>
        <v>9.4699999999999989</v>
      </c>
      <c r="I34" s="16">
        <f t="shared" si="7"/>
        <v>10.79</v>
      </c>
      <c r="J34" s="17">
        <f t="shared" si="8"/>
        <v>10.129999999999999</v>
      </c>
      <c r="L34" s="15" t="s">
        <v>8</v>
      </c>
      <c r="M34" s="16">
        <f t="shared" si="9"/>
        <v>10.654999999999999</v>
      </c>
      <c r="N34" s="16">
        <f t="shared" si="9"/>
        <v>11.280000000000001</v>
      </c>
      <c r="O34" s="17">
        <f t="shared" si="10"/>
        <v>10.967500000000001</v>
      </c>
      <c r="Q34" s="15" t="s">
        <v>8</v>
      </c>
      <c r="R34" s="16">
        <f t="shared" si="11"/>
        <v>12.25</v>
      </c>
      <c r="S34" s="16">
        <f t="shared" si="11"/>
        <v>12.91</v>
      </c>
      <c r="T34" s="17">
        <f t="shared" si="12"/>
        <v>12.58</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3">T26</f>
        <v>7.7749999999999995</v>
      </c>
      <c r="D42" s="13">
        <f t="shared" ref="D42:D50" si="14">O26</f>
        <v>7.4862500000000001</v>
      </c>
      <c r="E42" s="13">
        <f t="shared" ref="E42:E50" si="15">E12</f>
        <v>7.1</v>
      </c>
      <c r="F42" s="13">
        <f t="shared" ref="F42:F50" si="16">E26</f>
        <v>7.2612500000000004</v>
      </c>
      <c r="G42" s="14">
        <f t="shared" ref="G42:G50" si="17">J26</f>
        <v>7.3849999999999998</v>
      </c>
    </row>
    <row r="43" spans="2:20" x14ac:dyDescent="0.3">
      <c r="B43" s="12" t="s">
        <v>1</v>
      </c>
      <c r="C43" s="13">
        <f t="shared" si="13"/>
        <v>9.3449999999999989</v>
      </c>
      <c r="D43" s="13">
        <f t="shared" si="14"/>
        <v>8.6637500000000003</v>
      </c>
      <c r="E43" s="13">
        <f t="shared" si="15"/>
        <v>8.1999999999999993</v>
      </c>
      <c r="F43" s="13">
        <f t="shared" si="16"/>
        <v>8.1612500000000008</v>
      </c>
      <c r="G43" s="14">
        <f t="shared" si="17"/>
        <v>8.4350000000000005</v>
      </c>
    </row>
    <row r="44" spans="2:20" x14ac:dyDescent="0.3">
      <c r="B44" s="12" t="s">
        <v>2</v>
      </c>
      <c r="C44" s="13">
        <f t="shared" si="13"/>
        <v>10.634999999999998</v>
      </c>
      <c r="D44" s="13">
        <f t="shared" si="14"/>
        <v>10.047499999999999</v>
      </c>
      <c r="E44" s="13">
        <f t="shared" si="15"/>
        <v>9.1</v>
      </c>
      <c r="F44" s="13">
        <f t="shared" si="16"/>
        <v>9.2624999999999993</v>
      </c>
      <c r="G44" s="14">
        <f t="shared" si="17"/>
        <v>9.2049999999999983</v>
      </c>
    </row>
    <row r="45" spans="2:20" x14ac:dyDescent="0.3">
      <c r="B45" s="12" t="s">
        <v>3</v>
      </c>
      <c r="C45" s="13">
        <f t="shared" si="13"/>
        <v>10.809999999999999</v>
      </c>
      <c r="D45" s="13">
        <f t="shared" si="14"/>
        <v>9.7974999999999994</v>
      </c>
      <c r="E45" s="13">
        <f t="shared" si="15"/>
        <v>9.02</v>
      </c>
      <c r="F45" s="13">
        <f t="shared" si="16"/>
        <v>8.8125</v>
      </c>
      <c r="G45" s="14">
        <f t="shared" si="17"/>
        <v>9.0299999999999994</v>
      </c>
    </row>
    <row r="46" spans="2:20" x14ac:dyDescent="0.3">
      <c r="B46" s="12" t="s">
        <v>4</v>
      </c>
      <c r="C46" s="13">
        <f t="shared" si="13"/>
        <v>12.39</v>
      </c>
      <c r="D46" s="13">
        <f t="shared" si="14"/>
        <v>10.862499999999999</v>
      </c>
      <c r="E46" s="13">
        <f t="shared" si="15"/>
        <v>9.6199999999999992</v>
      </c>
      <c r="F46" s="13">
        <f t="shared" si="16"/>
        <v>9.1074999999999999</v>
      </c>
      <c r="G46" s="14">
        <f t="shared" si="17"/>
        <v>9.2100000000000009</v>
      </c>
    </row>
    <row r="47" spans="2:20" x14ac:dyDescent="0.3">
      <c r="B47" s="12" t="s">
        <v>5</v>
      </c>
      <c r="C47" s="13">
        <f t="shared" si="13"/>
        <v>12.422499999999999</v>
      </c>
      <c r="D47" s="13">
        <f t="shared" si="14"/>
        <v>10.875</v>
      </c>
      <c r="E47" s="13">
        <f t="shared" si="15"/>
        <v>9.6449999999999996</v>
      </c>
      <c r="F47" s="13">
        <f t="shared" si="16"/>
        <v>9.1750000000000007</v>
      </c>
      <c r="G47" s="14">
        <f t="shared" si="17"/>
        <v>9.3375000000000021</v>
      </c>
    </row>
    <row r="48" spans="2:20" x14ac:dyDescent="0.3">
      <c r="B48" s="12" t="s">
        <v>6</v>
      </c>
      <c r="C48" s="13">
        <f t="shared" si="13"/>
        <v>12.469999999999999</v>
      </c>
      <c r="D48" s="13">
        <f t="shared" si="14"/>
        <v>10.9025</v>
      </c>
      <c r="E48" s="13">
        <f t="shared" si="15"/>
        <v>9.68</v>
      </c>
      <c r="F48" s="13">
        <f t="shared" si="16"/>
        <v>9.2474999999999987</v>
      </c>
      <c r="G48" s="14">
        <f t="shared" si="17"/>
        <v>9.4899999999999984</v>
      </c>
    </row>
    <row r="49" spans="2:23" x14ac:dyDescent="0.3">
      <c r="B49" s="12" t="s">
        <v>7</v>
      </c>
      <c r="C49" s="13">
        <f t="shared" si="13"/>
        <v>12.5525</v>
      </c>
      <c r="D49" s="13">
        <f t="shared" si="14"/>
        <v>10.93</v>
      </c>
      <c r="E49" s="13">
        <f t="shared" si="15"/>
        <v>9.81</v>
      </c>
      <c r="F49" s="13">
        <f t="shared" si="16"/>
        <v>9.51</v>
      </c>
      <c r="G49" s="14">
        <f t="shared" si="17"/>
        <v>9.8674999999999997</v>
      </c>
    </row>
    <row r="50" spans="2:23" ht="15" thickBot="1" x14ac:dyDescent="0.35">
      <c r="B50" s="15" t="s">
        <v>8</v>
      </c>
      <c r="C50" s="16">
        <f t="shared" si="13"/>
        <v>12.58</v>
      </c>
      <c r="D50" s="16">
        <f t="shared" si="14"/>
        <v>10.967500000000001</v>
      </c>
      <c r="E50" s="16">
        <f t="shared" si="15"/>
        <v>9.8849999999999998</v>
      </c>
      <c r="F50" s="16">
        <f t="shared" si="16"/>
        <v>9.6325000000000003</v>
      </c>
      <c r="G50" s="17">
        <f t="shared" si="17"/>
        <v>10.129999999999999</v>
      </c>
    </row>
    <row r="52" spans="2:23" ht="15" thickBot="1" x14ac:dyDescent="0.35"/>
    <row r="53" spans="2:23" x14ac:dyDescent="0.3">
      <c r="C53" s="97" t="s">
        <v>58</v>
      </c>
      <c r="D53" s="111"/>
      <c r="E53" s="111"/>
      <c r="F53" s="111"/>
      <c r="G53" s="111"/>
      <c r="H53" s="111"/>
      <c r="I53" s="111"/>
      <c r="J53" s="111"/>
      <c r="K53" s="112"/>
    </row>
    <row r="54" spans="2:23" ht="15" thickBot="1" x14ac:dyDescent="0.35">
      <c r="C54" s="113"/>
      <c r="D54" s="114"/>
      <c r="E54" s="114"/>
      <c r="F54" s="114"/>
      <c r="G54" s="114"/>
      <c r="H54" s="114"/>
      <c r="I54" s="114"/>
      <c r="J54" s="114"/>
      <c r="K54" s="115"/>
    </row>
    <row r="56" spans="2:23" ht="15" thickBot="1" x14ac:dyDescent="0.35"/>
    <row r="57" spans="2:23" x14ac:dyDescent="0.3">
      <c r="B57" s="21" t="s">
        <v>118</v>
      </c>
      <c r="C57" s="22" t="s">
        <v>31</v>
      </c>
      <c r="D57" s="22" t="s">
        <v>32</v>
      </c>
      <c r="E57" s="23" t="s">
        <v>33</v>
      </c>
      <c r="H57" s="21" t="s">
        <v>119</v>
      </c>
      <c r="I57" s="22" t="s">
        <v>46</v>
      </c>
      <c r="J57" s="22" t="s">
        <v>45</v>
      </c>
      <c r="K57" s="23" t="s">
        <v>44</v>
      </c>
      <c r="N57" s="21" t="s">
        <v>120</v>
      </c>
      <c r="O57" s="22" t="s">
        <v>31</v>
      </c>
      <c r="P57" s="22" t="s">
        <v>32</v>
      </c>
      <c r="Q57" s="23" t="s">
        <v>33</v>
      </c>
      <c r="T57" s="21" t="s">
        <v>121</v>
      </c>
      <c r="U57" s="22" t="s">
        <v>46</v>
      </c>
      <c r="V57" s="22" t="s">
        <v>45</v>
      </c>
      <c r="W57" s="23" t="s">
        <v>44</v>
      </c>
    </row>
    <row r="58" spans="2:23" x14ac:dyDescent="0.3">
      <c r="B58" s="12" t="s">
        <v>0</v>
      </c>
      <c r="C58" s="13">
        <f t="shared" ref="C58:C66" si="18">C42/((10-25)*(10-50))</f>
        <v>1.2958333333333332E-2</v>
      </c>
      <c r="D58" s="13">
        <f t="shared" ref="D58:D66" si="19">D42/((25-10)*(25-50))</f>
        <v>-1.9963333333333333E-2</v>
      </c>
      <c r="E58" s="14">
        <f t="shared" ref="E58:E66" si="20">E42/((50-10)*(50-25))</f>
        <v>7.0999999999999995E-3</v>
      </c>
      <c r="H58" s="12" t="s">
        <v>0</v>
      </c>
      <c r="I58" s="13">
        <f t="shared" ref="I58:I66" si="21">G42/((10-25)*(10-50))</f>
        <v>1.2308333333333333E-2</v>
      </c>
      <c r="J58" s="13">
        <f t="shared" ref="J58:J66" si="22">F42/((25-10)*(25-50))</f>
        <v>-1.9363333333333333E-2</v>
      </c>
      <c r="K58" s="14">
        <f t="shared" ref="K58:K66" si="23">E42/((50-10)*(50-25))</f>
        <v>7.0999999999999995E-3</v>
      </c>
      <c r="N58" s="12" t="s">
        <v>0</v>
      </c>
      <c r="O58" s="13">
        <f>E42/((50-75)*(50-90))</f>
        <v>7.0999999999999995E-3</v>
      </c>
      <c r="P58" s="13">
        <f>F42/((75-50)*(75-90))</f>
        <v>-1.9363333333333333E-2</v>
      </c>
      <c r="Q58" s="14">
        <f>G42/((90-50)*(90-75))</f>
        <v>1.2308333333333333E-2</v>
      </c>
      <c r="T58" s="12" t="s">
        <v>0</v>
      </c>
      <c r="U58" s="13">
        <f>E42/((50-75)*(50-90))</f>
        <v>7.0999999999999995E-3</v>
      </c>
      <c r="V58" s="13">
        <f>D42/((75-50)*(75-90))</f>
        <v>-1.9963333333333333E-2</v>
      </c>
      <c r="W58" s="14">
        <f>C42/((90-50)*(90-75))</f>
        <v>1.2958333333333332E-2</v>
      </c>
    </row>
    <row r="59" spans="2:23" x14ac:dyDescent="0.3">
      <c r="B59" s="12" t="s">
        <v>1</v>
      </c>
      <c r="C59" s="13">
        <f t="shared" si="18"/>
        <v>1.5574999999999999E-2</v>
      </c>
      <c r="D59" s="13">
        <f t="shared" si="19"/>
        <v>-2.3103333333333333E-2</v>
      </c>
      <c r="E59" s="14">
        <f t="shared" si="20"/>
        <v>8.199999999999999E-3</v>
      </c>
      <c r="H59" s="12" t="s">
        <v>1</v>
      </c>
      <c r="I59" s="13">
        <f t="shared" si="21"/>
        <v>1.4058333333333334E-2</v>
      </c>
      <c r="J59" s="13">
        <f t="shared" si="22"/>
        <v>-2.1763333333333336E-2</v>
      </c>
      <c r="K59" s="14">
        <f t="shared" si="23"/>
        <v>8.199999999999999E-3</v>
      </c>
      <c r="N59" s="12" t="s">
        <v>1</v>
      </c>
      <c r="O59" s="13">
        <f t="shared" ref="O59:O66" si="24">E43/((50-75)*(50-90))</f>
        <v>8.199999999999999E-3</v>
      </c>
      <c r="P59" s="13">
        <f t="shared" ref="P59:P66" si="25">F43/((75-50)*(75-90))</f>
        <v>-2.1763333333333336E-2</v>
      </c>
      <c r="Q59" s="14">
        <f t="shared" ref="Q59:Q66" si="26">G43/((90-50)*(90-75))</f>
        <v>1.4058333333333334E-2</v>
      </c>
      <c r="T59" s="12" t="s">
        <v>1</v>
      </c>
      <c r="U59" s="13">
        <f t="shared" ref="U59:U66" si="27">E43/((50-75)*(50-90))</f>
        <v>8.199999999999999E-3</v>
      </c>
      <c r="V59" s="13">
        <f t="shared" ref="V59:V66" si="28">D43/((75-50)*(75-90))</f>
        <v>-2.3103333333333333E-2</v>
      </c>
      <c r="W59" s="14">
        <f t="shared" ref="W59:W66" si="29">C43/((90-50)*(90-75))</f>
        <v>1.5574999999999999E-2</v>
      </c>
    </row>
    <row r="60" spans="2:23" x14ac:dyDescent="0.3">
      <c r="B60" s="12" t="s">
        <v>2</v>
      </c>
      <c r="C60" s="13">
        <f t="shared" si="18"/>
        <v>1.7724999999999998E-2</v>
      </c>
      <c r="D60" s="13">
        <f t="shared" si="19"/>
        <v>-2.6793333333333332E-2</v>
      </c>
      <c r="E60" s="14">
        <f t="shared" si="20"/>
        <v>9.1000000000000004E-3</v>
      </c>
      <c r="H60" s="12" t="s">
        <v>2</v>
      </c>
      <c r="I60" s="13">
        <f t="shared" si="21"/>
        <v>1.5341666666666663E-2</v>
      </c>
      <c r="J60" s="13">
        <f t="shared" si="22"/>
        <v>-2.47E-2</v>
      </c>
      <c r="K60" s="14">
        <f t="shared" si="23"/>
        <v>9.1000000000000004E-3</v>
      </c>
      <c r="N60" s="12" t="s">
        <v>2</v>
      </c>
      <c r="O60" s="13">
        <f t="shared" si="24"/>
        <v>9.1000000000000004E-3</v>
      </c>
      <c r="P60" s="13">
        <f t="shared" si="25"/>
        <v>-2.47E-2</v>
      </c>
      <c r="Q60" s="14">
        <f t="shared" si="26"/>
        <v>1.5341666666666663E-2</v>
      </c>
      <c r="T60" s="12" t="s">
        <v>2</v>
      </c>
      <c r="U60" s="13">
        <f t="shared" si="27"/>
        <v>9.1000000000000004E-3</v>
      </c>
      <c r="V60" s="13">
        <f t="shared" si="28"/>
        <v>-2.6793333333333332E-2</v>
      </c>
      <c r="W60" s="14">
        <f t="shared" si="29"/>
        <v>1.7724999999999998E-2</v>
      </c>
    </row>
    <row r="61" spans="2:23" x14ac:dyDescent="0.3">
      <c r="B61" s="12" t="s">
        <v>3</v>
      </c>
      <c r="C61" s="13">
        <f t="shared" si="18"/>
        <v>1.8016666666666663E-2</v>
      </c>
      <c r="D61" s="13">
        <f t="shared" si="19"/>
        <v>-2.6126666666666666E-2</v>
      </c>
      <c r="E61" s="14">
        <f t="shared" si="20"/>
        <v>9.0200000000000002E-3</v>
      </c>
      <c r="H61" s="12" t="s">
        <v>3</v>
      </c>
      <c r="I61" s="13">
        <f t="shared" si="21"/>
        <v>1.5049999999999999E-2</v>
      </c>
      <c r="J61" s="13">
        <f t="shared" si="22"/>
        <v>-2.35E-2</v>
      </c>
      <c r="K61" s="14">
        <f t="shared" si="23"/>
        <v>9.0200000000000002E-3</v>
      </c>
      <c r="N61" s="12" t="s">
        <v>3</v>
      </c>
      <c r="O61" s="13">
        <f t="shared" si="24"/>
        <v>9.0200000000000002E-3</v>
      </c>
      <c r="P61" s="13">
        <f t="shared" si="25"/>
        <v>-2.35E-2</v>
      </c>
      <c r="Q61" s="14">
        <f t="shared" si="26"/>
        <v>1.5049999999999999E-2</v>
      </c>
      <c r="T61" s="12" t="s">
        <v>3</v>
      </c>
      <c r="U61" s="13">
        <f t="shared" si="27"/>
        <v>9.0200000000000002E-3</v>
      </c>
      <c r="V61" s="13">
        <f t="shared" si="28"/>
        <v>-2.6126666666666666E-2</v>
      </c>
      <c r="W61" s="14">
        <f t="shared" si="29"/>
        <v>1.8016666666666663E-2</v>
      </c>
    </row>
    <row r="62" spans="2:23" x14ac:dyDescent="0.3">
      <c r="B62" s="12" t="s">
        <v>4</v>
      </c>
      <c r="C62" s="13">
        <f t="shared" si="18"/>
        <v>2.0650000000000002E-2</v>
      </c>
      <c r="D62" s="13">
        <f t="shared" si="19"/>
        <v>-2.8966666666666665E-2</v>
      </c>
      <c r="E62" s="14">
        <f t="shared" si="20"/>
        <v>9.6200000000000001E-3</v>
      </c>
      <c r="H62" s="12" t="s">
        <v>4</v>
      </c>
      <c r="I62" s="13">
        <f t="shared" si="21"/>
        <v>1.5350000000000001E-2</v>
      </c>
      <c r="J62" s="13">
        <f t="shared" si="22"/>
        <v>-2.4286666666666668E-2</v>
      </c>
      <c r="K62" s="14">
        <f t="shared" si="23"/>
        <v>9.6200000000000001E-3</v>
      </c>
      <c r="N62" s="12" t="s">
        <v>4</v>
      </c>
      <c r="O62" s="13">
        <f t="shared" si="24"/>
        <v>9.6200000000000001E-3</v>
      </c>
      <c r="P62" s="13">
        <f t="shared" si="25"/>
        <v>-2.4286666666666668E-2</v>
      </c>
      <c r="Q62" s="14">
        <f t="shared" si="26"/>
        <v>1.5350000000000001E-2</v>
      </c>
      <c r="T62" s="12" t="s">
        <v>4</v>
      </c>
      <c r="U62" s="13">
        <f t="shared" si="27"/>
        <v>9.6200000000000001E-3</v>
      </c>
      <c r="V62" s="13">
        <f t="shared" si="28"/>
        <v>-2.8966666666666665E-2</v>
      </c>
      <c r="W62" s="14">
        <f t="shared" si="29"/>
        <v>2.0650000000000002E-2</v>
      </c>
    </row>
    <row r="63" spans="2:23" x14ac:dyDescent="0.3">
      <c r="B63" s="12" t="s">
        <v>5</v>
      </c>
      <c r="C63" s="13">
        <f t="shared" si="18"/>
        <v>2.0704166666666666E-2</v>
      </c>
      <c r="D63" s="13">
        <f t="shared" si="19"/>
        <v>-2.9000000000000001E-2</v>
      </c>
      <c r="E63" s="14">
        <f t="shared" si="20"/>
        <v>9.6449999999999991E-3</v>
      </c>
      <c r="H63" s="12" t="s">
        <v>5</v>
      </c>
      <c r="I63" s="13">
        <f t="shared" si="21"/>
        <v>1.5562500000000003E-2</v>
      </c>
      <c r="J63" s="13">
        <f t="shared" si="22"/>
        <v>-2.4466666666666668E-2</v>
      </c>
      <c r="K63" s="14">
        <f t="shared" si="23"/>
        <v>9.6449999999999991E-3</v>
      </c>
      <c r="N63" s="12" t="s">
        <v>5</v>
      </c>
      <c r="O63" s="13">
        <f t="shared" si="24"/>
        <v>9.6449999999999991E-3</v>
      </c>
      <c r="P63" s="13">
        <f t="shared" si="25"/>
        <v>-2.4466666666666668E-2</v>
      </c>
      <c r="Q63" s="14">
        <f t="shared" si="26"/>
        <v>1.5562500000000003E-2</v>
      </c>
      <c r="T63" s="12" t="s">
        <v>5</v>
      </c>
      <c r="U63" s="13">
        <f t="shared" si="27"/>
        <v>9.6449999999999991E-3</v>
      </c>
      <c r="V63" s="13">
        <f t="shared" si="28"/>
        <v>-2.9000000000000001E-2</v>
      </c>
      <c r="W63" s="14">
        <f t="shared" si="29"/>
        <v>2.0704166666666666E-2</v>
      </c>
    </row>
    <row r="64" spans="2:23" x14ac:dyDescent="0.3">
      <c r="B64" s="12" t="s">
        <v>6</v>
      </c>
      <c r="C64" s="13">
        <f t="shared" si="18"/>
        <v>2.0783333333333331E-2</v>
      </c>
      <c r="D64" s="13">
        <f t="shared" si="19"/>
        <v>-2.9073333333333333E-2</v>
      </c>
      <c r="E64" s="14">
        <f t="shared" si="20"/>
        <v>9.6799999999999994E-3</v>
      </c>
      <c r="H64" s="12" t="s">
        <v>6</v>
      </c>
      <c r="I64" s="13">
        <f t="shared" si="21"/>
        <v>1.5816666666666663E-2</v>
      </c>
      <c r="J64" s="13">
        <f t="shared" si="22"/>
        <v>-2.4659999999999998E-2</v>
      </c>
      <c r="K64" s="14">
        <f t="shared" si="23"/>
        <v>9.6799999999999994E-3</v>
      </c>
      <c r="N64" s="12" t="s">
        <v>6</v>
      </c>
      <c r="O64" s="13">
        <f t="shared" si="24"/>
        <v>9.6799999999999994E-3</v>
      </c>
      <c r="P64" s="13">
        <f t="shared" si="25"/>
        <v>-2.4659999999999998E-2</v>
      </c>
      <c r="Q64" s="14">
        <f t="shared" si="26"/>
        <v>1.5816666666666663E-2</v>
      </c>
      <c r="T64" s="12" t="s">
        <v>6</v>
      </c>
      <c r="U64" s="13">
        <f t="shared" si="27"/>
        <v>9.6799999999999994E-3</v>
      </c>
      <c r="V64" s="13">
        <f t="shared" si="28"/>
        <v>-2.9073333333333333E-2</v>
      </c>
      <c r="W64" s="14">
        <f t="shared" si="29"/>
        <v>2.0783333333333331E-2</v>
      </c>
    </row>
    <row r="65" spans="2:23" x14ac:dyDescent="0.3">
      <c r="B65" s="12" t="s">
        <v>7</v>
      </c>
      <c r="C65" s="13">
        <f t="shared" si="18"/>
        <v>2.0920833333333333E-2</v>
      </c>
      <c r="D65" s="13">
        <f t="shared" si="19"/>
        <v>-2.9146666666666664E-2</v>
      </c>
      <c r="E65" s="14">
        <f t="shared" si="20"/>
        <v>9.810000000000001E-3</v>
      </c>
      <c r="H65" s="12" t="s">
        <v>7</v>
      </c>
      <c r="I65" s="13">
        <f t="shared" si="21"/>
        <v>1.6445833333333333E-2</v>
      </c>
      <c r="J65" s="13">
        <f t="shared" si="22"/>
        <v>-2.5360000000000001E-2</v>
      </c>
      <c r="K65" s="14">
        <f t="shared" si="23"/>
        <v>9.810000000000001E-3</v>
      </c>
      <c r="N65" s="12" t="s">
        <v>7</v>
      </c>
      <c r="O65" s="13">
        <f t="shared" si="24"/>
        <v>9.810000000000001E-3</v>
      </c>
      <c r="P65" s="13">
        <f t="shared" si="25"/>
        <v>-2.5360000000000001E-2</v>
      </c>
      <c r="Q65" s="14">
        <f t="shared" si="26"/>
        <v>1.6445833333333333E-2</v>
      </c>
      <c r="T65" s="12" t="s">
        <v>7</v>
      </c>
      <c r="U65" s="13">
        <f t="shared" si="27"/>
        <v>9.810000000000001E-3</v>
      </c>
      <c r="V65" s="13">
        <f t="shared" si="28"/>
        <v>-2.9146666666666664E-2</v>
      </c>
      <c r="W65" s="14">
        <f t="shared" si="29"/>
        <v>2.0920833333333333E-2</v>
      </c>
    </row>
    <row r="66" spans="2:23" ht="15" thickBot="1" x14ac:dyDescent="0.35">
      <c r="B66" s="15" t="s">
        <v>8</v>
      </c>
      <c r="C66" s="16">
        <f t="shared" si="18"/>
        <v>2.0966666666666668E-2</v>
      </c>
      <c r="D66" s="16">
        <f t="shared" si="19"/>
        <v>-2.9246666666666671E-2</v>
      </c>
      <c r="E66" s="17">
        <f t="shared" si="20"/>
        <v>9.8849999999999997E-3</v>
      </c>
      <c r="H66" s="15" t="s">
        <v>8</v>
      </c>
      <c r="I66" s="16">
        <f t="shared" si="21"/>
        <v>1.688333333333333E-2</v>
      </c>
      <c r="J66" s="16">
        <f t="shared" si="22"/>
        <v>-2.5686666666666667E-2</v>
      </c>
      <c r="K66" s="17">
        <f t="shared" si="23"/>
        <v>9.8849999999999997E-3</v>
      </c>
      <c r="N66" s="15" t="s">
        <v>8</v>
      </c>
      <c r="O66" s="16">
        <f t="shared" si="24"/>
        <v>9.8849999999999997E-3</v>
      </c>
      <c r="P66" s="16">
        <f t="shared" si="25"/>
        <v>-2.5686666666666667E-2</v>
      </c>
      <c r="Q66" s="17">
        <f t="shared" si="26"/>
        <v>1.688333333333333E-2</v>
      </c>
      <c r="T66" s="15" t="s">
        <v>8</v>
      </c>
      <c r="U66" s="13">
        <f t="shared" si="27"/>
        <v>9.8849999999999997E-3</v>
      </c>
      <c r="V66" s="13">
        <f t="shared" si="28"/>
        <v>-2.9246666666666671E-2</v>
      </c>
      <c r="W66" s="14">
        <f t="shared" si="29"/>
        <v>2.0966666666666668E-2</v>
      </c>
    </row>
    <row r="69" spans="2:23" ht="15" thickBot="1" x14ac:dyDescent="0.35"/>
    <row r="70" spans="2:23" x14ac:dyDescent="0.3">
      <c r="B70" s="21" t="s">
        <v>37</v>
      </c>
      <c r="C70" s="118" t="s">
        <v>122</v>
      </c>
      <c r="D70" s="120"/>
      <c r="E70" s="119"/>
      <c r="H70" s="21" t="s">
        <v>37</v>
      </c>
      <c r="I70" s="118" t="s">
        <v>122</v>
      </c>
      <c r="J70" s="120"/>
      <c r="K70" s="119"/>
      <c r="N70" s="21" t="s">
        <v>37</v>
      </c>
      <c r="O70" s="118" t="s">
        <v>123</v>
      </c>
      <c r="P70" s="120"/>
      <c r="Q70" s="119"/>
      <c r="T70" s="21" t="s">
        <v>37</v>
      </c>
      <c r="U70" s="118" t="s">
        <v>123</v>
      </c>
      <c r="V70" s="120"/>
      <c r="W70" s="119"/>
    </row>
    <row r="71" spans="2:23" x14ac:dyDescent="0.3">
      <c r="B71" s="9" t="s">
        <v>35</v>
      </c>
      <c r="C71" s="26" t="s">
        <v>38</v>
      </c>
      <c r="D71" s="26" t="s">
        <v>39</v>
      </c>
      <c r="E71" s="27" t="s">
        <v>40</v>
      </c>
      <c r="H71" s="9" t="s">
        <v>36</v>
      </c>
      <c r="I71" s="26" t="s">
        <v>41</v>
      </c>
      <c r="J71" s="26" t="s">
        <v>42</v>
      </c>
      <c r="K71" s="27" t="s">
        <v>43</v>
      </c>
      <c r="N71" s="9" t="s">
        <v>35</v>
      </c>
      <c r="O71" s="26" t="s">
        <v>38</v>
      </c>
      <c r="P71" s="26" t="s">
        <v>39</v>
      </c>
      <c r="Q71" s="27" t="s">
        <v>40</v>
      </c>
      <c r="T71" s="9" t="s">
        <v>36</v>
      </c>
      <c r="U71" s="26" t="s">
        <v>41</v>
      </c>
      <c r="V71" s="26" t="s">
        <v>42</v>
      </c>
      <c r="W71" s="27" t="s">
        <v>43</v>
      </c>
    </row>
    <row r="72" spans="2:23" x14ac:dyDescent="0.3">
      <c r="B72" s="12" t="s">
        <v>0</v>
      </c>
      <c r="C72" s="13">
        <f>SUM(C58:E58)</f>
        <v>9.4999999999998731E-5</v>
      </c>
      <c r="D72" s="13">
        <f>C58*(-25-50)+D58*(-10-50)+E58*(-10-25)</f>
        <v>-2.2574999999999928E-2</v>
      </c>
      <c r="E72" s="14">
        <f>C58*(25*50)+D58*(10*50)+E58*(10*25)</f>
        <v>7.9912499999999991</v>
      </c>
      <c r="H72" s="12" t="s">
        <v>0</v>
      </c>
      <c r="I72" s="13">
        <f>SUM(I58:K58)</f>
        <v>4.4999999999999034E-5</v>
      </c>
      <c r="J72" s="13">
        <f>I58*(-25-50)+J58*(-10-50)+K58*(-10-25)</f>
        <v>-9.8250000000000004E-3</v>
      </c>
      <c r="K72" s="14">
        <f>I58*(25*50)+J58*(10*50)+K58*(10*25)</f>
        <v>7.4787499999999998</v>
      </c>
      <c r="N72" s="12" t="s">
        <v>0</v>
      </c>
      <c r="O72" s="13">
        <f>SUM(O58:Q58)</f>
        <v>4.4999999999998166E-5</v>
      </c>
      <c r="P72" s="13">
        <f>O58*(-75-90)+P58*(-50-90)+Q58*(-50-75)</f>
        <v>8.2500000000007567E-4</v>
      </c>
      <c r="Q72" s="14">
        <f>O58*(75*90)+P58*(50*90)+Q58*(50*75)</f>
        <v>6.946249999999992</v>
      </c>
      <c r="T72" s="12" t="s">
        <v>0</v>
      </c>
      <c r="U72" s="13">
        <f>SUM(U58:W58)</f>
        <v>9.4999999999997864E-5</v>
      </c>
      <c r="V72" s="13">
        <f>U58*(-75-90)+V58*(-50-90)+W58*(-50-75)</f>
        <v>3.5750000000001059E-3</v>
      </c>
      <c r="W72" s="14">
        <f>U58*(75*90)+V58*(50*90)+W58*(50*75)</f>
        <v>6.6837499999999963</v>
      </c>
    </row>
    <row r="73" spans="2:23" x14ac:dyDescent="0.3">
      <c r="B73" s="12" t="s">
        <v>1</v>
      </c>
      <c r="C73" s="13">
        <f t="shared" ref="C73:C80" si="30">SUM(C59:E59)</f>
        <v>6.7166666666666416E-4</v>
      </c>
      <c r="D73" s="13">
        <f t="shared" ref="D73:D80" si="31">C59*(-25-50)+D59*(-10-50)+E59*(-10-25)</f>
        <v>-6.8924999999999736E-2</v>
      </c>
      <c r="E73" s="14">
        <f t="shared" ref="E73:E80" si="32">C59*(25*50)+D59*(10*50)+E59*(10*25)</f>
        <v>9.9670833333333313</v>
      </c>
      <c r="H73" s="12" t="s">
        <v>1</v>
      </c>
      <c r="I73" s="13">
        <f t="shared" ref="I73:I80" si="33">SUM(I59:K59)</f>
        <v>4.9499999999999718E-4</v>
      </c>
      <c r="J73" s="13">
        <f t="shared" ref="J73:J80" si="34">I59*(-25-50)+J59*(-10-50)+K59*(-10-25)</f>
        <v>-3.5574999999999968E-2</v>
      </c>
      <c r="K73" s="14">
        <f t="shared" ref="K73:K80" si="35">I59*(25*50)+J59*(10*50)+K59*(10*25)</f>
        <v>8.7412500000000009</v>
      </c>
      <c r="N73" s="12" t="s">
        <v>1</v>
      </c>
      <c r="O73" s="13">
        <f t="shared" ref="O73:O80" si="36">SUM(O59:Q59)</f>
        <v>4.9499999999999718E-4</v>
      </c>
      <c r="P73" s="13">
        <f t="shared" ref="P73:P80" si="37">O59*(-75-90)+P59*(-50-90)+Q59*(-50-75)</f>
        <v>-6.3424999999999621E-2</v>
      </c>
      <c r="Q73" s="14">
        <f t="shared" ref="Q73:Q80" si="38">O59*(75*90)+P59*(50*90)+Q59*(50*75)</f>
        <v>10.133749999999978</v>
      </c>
      <c r="T73" s="12" t="s">
        <v>1</v>
      </c>
      <c r="U73" s="13">
        <f t="shared" ref="U73:U80" si="39">SUM(U59:W59)</f>
        <v>6.7166666666666416E-4</v>
      </c>
      <c r="V73" s="13">
        <f t="shared" ref="V73:V80" si="40">U59*(-75-90)+V59*(-50-90)+W59*(-50-75)</f>
        <v>-6.5408333333333069E-2</v>
      </c>
      <c r="W73" s="14">
        <f t="shared" ref="W73:W80" si="41">U59*(75*90)+V59*(50*90)+W59*(50*75)</f>
        <v>9.7912499999999838</v>
      </c>
    </row>
    <row r="74" spans="2:23" x14ac:dyDescent="0.3">
      <c r="B74" s="12" t="s">
        <v>2</v>
      </c>
      <c r="C74" s="13">
        <f t="shared" si="30"/>
        <v>3.1666666666665955E-5</v>
      </c>
      <c r="D74" s="13">
        <f t="shared" si="31"/>
        <v>-4.0274999999999839E-2</v>
      </c>
      <c r="E74" s="14">
        <f t="shared" si="32"/>
        <v>11.03458333333333</v>
      </c>
      <c r="H74" s="12" t="s">
        <v>2</v>
      </c>
      <c r="I74" s="13">
        <f t="shared" si="33"/>
        <v>-2.5833333333333611E-4</v>
      </c>
      <c r="J74" s="13">
        <f t="shared" si="34"/>
        <v>1.2875000000000192E-2</v>
      </c>
      <c r="K74" s="14">
        <f t="shared" si="35"/>
        <v>9.1020833333333293</v>
      </c>
      <c r="N74" s="12" t="s">
        <v>2</v>
      </c>
      <c r="O74" s="13">
        <f t="shared" si="36"/>
        <v>-2.5833333333333611E-4</v>
      </c>
      <c r="P74" s="13">
        <f t="shared" si="37"/>
        <v>3.8791666666667224E-2</v>
      </c>
      <c r="Q74" s="14">
        <f t="shared" si="38"/>
        <v>7.8062499999999844</v>
      </c>
      <c r="T74" s="12" t="s">
        <v>2</v>
      </c>
      <c r="U74" s="13">
        <f t="shared" si="39"/>
        <v>3.1666666666665955E-5</v>
      </c>
      <c r="V74" s="13">
        <f t="shared" si="40"/>
        <v>3.3941666666666759E-2</v>
      </c>
      <c r="W74" s="14">
        <f t="shared" si="41"/>
        <v>7.3237499999999969</v>
      </c>
    </row>
    <row r="75" spans="2:23" x14ac:dyDescent="0.3">
      <c r="B75" s="12" t="s">
        <v>3</v>
      </c>
      <c r="C75" s="13">
        <f t="shared" si="30"/>
        <v>9.0999999999999762E-4</v>
      </c>
      <c r="D75" s="13">
        <f t="shared" si="31"/>
        <v>-9.9349999999999938E-2</v>
      </c>
      <c r="E75" s="14">
        <f t="shared" si="32"/>
        <v>11.712499999999995</v>
      </c>
      <c r="H75" s="12" t="s">
        <v>3</v>
      </c>
      <c r="I75" s="13">
        <f t="shared" si="33"/>
        <v>5.6999999999999933E-4</v>
      </c>
      <c r="J75" s="13">
        <f t="shared" si="34"/>
        <v>-3.4449999999999981E-2</v>
      </c>
      <c r="K75" s="14">
        <f t="shared" si="35"/>
        <v>9.317499999999999</v>
      </c>
      <c r="N75" s="12" t="s">
        <v>3</v>
      </c>
      <c r="O75" s="13">
        <f t="shared" si="36"/>
        <v>5.6999999999999933E-4</v>
      </c>
      <c r="P75" s="13">
        <f t="shared" si="37"/>
        <v>-7.9549999999999788E-2</v>
      </c>
      <c r="Q75" s="14">
        <f t="shared" si="38"/>
        <v>11.572500000000005</v>
      </c>
      <c r="T75" s="12" t="s">
        <v>3</v>
      </c>
      <c r="U75" s="13">
        <f t="shared" si="39"/>
        <v>9.0999999999999762E-4</v>
      </c>
      <c r="V75" s="13">
        <f t="shared" si="40"/>
        <v>-8.2649999999999668E-2</v>
      </c>
      <c r="W75" s="14">
        <f t="shared" si="41"/>
        <v>10.877499999999998</v>
      </c>
    </row>
    <row r="76" spans="2:23" x14ac:dyDescent="0.3">
      <c r="B76" s="12" t="s">
        <v>4</v>
      </c>
      <c r="C76" s="13">
        <f t="shared" si="30"/>
        <v>1.3033333333333369E-3</v>
      </c>
      <c r="D76" s="13">
        <f t="shared" si="31"/>
        <v>-0.14745000000000008</v>
      </c>
      <c r="E76" s="14">
        <f t="shared" si="32"/>
        <v>13.73416666666667</v>
      </c>
      <c r="H76" s="12" t="s">
        <v>4</v>
      </c>
      <c r="I76" s="13">
        <f t="shared" si="33"/>
        <v>6.8333333333333267E-4</v>
      </c>
      <c r="J76" s="13">
        <f t="shared" si="34"/>
        <v>-3.0750000000000055E-2</v>
      </c>
      <c r="K76" s="14">
        <f t="shared" si="35"/>
        <v>9.4491666666666649</v>
      </c>
      <c r="N76" s="12" t="s">
        <v>4</v>
      </c>
      <c r="O76" s="13">
        <f t="shared" si="36"/>
        <v>6.8333333333333267E-4</v>
      </c>
      <c r="P76" s="13">
        <f t="shared" si="37"/>
        <v>-0.10591666666666644</v>
      </c>
      <c r="Q76" s="14">
        <f t="shared" si="38"/>
        <v>13.207499999999996</v>
      </c>
      <c r="T76" s="12" t="s">
        <v>4</v>
      </c>
      <c r="U76" s="13">
        <f t="shared" si="39"/>
        <v>1.3033333333333369E-3</v>
      </c>
      <c r="V76" s="13">
        <f t="shared" si="40"/>
        <v>-0.11321666666666674</v>
      </c>
      <c r="W76" s="14">
        <f t="shared" si="41"/>
        <v>12.022500000000008</v>
      </c>
    </row>
    <row r="77" spans="2:23" x14ac:dyDescent="0.3">
      <c r="B77" s="12" t="s">
        <v>5</v>
      </c>
      <c r="C77" s="13">
        <f t="shared" si="30"/>
        <v>1.3491666666666634E-3</v>
      </c>
      <c r="D77" s="13">
        <f t="shared" si="31"/>
        <v>-0.1503874999999999</v>
      </c>
      <c r="E77" s="14">
        <f t="shared" si="32"/>
        <v>13.791458333333331</v>
      </c>
      <c r="H77" s="12" t="s">
        <v>5</v>
      </c>
      <c r="I77" s="13">
        <f t="shared" si="33"/>
        <v>7.4083333333333466E-4</v>
      </c>
      <c r="J77" s="13">
        <f t="shared" si="34"/>
        <v>-3.6762500000000253E-2</v>
      </c>
      <c r="K77" s="14">
        <f t="shared" si="35"/>
        <v>9.6310416666666683</v>
      </c>
      <c r="N77" s="12" t="s">
        <v>5</v>
      </c>
      <c r="O77" s="13">
        <f t="shared" si="36"/>
        <v>7.4083333333333466E-4</v>
      </c>
      <c r="P77" s="13">
        <f t="shared" si="37"/>
        <v>-0.11140416666666675</v>
      </c>
      <c r="Q77" s="14">
        <f t="shared" si="38"/>
        <v>13.363124999999997</v>
      </c>
      <c r="T77" s="12" t="s">
        <v>5</v>
      </c>
      <c r="U77" s="13">
        <f t="shared" si="39"/>
        <v>1.3491666666666617E-3</v>
      </c>
      <c r="V77" s="13">
        <f t="shared" si="40"/>
        <v>-0.11944583333333281</v>
      </c>
      <c r="W77" s="14">
        <f t="shared" si="41"/>
        <v>12.244374999999991</v>
      </c>
    </row>
    <row r="78" spans="2:23" x14ac:dyDescent="0.3">
      <c r="B78" s="12" t="s">
        <v>6</v>
      </c>
      <c r="C78" s="13">
        <f t="shared" si="30"/>
        <v>1.3899999999999971E-3</v>
      </c>
      <c r="D78" s="13">
        <f t="shared" si="31"/>
        <v>-0.1531499999999999</v>
      </c>
      <c r="E78" s="14">
        <f t="shared" si="32"/>
        <v>13.862499999999997</v>
      </c>
      <c r="H78" s="12" t="s">
        <v>6</v>
      </c>
      <c r="I78" s="13">
        <f t="shared" si="33"/>
        <v>8.3666666666666438E-4</v>
      </c>
      <c r="J78" s="13">
        <f t="shared" si="34"/>
        <v>-4.544999999999999E-2</v>
      </c>
      <c r="K78" s="14">
        <f t="shared" si="35"/>
        <v>9.8608333333333302</v>
      </c>
      <c r="N78" s="12" t="s">
        <v>6</v>
      </c>
      <c r="O78" s="13">
        <f t="shared" si="36"/>
        <v>8.3666666666666438E-4</v>
      </c>
      <c r="P78" s="13">
        <f t="shared" si="37"/>
        <v>-0.1218833333333329</v>
      </c>
      <c r="Q78" s="14">
        <f t="shared" si="38"/>
        <v>13.68249999999999</v>
      </c>
      <c r="T78" s="12" t="s">
        <v>6</v>
      </c>
      <c r="U78" s="13">
        <f t="shared" si="39"/>
        <v>1.3899999999999989E-3</v>
      </c>
      <c r="V78" s="13">
        <f t="shared" si="40"/>
        <v>-0.12484999999999946</v>
      </c>
      <c r="W78" s="14">
        <f t="shared" si="41"/>
        <v>12.447499999999962</v>
      </c>
    </row>
    <row r="79" spans="2:23" x14ac:dyDescent="0.3">
      <c r="B79" s="12" t="s">
        <v>7</v>
      </c>
      <c r="C79" s="13">
        <f t="shared" si="30"/>
        <v>1.5841666666666695E-3</v>
      </c>
      <c r="D79" s="13">
        <f t="shared" si="31"/>
        <v>-0.16361250000000016</v>
      </c>
      <c r="E79" s="14">
        <f t="shared" si="32"/>
        <v>14.030208333333336</v>
      </c>
      <c r="H79" s="12" t="s">
        <v>7</v>
      </c>
      <c r="I79" s="13">
        <f t="shared" si="33"/>
        <v>8.9583333333333355E-4</v>
      </c>
      <c r="J79" s="13">
        <f t="shared" si="34"/>
        <v>-5.5187499999999945E-2</v>
      </c>
      <c r="K79" s="14">
        <f t="shared" si="35"/>
        <v>10.329791666666669</v>
      </c>
      <c r="N79" s="12" t="s">
        <v>7</v>
      </c>
      <c r="O79" s="13">
        <f t="shared" si="36"/>
        <v>8.9583333333333355E-4</v>
      </c>
      <c r="P79" s="13">
        <f t="shared" si="37"/>
        <v>-0.12397916666666653</v>
      </c>
      <c r="Q79" s="14">
        <f t="shared" si="38"/>
        <v>13.769374999999997</v>
      </c>
      <c r="T79" s="12" t="s">
        <v>7</v>
      </c>
      <c r="U79" s="13">
        <f t="shared" si="39"/>
        <v>1.5841666666666712E-3</v>
      </c>
      <c r="V79" s="13">
        <f t="shared" si="40"/>
        <v>-0.15322083333333358</v>
      </c>
      <c r="W79" s="14">
        <f t="shared" si="41"/>
        <v>13.510625000000005</v>
      </c>
    </row>
    <row r="80" spans="2:23" ht="15" thickBot="1" x14ac:dyDescent="0.35">
      <c r="B80" s="15" t="s">
        <v>8</v>
      </c>
      <c r="C80" s="16">
        <f t="shared" si="30"/>
        <v>1.6049999999999971E-3</v>
      </c>
      <c r="D80" s="16">
        <f t="shared" si="31"/>
        <v>-0.16367499999999963</v>
      </c>
      <c r="E80" s="17">
        <f t="shared" si="32"/>
        <v>14.05625</v>
      </c>
      <c r="H80" s="15" t="s">
        <v>8</v>
      </c>
      <c r="I80" s="16">
        <f t="shared" si="33"/>
        <v>1.0816666666666631E-3</v>
      </c>
      <c r="J80" s="16">
        <f t="shared" si="34"/>
        <v>-7.1024999999999727E-2</v>
      </c>
      <c r="K80" s="17">
        <f t="shared" si="35"/>
        <v>10.73208333333333</v>
      </c>
      <c r="N80" s="15" t="s">
        <v>8</v>
      </c>
      <c r="O80" s="16">
        <f t="shared" si="36"/>
        <v>1.0816666666666648E-3</v>
      </c>
      <c r="P80" s="16">
        <f t="shared" si="37"/>
        <v>-0.14530833333333271</v>
      </c>
      <c r="Q80" s="17">
        <f t="shared" si="38"/>
        <v>14.446249999999978</v>
      </c>
      <c r="T80" s="15" t="s">
        <v>8</v>
      </c>
      <c r="U80" s="16">
        <f t="shared" si="39"/>
        <v>1.6049999999999953E-3</v>
      </c>
      <c r="V80" s="16">
        <f t="shared" si="40"/>
        <v>-0.15732500000000016</v>
      </c>
      <c r="W80" s="17">
        <f t="shared" si="41"/>
        <v>13.738749999999982</v>
      </c>
    </row>
    <row r="83" spans="2:23" x14ac:dyDescent="0.3">
      <c r="B83" s="103" t="s">
        <v>28</v>
      </c>
      <c r="C83" s="104"/>
      <c r="D83" s="105"/>
      <c r="H83" s="103" t="s">
        <v>29</v>
      </c>
      <c r="I83" s="104"/>
      <c r="J83" s="105"/>
      <c r="N83" s="103" t="s">
        <v>28</v>
      </c>
      <c r="O83" s="104"/>
      <c r="P83" s="105"/>
      <c r="T83" s="103" t="s">
        <v>29</v>
      </c>
      <c r="U83" s="104"/>
      <c r="V83" s="105"/>
    </row>
    <row r="87" spans="2:23" ht="15" thickBot="1" x14ac:dyDescent="0.35"/>
    <row r="88" spans="2:23" x14ac:dyDescent="0.3">
      <c r="B88" s="2"/>
      <c r="C88" s="98" t="s">
        <v>152</v>
      </c>
      <c r="D88" s="98"/>
      <c r="E88" s="98"/>
      <c r="F88" s="98"/>
      <c r="G88" s="98"/>
      <c r="H88" s="98"/>
      <c r="I88" s="98"/>
      <c r="J88" s="98"/>
      <c r="K88" s="99"/>
      <c r="N88" s="2"/>
      <c r="O88" s="98" t="s">
        <v>153</v>
      </c>
      <c r="P88" s="98"/>
      <c r="Q88" s="98"/>
      <c r="R88" s="98"/>
      <c r="S88" s="98"/>
      <c r="T88" s="98"/>
      <c r="U88" s="98"/>
      <c r="V88" s="98"/>
      <c r="W88" s="99"/>
    </row>
    <row r="89" spans="2:23" x14ac:dyDescent="0.3">
      <c r="B89" s="3"/>
      <c r="C89" s="28" t="s">
        <v>47</v>
      </c>
      <c r="D89" s="28" t="s">
        <v>48</v>
      </c>
      <c r="E89" s="28" t="s">
        <v>49</v>
      </c>
      <c r="F89" s="28" t="s">
        <v>51</v>
      </c>
      <c r="G89" s="28" t="s">
        <v>50</v>
      </c>
      <c r="H89" s="28" t="s">
        <v>52</v>
      </c>
      <c r="I89" s="28" t="s">
        <v>54</v>
      </c>
      <c r="J89" s="28" t="s">
        <v>53</v>
      </c>
      <c r="K89" s="29" t="s">
        <v>55</v>
      </c>
      <c r="N89" s="3"/>
      <c r="O89" s="28" t="s">
        <v>47</v>
      </c>
      <c r="P89" s="28" t="s">
        <v>48</v>
      </c>
      <c r="Q89" s="28" t="s">
        <v>49</v>
      </c>
      <c r="R89" s="28" t="s">
        <v>51</v>
      </c>
      <c r="S89" s="28" t="s">
        <v>50</v>
      </c>
      <c r="T89" s="28" t="s">
        <v>52</v>
      </c>
      <c r="U89" s="28" t="s">
        <v>54</v>
      </c>
      <c r="V89" s="28" t="s">
        <v>53</v>
      </c>
      <c r="W89" s="29" t="s">
        <v>55</v>
      </c>
    </row>
    <row r="90" spans="2:23" x14ac:dyDescent="0.3">
      <c r="B90" s="30">
        <v>0</v>
      </c>
      <c r="C90">
        <f>$C$72*B90*B90+$D$72*B90+$E$72</f>
        <v>7.9912499999999991</v>
      </c>
      <c r="D90">
        <f>$C$73*B90*B90+$D$73*B90+$E$73</f>
        <v>9.9670833333333313</v>
      </c>
      <c r="E90">
        <f>$C$74*B90*B90+$D$74*B90+$E$74</f>
        <v>11.03458333333333</v>
      </c>
      <c r="F90">
        <f>$C$75*B90*B90+$D$75*B90+$E$75</f>
        <v>11.712499999999995</v>
      </c>
      <c r="G90">
        <f>$C$76*B90*B90+$D$76*B90+$E$76</f>
        <v>13.73416666666667</v>
      </c>
      <c r="H90">
        <f>$C$77*B90*B90+$D$77*B90+$E$77</f>
        <v>13.791458333333331</v>
      </c>
      <c r="I90">
        <f>$C$78*B90*B90+$D$78*B90+$E$78</f>
        <v>13.862499999999997</v>
      </c>
      <c r="J90">
        <f>$C$79*B90*B90+$D$79*B90+$E$79</f>
        <v>14.030208333333336</v>
      </c>
      <c r="K90" s="4">
        <f>$C$80*B90*B90+$D$80*B90+$E$80</f>
        <v>14.05625</v>
      </c>
      <c r="N90" s="30">
        <v>0</v>
      </c>
      <c r="O90">
        <f>$I$72*N90*N90+$J$72*N90+$K$72</f>
        <v>7.4787499999999998</v>
      </c>
      <c r="P90">
        <f>$I$73*N90*N90+$J$73*N90+$K$73</f>
        <v>8.7412500000000009</v>
      </c>
      <c r="Q90">
        <f>$I$74*N90*N90+$J$74*N90+$K$74</f>
        <v>9.1020833333333293</v>
      </c>
      <c r="R90">
        <f>$I$75*N90*N90+$J$75*N90+$K$75</f>
        <v>9.317499999999999</v>
      </c>
      <c r="S90">
        <f>$I$76*N90*N90+$J$76*N90+$K$76</f>
        <v>9.4491666666666649</v>
      </c>
      <c r="T90">
        <f>$I$77*N90*N90+$J$77*N90+$K$77</f>
        <v>9.6310416666666683</v>
      </c>
      <c r="U90">
        <f>$I$78*N90*N90+$J$78*N90+$K$78</f>
        <v>9.8608333333333302</v>
      </c>
      <c r="V90">
        <f>$I$79*N90*N90+$J$79*N90+$K$79</f>
        <v>10.329791666666669</v>
      </c>
      <c r="W90" s="4">
        <f>$I$80*N90*N90+$J$80*N90+$K$80</f>
        <v>10.73208333333333</v>
      </c>
    </row>
    <row r="91" spans="2:23" x14ac:dyDescent="0.3">
      <c r="B91" s="30">
        <v>1</v>
      </c>
      <c r="C91">
        <f t="shared" ref="C91:C140" si="42">$C$72*B91*B91+$D$72*B91+$E$72</f>
        <v>7.9687699999999992</v>
      </c>
      <c r="D91">
        <f t="shared" ref="D91:D140" si="43">$C$73*B91*B91+$D$73*B91+$E$73</f>
        <v>9.8988299999999985</v>
      </c>
      <c r="E91">
        <f t="shared" ref="E91:E140" si="44">$C$74*B91*B91+$D$74*B91+$E$74</f>
        <v>10.994339999999998</v>
      </c>
      <c r="F91">
        <f t="shared" ref="F91:F140" si="45">$C$75*B91*B91+$D$75*B91+$E$75</f>
        <v>11.614059999999995</v>
      </c>
      <c r="G91">
        <f t="shared" ref="G91:G140" si="46">$C$76*B91*B91+$D$76*B91+$E$76</f>
        <v>13.588020000000004</v>
      </c>
      <c r="H91">
        <f t="shared" ref="H91:H140" si="47">$C$77*B91*B91+$D$77*B91+$E$77</f>
        <v>13.642419999999998</v>
      </c>
      <c r="I91">
        <f t="shared" ref="I91:I140" si="48">$C$78*B91*B91+$D$78*B91+$E$78</f>
        <v>13.710739999999998</v>
      </c>
      <c r="J91">
        <f t="shared" ref="J91:J140" si="49">$C$79*B91*B91+$D$79*B91+$E$79</f>
        <v>13.868180000000002</v>
      </c>
      <c r="K91" s="4">
        <f t="shared" ref="K91:K140" si="50">$C$80*B91*B91+$D$80*B91+$E$80</f>
        <v>13.89418</v>
      </c>
      <c r="N91" s="30">
        <v>1</v>
      </c>
      <c r="O91">
        <f t="shared" ref="O91:O140" si="51">$I$72*N91*N91+$J$72*N91+$K$72</f>
        <v>7.4689699999999997</v>
      </c>
      <c r="P91">
        <f t="shared" ref="P91:P140" si="52">$I$73*N91*N91+$J$73*N91+$K$73</f>
        <v>8.7061700000000002</v>
      </c>
      <c r="Q91">
        <f t="shared" ref="Q91:Q140" si="53">$I$74*N91*N91+$J$74*N91+$K$74</f>
        <v>9.1146999999999956</v>
      </c>
      <c r="R91">
        <f t="shared" ref="R91:R140" si="54">$I$75*N91*N91+$J$75*N91+$K$75</f>
        <v>9.2836199999999991</v>
      </c>
      <c r="S91">
        <f t="shared" ref="S91:S140" si="55">$I$76*N91*N91+$J$76*N91+$K$76</f>
        <v>9.4190999999999985</v>
      </c>
      <c r="T91">
        <f t="shared" ref="T91:T140" si="56">$I$77*N91*N91+$J$77*N91+$K$77</f>
        <v>9.5950200000000017</v>
      </c>
      <c r="U91">
        <f t="shared" ref="U91:U140" si="57">$I$78*N91*N91+$J$78*N91+$K$78</f>
        <v>9.8162199999999977</v>
      </c>
      <c r="V91">
        <f t="shared" ref="V91:V140" si="58">$I$79*N91*N91+$J$79*N91+$K$79</f>
        <v>10.275500000000003</v>
      </c>
      <c r="W91" s="4">
        <f t="shared" ref="W91:W140" si="59">$I$80*N91*N91+$J$80*N91+$K$80</f>
        <v>10.662139999999997</v>
      </c>
    </row>
    <row r="92" spans="2:23" x14ac:dyDescent="0.3">
      <c r="B92" s="30">
        <v>2</v>
      </c>
      <c r="C92">
        <f t="shared" si="42"/>
        <v>7.9464799999999993</v>
      </c>
      <c r="D92">
        <f t="shared" si="43"/>
        <v>9.8319199999999984</v>
      </c>
      <c r="E92">
        <f t="shared" si="44"/>
        <v>10.954159999999998</v>
      </c>
      <c r="F92">
        <f t="shared" si="45"/>
        <v>11.517439999999995</v>
      </c>
      <c r="G92">
        <f t="shared" si="46"/>
        <v>13.444480000000004</v>
      </c>
      <c r="H92">
        <f t="shared" si="47"/>
        <v>13.496079999999997</v>
      </c>
      <c r="I92">
        <f t="shared" si="48"/>
        <v>13.561759999999998</v>
      </c>
      <c r="J92">
        <f t="shared" si="49"/>
        <v>13.709320000000002</v>
      </c>
      <c r="K92" s="4">
        <f t="shared" si="50"/>
        <v>13.735320000000002</v>
      </c>
      <c r="N92" s="30">
        <v>2</v>
      </c>
      <c r="O92">
        <f t="shared" si="51"/>
        <v>7.4592799999999997</v>
      </c>
      <c r="P92">
        <f t="shared" si="52"/>
        <v>8.6720800000000011</v>
      </c>
      <c r="Q92">
        <f t="shared" si="53"/>
        <v>9.1267999999999958</v>
      </c>
      <c r="R92">
        <f t="shared" si="54"/>
        <v>9.2508799999999987</v>
      </c>
      <c r="S92">
        <f t="shared" si="55"/>
        <v>9.3903999999999979</v>
      </c>
      <c r="T92">
        <f t="shared" si="56"/>
        <v>9.5604800000000019</v>
      </c>
      <c r="U92">
        <f t="shared" si="57"/>
        <v>9.7732799999999962</v>
      </c>
      <c r="V92">
        <f t="shared" si="58"/>
        <v>10.223000000000003</v>
      </c>
      <c r="W92" s="4">
        <f t="shared" si="59"/>
        <v>10.594359999999996</v>
      </c>
    </row>
    <row r="93" spans="2:23" x14ac:dyDescent="0.3">
      <c r="B93" s="30">
        <v>3</v>
      </c>
      <c r="C93">
        <f t="shared" si="42"/>
        <v>7.9243799999999993</v>
      </c>
      <c r="D93">
        <f t="shared" si="43"/>
        <v>9.7663533333333312</v>
      </c>
      <c r="E93">
        <f t="shared" si="44"/>
        <v>10.91404333333333</v>
      </c>
      <c r="F93">
        <f t="shared" si="45"/>
        <v>11.422639999999996</v>
      </c>
      <c r="G93">
        <f t="shared" si="46"/>
        <v>13.303546666666669</v>
      </c>
      <c r="H93">
        <f t="shared" si="47"/>
        <v>13.352438333333332</v>
      </c>
      <c r="I93">
        <f t="shared" si="48"/>
        <v>13.415559999999997</v>
      </c>
      <c r="J93">
        <f t="shared" si="49"/>
        <v>13.553628333333336</v>
      </c>
      <c r="K93" s="4">
        <f t="shared" si="50"/>
        <v>13.579670000000002</v>
      </c>
      <c r="N93" s="30">
        <v>3</v>
      </c>
      <c r="O93">
        <f t="shared" si="51"/>
        <v>7.4496799999999999</v>
      </c>
      <c r="P93">
        <f t="shared" si="52"/>
        <v>8.6389800000000001</v>
      </c>
      <c r="Q93">
        <f t="shared" si="53"/>
        <v>9.13838333333333</v>
      </c>
      <c r="R93">
        <f t="shared" si="54"/>
        <v>9.2192799999999995</v>
      </c>
      <c r="S93">
        <f t="shared" si="55"/>
        <v>9.3630666666666649</v>
      </c>
      <c r="T93">
        <f t="shared" si="56"/>
        <v>9.5274216666666671</v>
      </c>
      <c r="U93">
        <f t="shared" si="57"/>
        <v>9.732013333333331</v>
      </c>
      <c r="V93">
        <f t="shared" si="58"/>
        <v>10.172291666666668</v>
      </c>
      <c r="W93" s="4">
        <f t="shared" si="59"/>
        <v>10.528743333333331</v>
      </c>
    </row>
    <row r="94" spans="2:23" x14ac:dyDescent="0.3">
      <c r="B94" s="30">
        <v>4</v>
      </c>
      <c r="C94">
        <f t="shared" si="42"/>
        <v>7.9024699999999992</v>
      </c>
      <c r="D94">
        <f t="shared" si="43"/>
        <v>9.7021299999999986</v>
      </c>
      <c r="E94">
        <f t="shared" si="44"/>
        <v>10.873989999999997</v>
      </c>
      <c r="F94">
        <f t="shared" si="45"/>
        <v>11.329659999999995</v>
      </c>
      <c r="G94">
        <f t="shared" si="46"/>
        <v>13.165220000000003</v>
      </c>
      <c r="H94">
        <f t="shared" si="47"/>
        <v>13.211494999999998</v>
      </c>
      <c r="I94">
        <f t="shared" si="48"/>
        <v>13.272139999999997</v>
      </c>
      <c r="J94">
        <f t="shared" si="49"/>
        <v>13.401105000000003</v>
      </c>
      <c r="K94" s="4">
        <f t="shared" si="50"/>
        <v>13.427230000000002</v>
      </c>
      <c r="N94" s="30">
        <v>4</v>
      </c>
      <c r="O94">
        <f t="shared" si="51"/>
        <v>7.4401700000000002</v>
      </c>
      <c r="P94">
        <f t="shared" si="52"/>
        <v>8.6068700000000007</v>
      </c>
      <c r="Q94">
        <f t="shared" si="53"/>
        <v>9.1494499999999963</v>
      </c>
      <c r="R94">
        <f t="shared" si="54"/>
        <v>9.1888199999999998</v>
      </c>
      <c r="S94">
        <f t="shared" si="55"/>
        <v>9.3370999999999977</v>
      </c>
      <c r="T94">
        <f t="shared" si="56"/>
        <v>9.495845000000001</v>
      </c>
      <c r="U94">
        <f t="shared" si="57"/>
        <v>9.6924199999999967</v>
      </c>
      <c r="V94">
        <f t="shared" si="58"/>
        <v>10.123375000000003</v>
      </c>
      <c r="W94" s="4">
        <f t="shared" si="59"/>
        <v>10.465289999999998</v>
      </c>
    </row>
    <row r="95" spans="2:23" x14ac:dyDescent="0.3">
      <c r="B95" s="30">
        <v>5</v>
      </c>
      <c r="C95">
        <f t="shared" si="42"/>
        <v>7.880749999999999</v>
      </c>
      <c r="D95">
        <f t="shared" si="43"/>
        <v>9.6392499999999988</v>
      </c>
      <c r="E95">
        <f t="shared" si="44"/>
        <v>10.833999999999998</v>
      </c>
      <c r="F95">
        <f t="shared" si="45"/>
        <v>11.238499999999995</v>
      </c>
      <c r="G95">
        <f t="shared" si="46"/>
        <v>13.029500000000004</v>
      </c>
      <c r="H95">
        <f t="shared" si="47"/>
        <v>13.073249999999998</v>
      </c>
      <c r="I95">
        <f t="shared" si="48"/>
        <v>13.131499999999997</v>
      </c>
      <c r="J95">
        <f t="shared" si="49"/>
        <v>13.251750000000001</v>
      </c>
      <c r="K95" s="4">
        <f t="shared" si="50"/>
        <v>13.278000000000002</v>
      </c>
      <c r="N95" s="30">
        <v>5</v>
      </c>
      <c r="O95">
        <f t="shared" si="51"/>
        <v>7.4307499999999997</v>
      </c>
      <c r="P95">
        <f t="shared" si="52"/>
        <v>8.5757500000000011</v>
      </c>
      <c r="Q95">
        <f t="shared" si="53"/>
        <v>9.1599999999999966</v>
      </c>
      <c r="R95">
        <f t="shared" si="54"/>
        <v>9.1594999999999995</v>
      </c>
      <c r="S95">
        <f t="shared" si="55"/>
        <v>9.3124999999999982</v>
      </c>
      <c r="T95">
        <f t="shared" si="56"/>
        <v>9.4657499999999999</v>
      </c>
      <c r="U95">
        <f t="shared" si="57"/>
        <v>9.654499999999997</v>
      </c>
      <c r="V95">
        <f t="shared" si="58"/>
        <v>10.076250000000002</v>
      </c>
      <c r="W95" s="4">
        <f t="shared" si="59"/>
        <v>10.403999999999998</v>
      </c>
    </row>
    <row r="96" spans="2:23" x14ac:dyDescent="0.3">
      <c r="B96" s="30">
        <v>6</v>
      </c>
      <c r="C96">
        <f t="shared" si="42"/>
        <v>7.8592199999999997</v>
      </c>
      <c r="D96">
        <f t="shared" si="43"/>
        <v>9.5777133333333335</v>
      </c>
      <c r="E96">
        <f t="shared" si="44"/>
        <v>10.794073333333332</v>
      </c>
      <c r="F96">
        <f t="shared" si="45"/>
        <v>11.149159999999995</v>
      </c>
      <c r="G96">
        <f t="shared" si="46"/>
        <v>12.89638666666667</v>
      </c>
      <c r="H96">
        <f t="shared" si="47"/>
        <v>12.937703333333332</v>
      </c>
      <c r="I96">
        <f t="shared" si="48"/>
        <v>12.993639999999997</v>
      </c>
      <c r="J96">
        <f t="shared" si="49"/>
        <v>13.105563333333336</v>
      </c>
      <c r="K96" s="4">
        <f t="shared" si="50"/>
        <v>13.131980000000002</v>
      </c>
      <c r="N96" s="30">
        <v>6</v>
      </c>
      <c r="O96">
        <f t="shared" si="51"/>
        <v>7.4214199999999995</v>
      </c>
      <c r="P96">
        <f t="shared" si="52"/>
        <v>8.5456200000000013</v>
      </c>
      <c r="Q96">
        <f t="shared" si="53"/>
        <v>9.1700333333333308</v>
      </c>
      <c r="R96">
        <f t="shared" si="54"/>
        <v>9.1313199999999988</v>
      </c>
      <c r="S96">
        <f t="shared" si="55"/>
        <v>9.2892666666666646</v>
      </c>
      <c r="T96">
        <f t="shared" si="56"/>
        <v>9.4371366666666674</v>
      </c>
      <c r="U96">
        <f t="shared" si="57"/>
        <v>9.61825333333333</v>
      </c>
      <c r="V96">
        <f t="shared" si="58"/>
        <v>10.03091666666667</v>
      </c>
      <c r="W96" s="4">
        <f t="shared" si="59"/>
        <v>10.344873333333332</v>
      </c>
    </row>
    <row r="97" spans="2:23" x14ac:dyDescent="0.3">
      <c r="B97" s="30">
        <v>7</v>
      </c>
      <c r="C97">
        <f t="shared" si="42"/>
        <v>7.8378799999999993</v>
      </c>
      <c r="D97">
        <f t="shared" si="43"/>
        <v>9.5175199999999993</v>
      </c>
      <c r="E97">
        <f t="shared" si="44"/>
        <v>10.754209999999999</v>
      </c>
      <c r="F97">
        <f t="shared" si="45"/>
        <v>11.061639999999995</v>
      </c>
      <c r="G97">
        <f t="shared" si="46"/>
        <v>12.765880000000003</v>
      </c>
      <c r="H97">
        <f t="shared" si="47"/>
        <v>12.804854999999998</v>
      </c>
      <c r="I97">
        <f t="shared" si="48"/>
        <v>12.858559999999997</v>
      </c>
      <c r="J97">
        <f t="shared" si="49"/>
        <v>12.962545000000002</v>
      </c>
      <c r="K97" s="4">
        <f t="shared" si="50"/>
        <v>12.989170000000003</v>
      </c>
      <c r="N97" s="30">
        <v>7</v>
      </c>
      <c r="O97">
        <f t="shared" si="51"/>
        <v>7.4121799999999993</v>
      </c>
      <c r="P97">
        <f t="shared" si="52"/>
        <v>8.5164800000000014</v>
      </c>
      <c r="Q97">
        <f t="shared" si="53"/>
        <v>9.1795499999999972</v>
      </c>
      <c r="R97">
        <f t="shared" si="54"/>
        <v>9.1042799999999993</v>
      </c>
      <c r="S97">
        <f t="shared" si="55"/>
        <v>9.2673999999999985</v>
      </c>
      <c r="T97">
        <f t="shared" si="56"/>
        <v>9.410005</v>
      </c>
      <c r="U97">
        <f t="shared" si="57"/>
        <v>9.5836799999999975</v>
      </c>
      <c r="V97">
        <f t="shared" si="58"/>
        <v>9.9873750000000019</v>
      </c>
      <c r="W97" s="4">
        <f t="shared" si="59"/>
        <v>10.287909999999998</v>
      </c>
    </row>
    <row r="98" spans="2:23" x14ac:dyDescent="0.3">
      <c r="B98" s="30">
        <v>8</v>
      </c>
      <c r="C98">
        <f t="shared" si="42"/>
        <v>7.8167299999999997</v>
      </c>
      <c r="D98">
        <f t="shared" si="43"/>
        <v>9.4586699999999997</v>
      </c>
      <c r="E98">
        <f t="shared" si="44"/>
        <v>10.714409999999997</v>
      </c>
      <c r="F98">
        <f t="shared" si="45"/>
        <v>10.975939999999996</v>
      </c>
      <c r="G98">
        <f t="shared" si="46"/>
        <v>12.637980000000002</v>
      </c>
      <c r="H98">
        <f t="shared" si="47"/>
        <v>12.674704999999999</v>
      </c>
      <c r="I98">
        <f t="shared" si="48"/>
        <v>12.726259999999998</v>
      </c>
      <c r="J98">
        <f t="shared" si="49"/>
        <v>12.822695000000001</v>
      </c>
      <c r="K98" s="4">
        <f t="shared" si="50"/>
        <v>12.849570000000003</v>
      </c>
      <c r="N98" s="30">
        <v>8</v>
      </c>
      <c r="O98">
        <f t="shared" si="51"/>
        <v>7.4030299999999993</v>
      </c>
      <c r="P98">
        <f t="shared" si="52"/>
        <v>8.4883300000000013</v>
      </c>
      <c r="Q98">
        <f t="shared" si="53"/>
        <v>9.1885499999999976</v>
      </c>
      <c r="R98">
        <f t="shared" si="54"/>
        <v>9.0783799999999992</v>
      </c>
      <c r="S98">
        <f t="shared" si="55"/>
        <v>9.2468999999999983</v>
      </c>
      <c r="T98">
        <f t="shared" si="56"/>
        <v>9.3843549999999993</v>
      </c>
      <c r="U98">
        <f t="shared" si="57"/>
        <v>9.5507799999999961</v>
      </c>
      <c r="V98">
        <f t="shared" si="58"/>
        <v>9.9456250000000033</v>
      </c>
      <c r="W98" s="4">
        <f t="shared" si="59"/>
        <v>10.233109999999998</v>
      </c>
    </row>
    <row r="99" spans="2:23" x14ac:dyDescent="0.3">
      <c r="B99" s="30">
        <v>9</v>
      </c>
      <c r="C99">
        <f t="shared" si="42"/>
        <v>7.7957699999999992</v>
      </c>
      <c r="D99">
        <f t="shared" si="43"/>
        <v>9.4011633333333329</v>
      </c>
      <c r="E99">
        <f t="shared" si="44"/>
        <v>10.674673333333331</v>
      </c>
      <c r="F99">
        <f t="shared" si="45"/>
        <v>10.892059999999995</v>
      </c>
      <c r="G99">
        <f t="shared" si="46"/>
        <v>12.512686666666671</v>
      </c>
      <c r="H99">
        <f t="shared" si="47"/>
        <v>12.547253333333332</v>
      </c>
      <c r="I99">
        <f t="shared" si="48"/>
        <v>12.596739999999997</v>
      </c>
      <c r="J99">
        <f t="shared" si="49"/>
        <v>12.686013333333335</v>
      </c>
      <c r="K99" s="4">
        <f t="shared" si="50"/>
        <v>12.713180000000003</v>
      </c>
      <c r="N99" s="30">
        <v>9</v>
      </c>
      <c r="O99">
        <f t="shared" si="51"/>
        <v>7.3939699999999995</v>
      </c>
      <c r="P99">
        <f t="shared" si="52"/>
        <v>8.461170000000001</v>
      </c>
      <c r="Q99">
        <f t="shared" si="53"/>
        <v>9.1970333333333301</v>
      </c>
      <c r="R99">
        <f t="shared" si="54"/>
        <v>9.0536199999999987</v>
      </c>
      <c r="S99">
        <f t="shared" si="55"/>
        <v>9.227766666666664</v>
      </c>
      <c r="T99">
        <f t="shared" si="56"/>
        <v>9.3601866666666655</v>
      </c>
      <c r="U99">
        <f t="shared" si="57"/>
        <v>9.5195533333333309</v>
      </c>
      <c r="V99">
        <f t="shared" si="58"/>
        <v>9.9056666666666686</v>
      </c>
      <c r="W99" s="4">
        <f t="shared" si="59"/>
        <v>10.180473333333332</v>
      </c>
    </row>
    <row r="100" spans="2:23" x14ac:dyDescent="0.3">
      <c r="B100" s="30">
        <v>10</v>
      </c>
      <c r="C100">
        <f t="shared" si="42"/>
        <v>7.7749999999999995</v>
      </c>
      <c r="D100">
        <f t="shared" si="43"/>
        <v>9.3450000000000006</v>
      </c>
      <c r="E100">
        <f t="shared" si="44"/>
        <v>10.634999999999998</v>
      </c>
      <c r="F100">
        <f t="shared" si="45"/>
        <v>10.809999999999995</v>
      </c>
      <c r="G100">
        <f t="shared" si="46"/>
        <v>12.390000000000004</v>
      </c>
      <c r="H100">
        <f t="shared" si="47"/>
        <v>12.422499999999999</v>
      </c>
      <c r="I100">
        <f t="shared" si="48"/>
        <v>12.469999999999999</v>
      </c>
      <c r="J100">
        <f t="shared" si="49"/>
        <v>12.552500000000002</v>
      </c>
      <c r="K100" s="4">
        <f t="shared" si="50"/>
        <v>12.580000000000004</v>
      </c>
      <c r="N100" s="30">
        <v>10</v>
      </c>
      <c r="O100">
        <f t="shared" si="51"/>
        <v>7.3849999999999998</v>
      </c>
      <c r="P100">
        <f t="shared" si="52"/>
        <v>8.4350000000000005</v>
      </c>
      <c r="Q100">
        <f t="shared" si="53"/>
        <v>9.2049999999999983</v>
      </c>
      <c r="R100">
        <f t="shared" si="54"/>
        <v>9.0299999999999994</v>
      </c>
      <c r="S100">
        <f t="shared" si="55"/>
        <v>9.2099999999999973</v>
      </c>
      <c r="T100">
        <f t="shared" si="56"/>
        <v>9.3374999999999986</v>
      </c>
      <c r="U100">
        <f t="shared" si="57"/>
        <v>9.4899999999999967</v>
      </c>
      <c r="V100">
        <f t="shared" si="58"/>
        <v>9.8675000000000033</v>
      </c>
      <c r="W100" s="4">
        <f t="shared" si="59"/>
        <v>10.129999999999999</v>
      </c>
    </row>
    <row r="101" spans="2:23" x14ac:dyDescent="0.3">
      <c r="B101" s="30">
        <v>11</v>
      </c>
      <c r="C101">
        <f t="shared" si="42"/>
        <v>7.7544199999999996</v>
      </c>
      <c r="D101">
        <f t="shared" si="43"/>
        <v>9.2901800000000012</v>
      </c>
      <c r="E101">
        <f t="shared" si="44"/>
        <v>10.595389999999998</v>
      </c>
      <c r="F101">
        <f t="shared" si="45"/>
        <v>10.729759999999995</v>
      </c>
      <c r="G101">
        <f t="shared" si="46"/>
        <v>12.269920000000003</v>
      </c>
      <c r="H101">
        <f t="shared" si="47"/>
        <v>12.300444999999998</v>
      </c>
      <c r="I101">
        <f t="shared" si="48"/>
        <v>12.346039999999999</v>
      </c>
      <c r="J101">
        <f t="shared" si="49"/>
        <v>12.422155000000002</v>
      </c>
      <c r="K101" s="4">
        <f t="shared" si="50"/>
        <v>12.450030000000003</v>
      </c>
      <c r="N101" s="30">
        <v>11</v>
      </c>
      <c r="O101">
        <f t="shared" si="51"/>
        <v>7.3761199999999993</v>
      </c>
      <c r="P101">
        <f t="shared" si="52"/>
        <v>8.4098200000000016</v>
      </c>
      <c r="Q101">
        <f t="shared" si="53"/>
        <v>9.2124499999999969</v>
      </c>
      <c r="R101">
        <f t="shared" si="54"/>
        <v>9.0075199999999995</v>
      </c>
      <c r="S101">
        <f t="shared" si="55"/>
        <v>9.1935999999999982</v>
      </c>
      <c r="T101">
        <f t="shared" si="56"/>
        <v>9.3162949999999984</v>
      </c>
      <c r="U101">
        <f t="shared" si="57"/>
        <v>9.462119999999997</v>
      </c>
      <c r="V101">
        <f t="shared" si="58"/>
        <v>9.8311250000000019</v>
      </c>
      <c r="W101" s="4">
        <f t="shared" si="59"/>
        <v>10.08169</v>
      </c>
    </row>
    <row r="102" spans="2:23" x14ac:dyDescent="0.3">
      <c r="B102" s="30">
        <v>12</v>
      </c>
      <c r="C102">
        <f t="shared" si="42"/>
        <v>7.7340299999999997</v>
      </c>
      <c r="D102">
        <f t="shared" si="43"/>
        <v>9.2367033333333346</v>
      </c>
      <c r="E102">
        <f t="shared" si="44"/>
        <v>10.555843333333332</v>
      </c>
      <c r="F102">
        <f t="shared" si="45"/>
        <v>10.651339999999996</v>
      </c>
      <c r="G102">
        <f t="shared" si="46"/>
        <v>12.15244666666667</v>
      </c>
      <c r="H102">
        <f t="shared" si="47"/>
        <v>12.181088333333332</v>
      </c>
      <c r="I102">
        <f t="shared" si="48"/>
        <v>12.224859999999998</v>
      </c>
      <c r="J102">
        <f t="shared" si="49"/>
        <v>12.294978333333335</v>
      </c>
      <c r="K102" s="4">
        <f t="shared" si="50"/>
        <v>12.323270000000004</v>
      </c>
      <c r="N102" s="30">
        <v>12</v>
      </c>
      <c r="O102">
        <f t="shared" si="51"/>
        <v>7.3673299999999999</v>
      </c>
      <c r="P102">
        <f t="shared" si="52"/>
        <v>8.3856300000000008</v>
      </c>
      <c r="Q102">
        <f t="shared" si="53"/>
        <v>9.2193833333333313</v>
      </c>
      <c r="R102">
        <f t="shared" si="54"/>
        <v>8.9861799999999992</v>
      </c>
      <c r="S102">
        <f t="shared" si="55"/>
        <v>9.178566666666665</v>
      </c>
      <c r="T102">
        <f t="shared" si="56"/>
        <v>9.2965716666666651</v>
      </c>
      <c r="U102">
        <f t="shared" si="57"/>
        <v>9.43591333333333</v>
      </c>
      <c r="V102">
        <f t="shared" si="58"/>
        <v>9.7965416666666698</v>
      </c>
      <c r="W102" s="4">
        <f t="shared" si="59"/>
        <v>10.035543333333333</v>
      </c>
    </row>
    <row r="103" spans="2:23" x14ac:dyDescent="0.3">
      <c r="B103" s="30">
        <v>13</v>
      </c>
      <c r="C103">
        <f t="shared" si="42"/>
        <v>7.7138299999999997</v>
      </c>
      <c r="D103">
        <f t="shared" si="43"/>
        <v>9.1845700000000008</v>
      </c>
      <c r="E103">
        <f t="shared" si="44"/>
        <v>10.516359999999999</v>
      </c>
      <c r="F103">
        <f t="shared" si="45"/>
        <v>10.574739999999995</v>
      </c>
      <c r="G103">
        <f t="shared" si="46"/>
        <v>12.037580000000004</v>
      </c>
      <c r="H103">
        <f t="shared" si="47"/>
        <v>12.064429999999998</v>
      </c>
      <c r="I103">
        <f t="shared" si="48"/>
        <v>12.106459999999998</v>
      </c>
      <c r="J103">
        <f t="shared" si="49"/>
        <v>12.170970000000001</v>
      </c>
      <c r="K103" s="4">
        <f t="shared" si="50"/>
        <v>12.199720000000005</v>
      </c>
      <c r="N103" s="30">
        <v>13</v>
      </c>
      <c r="O103">
        <f t="shared" si="51"/>
        <v>7.3586299999999998</v>
      </c>
      <c r="P103">
        <f t="shared" si="52"/>
        <v>8.3624300000000016</v>
      </c>
      <c r="Q103">
        <f t="shared" si="53"/>
        <v>9.2257999999999978</v>
      </c>
      <c r="R103">
        <f t="shared" si="54"/>
        <v>8.9659799999999983</v>
      </c>
      <c r="S103">
        <f t="shared" si="55"/>
        <v>9.1648999999999976</v>
      </c>
      <c r="T103">
        <f t="shared" si="56"/>
        <v>9.2783299999999986</v>
      </c>
      <c r="U103">
        <f t="shared" si="57"/>
        <v>9.4113799999999959</v>
      </c>
      <c r="V103">
        <f t="shared" si="58"/>
        <v>9.7637500000000035</v>
      </c>
      <c r="W103" s="4">
        <f t="shared" si="59"/>
        <v>9.9915599999999998</v>
      </c>
    </row>
    <row r="104" spans="2:23" x14ac:dyDescent="0.3">
      <c r="B104" s="30">
        <v>14</v>
      </c>
      <c r="C104">
        <f t="shared" si="42"/>
        <v>7.6938199999999997</v>
      </c>
      <c r="D104">
        <f t="shared" si="43"/>
        <v>9.1337800000000016</v>
      </c>
      <c r="E104">
        <f t="shared" si="44"/>
        <v>10.476939999999999</v>
      </c>
      <c r="F104">
        <f t="shared" si="45"/>
        <v>10.499959999999994</v>
      </c>
      <c r="G104">
        <f t="shared" si="46"/>
        <v>11.925320000000003</v>
      </c>
      <c r="H104">
        <f t="shared" si="47"/>
        <v>11.950469999999999</v>
      </c>
      <c r="I104">
        <f t="shared" si="48"/>
        <v>11.990839999999999</v>
      </c>
      <c r="J104">
        <f t="shared" si="49"/>
        <v>12.050130000000001</v>
      </c>
      <c r="K104" s="4">
        <f t="shared" si="50"/>
        <v>12.079380000000004</v>
      </c>
      <c r="N104" s="30">
        <v>14</v>
      </c>
      <c r="O104">
        <f t="shared" si="51"/>
        <v>7.3500199999999998</v>
      </c>
      <c r="P104">
        <f t="shared" si="52"/>
        <v>8.3402200000000004</v>
      </c>
      <c r="Q104">
        <f t="shared" si="53"/>
        <v>9.2316999999999982</v>
      </c>
      <c r="R104">
        <f t="shared" si="54"/>
        <v>8.9469199999999987</v>
      </c>
      <c r="S104">
        <f t="shared" si="55"/>
        <v>9.1525999999999978</v>
      </c>
      <c r="T104">
        <f t="shared" si="56"/>
        <v>9.261569999999999</v>
      </c>
      <c r="U104">
        <f t="shared" si="57"/>
        <v>9.3885199999999962</v>
      </c>
      <c r="V104">
        <f t="shared" si="58"/>
        <v>9.7327500000000029</v>
      </c>
      <c r="W104" s="4">
        <f t="shared" si="59"/>
        <v>9.9497400000000003</v>
      </c>
    </row>
    <row r="105" spans="2:23" x14ac:dyDescent="0.3">
      <c r="B105" s="30">
        <v>15</v>
      </c>
      <c r="C105">
        <f t="shared" si="42"/>
        <v>7.6739999999999995</v>
      </c>
      <c r="D105">
        <f t="shared" si="43"/>
        <v>9.0843333333333351</v>
      </c>
      <c r="E105">
        <f t="shared" si="44"/>
        <v>10.437583333333333</v>
      </c>
      <c r="F105">
        <f t="shared" si="45"/>
        <v>10.426999999999996</v>
      </c>
      <c r="G105">
        <f t="shared" si="46"/>
        <v>11.815666666666671</v>
      </c>
      <c r="H105">
        <f t="shared" si="47"/>
        <v>11.839208333333332</v>
      </c>
      <c r="I105">
        <f t="shared" si="48"/>
        <v>11.877999999999998</v>
      </c>
      <c r="J105">
        <f t="shared" si="49"/>
        <v>11.932458333333335</v>
      </c>
      <c r="K105" s="4">
        <f t="shared" si="50"/>
        <v>11.962250000000004</v>
      </c>
      <c r="N105" s="30">
        <v>15</v>
      </c>
      <c r="O105">
        <f t="shared" si="51"/>
        <v>7.3414999999999999</v>
      </c>
      <c r="P105">
        <f t="shared" si="52"/>
        <v>8.3190000000000008</v>
      </c>
      <c r="Q105">
        <f t="shared" si="53"/>
        <v>9.2370833333333309</v>
      </c>
      <c r="R105">
        <f t="shared" si="54"/>
        <v>8.9289999999999985</v>
      </c>
      <c r="S105">
        <f t="shared" si="55"/>
        <v>9.1416666666666639</v>
      </c>
      <c r="T105">
        <f t="shared" si="56"/>
        <v>9.2462916666666644</v>
      </c>
      <c r="U105">
        <f t="shared" si="57"/>
        <v>9.3673333333333293</v>
      </c>
      <c r="V105">
        <f t="shared" si="58"/>
        <v>9.7035416666666698</v>
      </c>
      <c r="W105" s="4">
        <f t="shared" si="59"/>
        <v>9.9100833333333327</v>
      </c>
    </row>
    <row r="106" spans="2:23" x14ac:dyDescent="0.3">
      <c r="B106" s="30">
        <v>16</v>
      </c>
      <c r="C106">
        <f t="shared" si="42"/>
        <v>7.6543700000000001</v>
      </c>
      <c r="D106">
        <f t="shared" si="43"/>
        <v>9.0362300000000015</v>
      </c>
      <c r="E106">
        <f t="shared" si="44"/>
        <v>10.398289999999999</v>
      </c>
      <c r="F106">
        <f t="shared" si="45"/>
        <v>10.355859999999996</v>
      </c>
      <c r="G106">
        <f t="shared" si="46"/>
        <v>11.708620000000003</v>
      </c>
      <c r="H106">
        <f t="shared" si="47"/>
        <v>11.730644999999999</v>
      </c>
      <c r="I106">
        <f t="shared" si="48"/>
        <v>11.767939999999998</v>
      </c>
      <c r="J106">
        <f t="shared" si="49"/>
        <v>11.817955000000001</v>
      </c>
      <c r="K106" s="4">
        <f t="shared" si="50"/>
        <v>11.848330000000006</v>
      </c>
      <c r="N106" s="30">
        <v>16</v>
      </c>
      <c r="O106">
        <f t="shared" si="51"/>
        <v>7.3330699999999993</v>
      </c>
      <c r="P106">
        <f t="shared" si="52"/>
        <v>8.2987700000000011</v>
      </c>
      <c r="Q106">
        <f t="shared" si="53"/>
        <v>9.2419499999999992</v>
      </c>
      <c r="R106">
        <f t="shared" si="54"/>
        <v>8.9122199999999996</v>
      </c>
      <c r="S106">
        <f t="shared" si="55"/>
        <v>9.1320999999999977</v>
      </c>
      <c r="T106">
        <f t="shared" si="56"/>
        <v>9.2324949999999983</v>
      </c>
      <c r="U106">
        <f t="shared" si="57"/>
        <v>9.3478199999999969</v>
      </c>
      <c r="V106">
        <f t="shared" si="58"/>
        <v>9.6761250000000025</v>
      </c>
      <c r="W106" s="4">
        <f t="shared" si="59"/>
        <v>9.8725900000000006</v>
      </c>
    </row>
    <row r="107" spans="2:23" x14ac:dyDescent="0.3">
      <c r="B107" s="30">
        <v>17</v>
      </c>
      <c r="C107">
        <f t="shared" si="42"/>
        <v>7.6349299999999998</v>
      </c>
      <c r="D107">
        <f t="shared" si="43"/>
        <v>8.9894700000000025</v>
      </c>
      <c r="E107">
        <f t="shared" si="44"/>
        <v>10.359059999999999</v>
      </c>
      <c r="F107">
        <f t="shared" si="45"/>
        <v>10.286539999999995</v>
      </c>
      <c r="G107">
        <f t="shared" si="46"/>
        <v>11.604180000000003</v>
      </c>
      <c r="H107">
        <f t="shared" si="47"/>
        <v>11.624779999999998</v>
      </c>
      <c r="I107">
        <f t="shared" si="48"/>
        <v>11.660659999999998</v>
      </c>
      <c r="J107">
        <f t="shared" si="49"/>
        <v>11.706620000000001</v>
      </c>
      <c r="K107" s="4">
        <f t="shared" si="50"/>
        <v>11.737620000000007</v>
      </c>
      <c r="N107" s="30">
        <v>17</v>
      </c>
      <c r="O107">
        <f t="shared" si="51"/>
        <v>7.3247299999999997</v>
      </c>
      <c r="P107">
        <f t="shared" si="52"/>
        <v>8.2795300000000012</v>
      </c>
      <c r="Q107">
        <f t="shared" si="53"/>
        <v>9.246299999999998</v>
      </c>
      <c r="R107">
        <f t="shared" si="54"/>
        <v>8.8965799999999984</v>
      </c>
      <c r="S107">
        <f t="shared" si="55"/>
        <v>9.1238999999999972</v>
      </c>
      <c r="T107">
        <f t="shared" si="56"/>
        <v>9.2201799999999974</v>
      </c>
      <c r="U107">
        <f t="shared" si="57"/>
        <v>9.3299799999999955</v>
      </c>
      <c r="V107">
        <f t="shared" si="58"/>
        <v>9.6505000000000027</v>
      </c>
      <c r="W107" s="4">
        <f t="shared" si="59"/>
        <v>9.8372600000000006</v>
      </c>
    </row>
    <row r="108" spans="2:23" x14ac:dyDescent="0.3">
      <c r="B108" s="30">
        <v>18</v>
      </c>
      <c r="C108">
        <f t="shared" si="42"/>
        <v>7.6156800000000002</v>
      </c>
      <c r="D108">
        <f t="shared" si="43"/>
        <v>8.9440533333333363</v>
      </c>
      <c r="E108">
        <f t="shared" si="44"/>
        <v>10.319893333333333</v>
      </c>
      <c r="F108">
        <f t="shared" si="45"/>
        <v>10.219039999999996</v>
      </c>
      <c r="G108">
        <f t="shared" si="46"/>
        <v>11.50234666666667</v>
      </c>
      <c r="H108">
        <f t="shared" si="47"/>
        <v>11.521613333333331</v>
      </c>
      <c r="I108">
        <f t="shared" si="48"/>
        <v>11.556159999999998</v>
      </c>
      <c r="J108">
        <f t="shared" si="49"/>
        <v>11.598453333333334</v>
      </c>
      <c r="K108" s="4">
        <f t="shared" si="50"/>
        <v>11.630120000000005</v>
      </c>
      <c r="N108" s="30">
        <v>18</v>
      </c>
      <c r="O108">
        <f t="shared" si="51"/>
        <v>7.3164799999999994</v>
      </c>
      <c r="P108">
        <f t="shared" si="52"/>
        <v>8.2612800000000011</v>
      </c>
      <c r="Q108">
        <f t="shared" si="53"/>
        <v>9.2501333333333324</v>
      </c>
      <c r="R108">
        <f t="shared" si="54"/>
        <v>8.8820799999999984</v>
      </c>
      <c r="S108">
        <f t="shared" si="55"/>
        <v>9.1170666666666644</v>
      </c>
      <c r="T108">
        <f t="shared" si="56"/>
        <v>9.209346666666665</v>
      </c>
      <c r="U108">
        <f t="shared" si="57"/>
        <v>9.3138133333333304</v>
      </c>
      <c r="V108">
        <f t="shared" si="58"/>
        <v>9.6266666666666705</v>
      </c>
      <c r="W108" s="4">
        <f t="shared" si="59"/>
        <v>9.8040933333333342</v>
      </c>
    </row>
    <row r="109" spans="2:23" x14ac:dyDescent="0.3">
      <c r="B109" s="30">
        <v>19</v>
      </c>
      <c r="C109">
        <f t="shared" si="42"/>
        <v>7.5966199999999997</v>
      </c>
      <c r="D109">
        <f t="shared" si="43"/>
        <v>8.8999800000000029</v>
      </c>
      <c r="E109">
        <f t="shared" si="44"/>
        <v>10.28079</v>
      </c>
      <c r="F109">
        <f t="shared" si="45"/>
        <v>10.153359999999996</v>
      </c>
      <c r="G109">
        <f t="shared" si="46"/>
        <v>11.403120000000003</v>
      </c>
      <c r="H109">
        <f t="shared" si="47"/>
        <v>11.421144999999999</v>
      </c>
      <c r="I109">
        <f t="shared" si="48"/>
        <v>11.454439999999998</v>
      </c>
      <c r="J109">
        <f t="shared" si="49"/>
        <v>11.493455000000001</v>
      </c>
      <c r="K109" s="4">
        <f t="shared" si="50"/>
        <v>11.525830000000006</v>
      </c>
      <c r="N109" s="30">
        <v>19</v>
      </c>
      <c r="O109">
        <f t="shared" si="51"/>
        <v>7.3083199999999993</v>
      </c>
      <c r="P109">
        <f t="shared" si="52"/>
        <v>8.2440200000000008</v>
      </c>
      <c r="Q109">
        <f t="shared" si="53"/>
        <v>9.2534499999999991</v>
      </c>
      <c r="R109">
        <f t="shared" si="54"/>
        <v>8.8687199999999997</v>
      </c>
      <c r="S109">
        <f t="shared" si="55"/>
        <v>9.1115999999999975</v>
      </c>
      <c r="T109">
        <f t="shared" si="56"/>
        <v>9.1999949999999977</v>
      </c>
      <c r="U109">
        <f t="shared" si="57"/>
        <v>9.2993199999999963</v>
      </c>
      <c r="V109">
        <f t="shared" si="58"/>
        <v>9.604625000000004</v>
      </c>
      <c r="W109" s="4">
        <f t="shared" si="59"/>
        <v>9.7730899999999998</v>
      </c>
    </row>
    <row r="110" spans="2:23" x14ac:dyDescent="0.3">
      <c r="B110" s="30">
        <v>20</v>
      </c>
      <c r="C110">
        <f t="shared" si="42"/>
        <v>7.57775</v>
      </c>
      <c r="D110">
        <f t="shared" si="43"/>
        <v>8.8572500000000023</v>
      </c>
      <c r="E110">
        <f t="shared" si="44"/>
        <v>10.24175</v>
      </c>
      <c r="F110">
        <f t="shared" si="45"/>
        <v>10.089499999999996</v>
      </c>
      <c r="G110">
        <f t="shared" si="46"/>
        <v>11.306500000000003</v>
      </c>
      <c r="H110">
        <f t="shared" si="47"/>
        <v>11.323374999999999</v>
      </c>
      <c r="I110">
        <f t="shared" si="48"/>
        <v>11.355499999999997</v>
      </c>
      <c r="J110">
        <f t="shared" si="49"/>
        <v>11.391625000000001</v>
      </c>
      <c r="K110" s="4">
        <f t="shared" si="50"/>
        <v>11.424750000000007</v>
      </c>
      <c r="N110" s="30">
        <v>20</v>
      </c>
      <c r="O110">
        <f t="shared" si="51"/>
        <v>7.3002499999999992</v>
      </c>
      <c r="P110">
        <f t="shared" si="52"/>
        <v>8.2277500000000003</v>
      </c>
      <c r="Q110">
        <f t="shared" si="53"/>
        <v>9.2562499999999979</v>
      </c>
      <c r="R110">
        <f t="shared" si="54"/>
        <v>8.8564999999999987</v>
      </c>
      <c r="S110">
        <f t="shared" si="55"/>
        <v>9.1074999999999964</v>
      </c>
      <c r="T110">
        <f t="shared" si="56"/>
        <v>9.1921249999999972</v>
      </c>
      <c r="U110">
        <f t="shared" si="57"/>
        <v>9.2864999999999966</v>
      </c>
      <c r="V110">
        <f t="shared" si="58"/>
        <v>9.5843750000000032</v>
      </c>
      <c r="W110" s="4">
        <f t="shared" si="59"/>
        <v>9.744250000000001</v>
      </c>
    </row>
    <row r="111" spans="2:23" x14ac:dyDescent="0.3">
      <c r="B111" s="30">
        <v>21</v>
      </c>
      <c r="C111">
        <f t="shared" si="42"/>
        <v>7.5590700000000002</v>
      </c>
      <c r="D111">
        <f t="shared" si="43"/>
        <v>8.8158633333333363</v>
      </c>
      <c r="E111">
        <f t="shared" si="44"/>
        <v>10.202773333333333</v>
      </c>
      <c r="F111">
        <f t="shared" si="45"/>
        <v>10.027459999999996</v>
      </c>
      <c r="G111">
        <f t="shared" si="46"/>
        <v>11.21248666666667</v>
      </c>
      <c r="H111">
        <f t="shared" si="47"/>
        <v>11.228303333333333</v>
      </c>
      <c r="I111">
        <f t="shared" si="48"/>
        <v>11.259339999999998</v>
      </c>
      <c r="J111">
        <f t="shared" si="49"/>
        <v>11.292963333333333</v>
      </c>
      <c r="K111" s="4">
        <f t="shared" si="50"/>
        <v>11.326880000000006</v>
      </c>
      <c r="N111" s="30">
        <v>21</v>
      </c>
      <c r="O111">
        <f t="shared" si="51"/>
        <v>7.2922699999999994</v>
      </c>
      <c r="P111">
        <f t="shared" si="52"/>
        <v>8.2124699999999997</v>
      </c>
      <c r="Q111">
        <f t="shared" si="53"/>
        <v>9.2585333333333324</v>
      </c>
      <c r="R111">
        <f t="shared" si="54"/>
        <v>8.845419999999999</v>
      </c>
      <c r="S111">
        <f t="shared" si="55"/>
        <v>9.1047666666666629</v>
      </c>
      <c r="T111">
        <f t="shared" si="56"/>
        <v>9.1857366666666636</v>
      </c>
      <c r="U111">
        <f t="shared" si="57"/>
        <v>9.2753533333333298</v>
      </c>
      <c r="V111">
        <f t="shared" si="58"/>
        <v>9.56591666666667</v>
      </c>
      <c r="W111" s="4">
        <f t="shared" si="59"/>
        <v>9.7175733333333341</v>
      </c>
    </row>
    <row r="112" spans="2:23" x14ac:dyDescent="0.3">
      <c r="B112" s="30">
        <v>22</v>
      </c>
      <c r="C112">
        <f t="shared" si="42"/>
        <v>7.5405800000000003</v>
      </c>
      <c r="D112">
        <f t="shared" si="43"/>
        <v>8.7758200000000031</v>
      </c>
      <c r="E112">
        <f t="shared" si="44"/>
        <v>10.16386</v>
      </c>
      <c r="F112">
        <f t="shared" si="45"/>
        <v>9.967239999999995</v>
      </c>
      <c r="G112">
        <f t="shared" si="46"/>
        <v>11.121080000000003</v>
      </c>
      <c r="H112">
        <f t="shared" si="47"/>
        <v>11.135929999999998</v>
      </c>
      <c r="I112">
        <f t="shared" si="48"/>
        <v>11.165959999999998</v>
      </c>
      <c r="J112">
        <f t="shared" si="49"/>
        <v>11.197470000000001</v>
      </c>
      <c r="K112" s="4">
        <f t="shared" si="50"/>
        <v>11.232220000000007</v>
      </c>
      <c r="N112" s="30">
        <v>22</v>
      </c>
      <c r="O112">
        <f t="shared" si="51"/>
        <v>7.2843799999999996</v>
      </c>
      <c r="P112">
        <f t="shared" si="52"/>
        <v>8.1981800000000007</v>
      </c>
      <c r="Q112">
        <f t="shared" si="53"/>
        <v>9.2602999999999991</v>
      </c>
      <c r="R112">
        <f t="shared" si="54"/>
        <v>8.8354799999999987</v>
      </c>
      <c r="S112">
        <f t="shared" si="55"/>
        <v>9.103399999999997</v>
      </c>
      <c r="T112">
        <f t="shared" si="56"/>
        <v>9.1808299999999967</v>
      </c>
      <c r="U112">
        <f t="shared" si="57"/>
        <v>9.2658799999999957</v>
      </c>
      <c r="V112">
        <f t="shared" si="58"/>
        <v>9.5492500000000042</v>
      </c>
      <c r="W112" s="4">
        <f t="shared" si="59"/>
        <v>9.6930600000000009</v>
      </c>
    </row>
    <row r="113" spans="2:23" x14ac:dyDescent="0.3">
      <c r="B113" s="30">
        <v>23</v>
      </c>
      <c r="C113">
        <f t="shared" si="42"/>
        <v>7.5222800000000003</v>
      </c>
      <c r="D113">
        <f t="shared" si="43"/>
        <v>8.7371200000000027</v>
      </c>
      <c r="E113">
        <f t="shared" si="44"/>
        <v>10.12501</v>
      </c>
      <c r="F113">
        <f t="shared" si="45"/>
        <v>9.9088399999999943</v>
      </c>
      <c r="G113">
        <f t="shared" si="46"/>
        <v>11.032280000000004</v>
      </c>
      <c r="H113">
        <f t="shared" si="47"/>
        <v>11.046254999999999</v>
      </c>
      <c r="I113">
        <f t="shared" si="48"/>
        <v>11.075359999999998</v>
      </c>
      <c r="J113">
        <f t="shared" si="49"/>
        <v>11.105145</v>
      </c>
      <c r="K113" s="4">
        <f t="shared" si="50"/>
        <v>11.140770000000007</v>
      </c>
      <c r="N113" s="30">
        <v>23</v>
      </c>
      <c r="O113">
        <f t="shared" si="51"/>
        <v>7.2765799999999992</v>
      </c>
      <c r="P113">
        <f t="shared" si="52"/>
        <v>8.1848799999999997</v>
      </c>
      <c r="Q113">
        <f t="shared" si="53"/>
        <v>9.2615499999999997</v>
      </c>
      <c r="R113">
        <f t="shared" si="54"/>
        <v>8.8266799999999996</v>
      </c>
      <c r="S113">
        <f t="shared" si="55"/>
        <v>9.103399999999997</v>
      </c>
      <c r="T113">
        <f t="shared" si="56"/>
        <v>9.1774049999999967</v>
      </c>
      <c r="U113">
        <f t="shared" si="57"/>
        <v>9.2580799999999961</v>
      </c>
      <c r="V113">
        <f t="shared" si="58"/>
        <v>9.5343750000000043</v>
      </c>
      <c r="W113" s="4">
        <f t="shared" si="59"/>
        <v>9.6707100000000015</v>
      </c>
    </row>
    <row r="114" spans="2:23" x14ac:dyDescent="0.3">
      <c r="B114" s="30">
        <v>24</v>
      </c>
      <c r="C114">
        <f t="shared" si="42"/>
        <v>7.5041700000000002</v>
      </c>
      <c r="D114">
        <f t="shared" si="43"/>
        <v>8.6997633333333368</v>
      </c>
      <c r="E114">
        <f t="shared" si="44"/>
        <v>10.086223333333333</v>
      </c>
      <c r="F114">
        <f t="shared" si="45"/>
        <v>9.8522599999999958</v>
      </c>
      <c r="G114">
        <f t="shared" si="46"/>
        <v>10.94608666666667</v>
      </c>
      <c r="H114">
        <f t="shared" si="47"/>
        <v>10.959278333333332</v>
      </c>
      <c r="I114">
        <f t="shared" si="48"/>
        <v>10.987539999999997</v>
      </c>
      <c r="J114">
        <f t="shared" si="49"/>
        <v>11.015988333333334</v>
      </c>
      <c r="K114" s="4">
        <f t="shared" si="50"/>
        <v>11.052530000000008</v>
      </c>
      <c r="N114" s="30">
        <v>24</v>
      </c>
      <c r="O114">
        <f t="shared" si="51"/>
        <v>7.2688699999999988</v>
      </c>
      <c r="P114">
        <f t="shared" si="52"/>
        <v>8.1725700000000003</v>
      </c>
      <c r="Q114">
        <f t="shared" si="53"/>
        <v>9.2622833333333325</v>
      </c>
      <c r="R114">
        <f t="shared" si="54"/>
        <v>8.8190199999999983</v>
      </c>
      <c r="S114">
        <f t="shared" si="55"/>
        <v>9.1047666666666629</v>
      </c>
      <c r="T114">
        <f t="shared" si="56"/>
        <v>9.1754616666666635</v>
      </c>
      <c r="U114">
        <f t="shared" si="57"/>
        <v>9.2519533333333293</v>
      </c>
      <c r="V114">
        <f t="shared" si="58"/>
        <v>9.52129166666667</v>
      </c>
      <c r="W114" s="4">
        <f t="shared" si="59"/>
        <v>9.650523333333334</v>
      </c>
    </row>
    <row r="115" spans="2:23" x14ac:dyDescent="0.3">
      <c r="B115" s="30">
        <v>25</v>
      </c>
      <c r="C115">
        <f t="shared" si="42"/>
        <v>7.4862500000000001</v>
      </c>
      <c r="D115">
        <f t="shared" si="43"/>
        <v>8.6637500000000038</v>
      </c>
      <c r="E115">
        <f t="shared" si="44"/>
        <v>10.047500000000001</v>
      </c>
      <c r="F115">
        <f t="shared" si="45"/>
        <v>9.7974999999999959</v>
      </c>
      <c r="G115">
        <f t="shared" si="46"/>
        <v>10.862500000000004</v>
      </c>
      <c r="H115">
        <f t="shared" si="47"/>
        <v>10.874999999999998</v>
      </c>
      <c r="I115">
        <f t="shared" si="48"/>
        <v>10.902499999999998</v>
      </c>
      <c r="J115">
        <f t="shared" si="49"/>
        <v>10.93</v>
      </c>
      <c r="K115" s="4">
        <f t="shared" si="50"/>
        <v>10.967500000000008</v>
      </c>
      <c r="N115" s="30">
        <v>25</v>
      </c>
      <c r="O115">
        <f t="shared" si="51"/>
        <v>7.2612499999999995</v>
      </c>
      <c r="P115">
        <f t="shared" si="52"/>
        <v>8.161249999999999</v>
      </c>
      <c r="Q115">
        <f t="shared" si="53"/>
        <v>9.2624999999999993</v>
      </c>
      <c r="R115">
        <f t="shared" si="54"/>
        <v>8.8125</v>
      </c>
      <c r="S115">
        <f t="shared" si="55"/>
        <v>9.1074999999999964</v>
      </c>
      <c r="T115">
        <f t="shared" si="56"/>
        <v>9.1749999999999954</v>
      </c>
      <c r="U115">
        <f t="shared" si="57"/>
        <v>9.2474999999999952</v>
      </c>
      <c r="V115">
        <f t="shared" si="58"/>
        <v>9.5100000000000033</v>
      </c>
      <c r="W115" s="4">
        <f t="shared" si="59"/>
        <v>9.6325000000000021</v>
      </c>
    </row>
    <row r="116" spans="2:23" x14ac:dyDescent="0.3">
      <c r="B116" s="30">
        <v>26</v>
      </c>
      <c r="C116">
        <f t="shared" si="42"/>
        <v>7.4685199999999998</v>
      </c>
      <c r="D116">
        <f t="shared" si="43"/>
        <v>8.6290800000000036</v>
      </c>
      <c r="E116">
        <f t="shared" si="44"/>
        <v>10.008840000000001</v>
      </c>
      <c r="F116">
        <f t="shared" si="45"/>
        <v>9.7445599999999946</v>
      </c>
      <c r="G116">
        <f t="shared" si="46"/>
        <v>10.781520000000004</v>
      </c>
      <c r="H116">
        <f t="shared" si="47"/>
        <v>10.793419999999998</v>
      </c>
      <c r="I116">
        <f t="shared" si="48"/>
        <v>10.820239999999998</v>
      </c>
      <c r="J116">
        <f t="shared" si="49"/>
        <v>10.847180000000002</v>
      </c>
      <c r="K116" s="4">
        <f t="shared" si="50"/>
        <v>10.885680000000008</v>
      </c>
      <c r="N116" s="30">
        <v>26</v>
      </c>
      <c r="O116">
        <f t="shared" si="51"/>
        <v>7.2537199999999995</v>
      </c>
      <c r="P116">
        <f t="shared" si="52"/>
        <v>8.1509199999999993</v>
      </c>
      <c r="Q116">
        <f t="shared" si="53"/>
        <v>9.2622</v>
      </c>
      <c r="R116">
        <f t="shared" si="54"/>
        <v>8.8071199999999994</v>
      </c>
      <c r="S116">
        <f t="shared" si="55"/>
        <v>9.1115999999999957</v>
      </c>
      <c r="T116">
        <f t="shared" si="56"/>
        <v>9.1760199999999958</v>
      </c>
      <c r="U116">
        <f t="shared" si="57"/>
        <v>9.2447199999999956</v>
      </c>
      <c r="V116">
        <f t="shared" si="58"/>
        <v>9.5005000000000042</v>
      </c>
      <c r="W116" s="4">
        <f t="shared" si="59"/>
        <v>9.6166400000000021</v>
      </c>
    </row>
    <row r="117" spans="2:23" x14ac:dyDescent="0.3">
      <c r="B117" s="30">
        <v>27</v>
      </c>
      <c r="C117">
        <f t="shared" si="42"/>
        <v>7.4509800000000004</v>
      </c>
      <c r="D117">
        <f t="shared" si="43"/>
        <v>8.5957533333333362</v>
      </c>
      <c r="E117">
        <f t="shared" si="44"/>
        <v>9.9702433333333342</v>
      </c>
      <c r="F117">
        <f t="shared" si="45"/>
        <v>9.6934399999999954</v>
      </c>
      <c r="G117">
        <f t="shared" si="46"/>
        <v>10.703146666666671</v>
      </c>
      <c r="H117">
        <f t="shared" si="47"/>
        <v>10.714538333333332</v>
      </c>
      <c r="I117">
        <f t="shared" si="48"/>
        <v>10.740759999999998</v>
      </c>
      <c r="J117">
        <f t="shared" si="49"/>
        <v>10.767528333333335</v>
      </c>
      <c r="K117" s="4">
        <f t="shared" si="50"/>
        <v>10.807070000000008</v>
      </c>
      <c r="N117" s="30">
        <v>27</v>
      </c>
      <c r="O117">
        <f t="shared" si="51"/>
        <v>7.2462799999999987</v>
      </c>
      <c r="P117">
        <f t="shared" si="52"/>
        <v>8.1415799999999994</v>
      </c>
      <c r="Q117">
        <f t="shared" si="53"/>
        <v>9.2613833333333329</v>
      </c>
      <c r="R117">
        <f t="shared" si="54"/>
        <v>8.8028799999999983</v>
      </c>
      <c r="S117">
        <f t="shared" si="55"/>
        <v>9.1170666666666627</v>
      </c>
      <c r="T117">
        <f t="shared" si="56"/>
        <v>9.1785216666666631</v>
      </c>
      <c r="U117">
        <f t="shared" si="57"/>
        <v>9.2436133333333288</v>
      </c>
      <c r="V117">
        <f t="shared" si="58"/>
        <v>9.4927916666666707</v>
      </c>
      <c r="W117" s="4">
        <f t="shared" si="59"/>
        <v>9.6029433333333358</v>
      </c>
    </row>
    <row r="118" spans="2:23" x14ac:dyDescent="0.3">
      <c r="B118" s="30">
        <v>28</v>
      </c>
      <c r="C118">
        <f t="shared" si="42"/>
        <v>7.43363</v>
      </c>
      <c r="D118">
        <f t="shared" si="43"/>
        <v>8.5637700000000034</v>
      </c>
      <c r="E118">
        <f t="shared" si="44"/>
        <v>9.9317100000000007</v>
      </c>
      <c r="F118">
        <f t="shared" si="45"/>
        <v>9.6441399999999948</v>
      </c>
      <c r="G118">
        <f t="shared" si="46"/>
        <v>10.627380000000004</v>
      </c>
      <c r="H118">
        <f t="shared" si="47"/>
        <v>10.638354999999997</v>
      </c>
      <c r="I118">
        <f t="shared" si="48"/>
        <v>10.664059999999997</v>
      </c>
      <c r="J118">
        <f t="shared" si="49"/>
        <v>10.691045000000001</v>
      </c>
      <c r="K118" s="4">
        <f t="shared" si="50"/>
        <v>10.731670000000008</v>
      </c>
      <c r="N118" s="30">
        <v>28</v>
      </c>
      <c r="O118">
        <f t="shared" si="51"/>
        <v>7.238929999999999</v>
      </c>
      <c r="P118">
        <f t="shared" si="52"/>
        <v>8.1332299999999993</v>
      </c>
      <c r="Q118">
        <f t="shared" si="53"/>
        <v>9.2600499999999997</v>
      </c>
      <c r="R118">
        <f t="shared" si="54"/>
        <v>8.7997799999999984</v>
      </c>
      <c r="S118">
        <f t="shared" si="55"/>
        <v>9.1238999999999955</v>
      </c>
      <c r="T118">
        <f t="shared" si="56"/>
        <v>9.1825049999999955</v>
      </c>
      <c r="U118">
        <f t="shared" si="57"/>
        <v>9.2441799999999947</v>
      </c>
      <c r="V118">
        <f t="shared" si="58"/>
        <v>9.4868750000000031</v>
      </c>
      <c r="W118" s="4">
        <f t="shared" si="59"/>
        <v>9.5914100000000015</v>
      </c>
    </row>
    <row r="119" spans="2:23" x14ac:dyDescent="0.3">
      <c r="B119" s="30">
        <v>29</v>
      </c>
      <c r="C119">
        <f t="shared" si="42"/>
        <v>7.4164700000000003</v>
      </c>
      <c r="D119">
        <f t="shared" si="43"/>
        <v>8.5331300000000034</v>
      </c>
      <c r="E119">
        <f t="shared" si="44"/>
        <v>9.8932400000000005</v>
      </c>
      <c r="F119">
        <f t="shared" si="45"/>
        <v>9.5966599999999946</v>
      </c>
      <c r="G119">
        <f t="shared" si="46"/>
        <v>10.554220000000004</v>
      </c>
      <c r="H119">
        <f t="shared" si="47"/>
        <v>10.564869999999999</v>
      </c>
      <c r="I119">
        <f t="shared" si="48"/>
        <v>10.590139999999998</v>
      </c>
      <c r="J119">
        <f t="shared" si="49"/>
        <v>10.617730000000002</v>
      </c>
      <c r="K119" s="4">
        <f t="shared" si="50"/>
        <v>10.659480000000009</v>
      </c>
      <c r="N119" s="30">
        <v>29</v>
      </c>
      <c r="O119">
        <f t="shared" si="51"/>
        <v>7.2316699999999994</v>
      </c>
      <c r="P119">
        <f t="shared" si="52"/>
        <v>8.125869999999999</v>
      </c>
      <c r="Q119">
        <f t="shared" si="53"/>
        <v>9.2581999999999987</v>
      </c>
      <c r="R119">
        <f t="shared" si="54"/>
        <v>8.7978199999999998</v>
      </c>
      <c r="S119">
        <f t="shared" si="55"/>
        <v>9.1320999999999959</v>
      </c>
      <c r="T119">
        <f t="shared" si="56"/>
        <v>9.1879699999999946</v>
      </c>
      <c r="U119">
        <f t="shared" si="57"/>
        <v>9.2464199999999952</v>
      </c>
      <c r="V119">
        <f t="shared" si="58"/>
        <v>9.4827500000000029</v>
      </c>
      <c r="W119" s="4">
        <f t="shared" si="59"/>
        <v>9.582040000000001</v>
      </c>
    </row>
    <row r="120" spans="2:23" x14ac:dyDescent="0.3">
      <c r="B120" s="30">
        <v>30</v>
      </c>
      <c r="C120">
        <f t="shared" si="42"/>
        <v>7.3994999999999997</v>
      </c>
      <c r="D120">
        <f t="shared" si="43"/>
        <v>8.5038333333333362</v>
      </c>
      <c r="E120">
        <f t="shared" si="44"/>
        <v>9.8548333333333353</v>
      </c>
      <c r="F120">
        <f t="shared" si="45"/>
        <v>9.5509999999999948</v>
      </c>
      <c r="G120">
        <f t="shared" si="46"/>
        <v>10.483666666666672</v>
      </c>
      <c r="H120">
        <f t="shared" si="47"/>
        <v>10.494083333333332</v>
      </c>
      <c r="I120">
        <f t="shared" si="48"/>
        <v>10.518999999999998</v>
      </c>
      <c r="J120">
        <f t="shared" si="49"/>
        <v>10.547583333333334</v>
      </c>
      <c r="K120" s="4">
        <f t="shared" si="50"/>
        <v>10.590500000000009</v>
      </c>
      <c r="N120" s="30">
        <v>30</v>
      </c>
      <c r="O120">
        <f t="shared" si="51"/>
        <v>7.224499999999999</v>
      </c>
      <c r="P120">
        <f t="shared" si="52"/>
        <v>8.1194999999999986</v>
      </c>
      <c r="Q120">
        <f t="shared" si="53"/>
        <v>9.2558333333333334</v>
      </c>
      <c r="R120">
        <f t="shared" si="54"/>
        <v>8.7969999999999988</v>
      </c>
      <c r="S120">
        <f t="shared" si="55"/>
        <v>9.1416666666666622</v>
      </c>
      <c r="T120">
        <f t="shared" si="56"/>
        <v>9.1949166666666624</v>
      </c>
      <c r="U120">
        <f t="shared" si="57"/>
        <v>9.2503333333333284</v>
      </c>
      <c r="V120">
        <f t="shared" si="58"/>
        <v>9.4804166666666703</v>
      </c>
      <c r="W120" s="4">
        <f t="shared" si="59"/>
        <v>9.5748333333333342</v>
      </c>
    </row>
    <row r="121" spans="2:23" x14ac:dyDescent="0.3">
      <c r="B121" s="30">
        <v>31</v>
      </c>
      <c r="C121">
        <f t="shared" si="42"/>
        <v>7.3827199999999999</v>
      </c>
      <c r="D121">
        <f t="shared" si="43"/>
        <v>8.4758800000000036</v>
      </c>
      <c r="E121">
        <f t="shared" si="44"/>
        <v>9.8164900000000017</v>
      </c>
      <c r="F121">
        <f t="shared" si="45"/>
        <v>9.5071599999999954</v>
      </c>
      <c r="G121">
        <f t="shared" si="46"/>
        <v>10.415720000000004</v>
      </c>
      <c r="H121">
        <f t="shared" si="47"/>
        <v>10.425994999999997</v>
      </c>
      <c r="I121">
        <f t="shared" si="48"/>
        <v>10.450639999999998</v>
      </c>
      <c r="J121">
        <f t="shared" si="49"/>
        <v>10.480605000000001</v>
      </c>
      <c r="K121" s="4">
        <f t="shared" si="50"/>
        <v>10.524730000000009</v>
      </c>
      <c r="N121" s="30">
        <v>31</v>
      </c>
      <c r="O121">
        <f t="shared" si="51"/>
        <v>7.2174199999999988</v>
      </c>
      <c r="P121">
        <f t="shared" si="52"/>
        <v>8.1141199999999998</v>
      </c>
      <c r="Q121">
        <f t="shared" si="53"/>
        <v>9.2529499999999985</v>
      </c>
      <c r="R121">
        <f t="shared" si="54"/>
        <v>8.7973199999999991</v>
      </c>
      <c r="S121">
        <f t="shared" si="55"/>
        <v>9.1525999999999961</v>
      </c>
      <c r="T121">
        <f t="shared" si="56"/>
        <v>9.2033449999999952</v>
      </c>
      <c r="U121">
        <f t="shared" si="57"/>
        <v>9.2559199999999944</v>
      </c>
      <c r="V121">
        <f t="shared" si="58"/>
        <v>9.4798750000000034</v>
      </c>
      <c r="W121" s="4">
        <f t="shared" si="59"/>
        <v>9.5697900000000011</v>
      </c>
    </row>
    <row r="122" spans="2:23" x14ac:dyDescent="0.3">
      <c r="B122" s="30">
        <v>32</v>
      </c>
      <c r="C122">
        <f t="shared" si="42"/>
        <v>7.3661300000000001</v>
      </c>
      <c r="D122">
        <f t="shared" si="43"/>
        <v>8.4492700000000038</v>
      </c>
      <c r="E122">
        <f t="shared" si="44"/>
        <v>9.7782100000000014</v>
      </c>
      <c r="F122">
        <f t="shared" si="45"/>
        <v>9.4651399999999946</v>
      </c>
      <c r="G122">
        <f t="shared" si="46"/>
        <v>10.350380000000005</v>
      </c>
      <c r="H122">
        <f t="shared" si="47"/>
        <v>10.360604999999998</v>
      </c>
      <c r="I122">
        <f t="shared" si="48"/>
        <v>10.385059999999998</v>
      </c>
      <c r="J122">
        <f t="shared" si="49"/>
        <v>10.416795</v>
      </c>
      <c r="K122" s="4">
        <f t="shared" si="50"/>
        <v>10.462170000000009</v>
      </c>
      <c r="N122" s="30">
        <v>32</v>
      </c>
      <c r="O122">
        <f t="shared" si="51"/>
        <v>7.2104299999999988</v>
      </c>
      <c r="P122">
        <f t="shared" si="52"/>
        <v>8.109729999999999</v>
      </c>
      <c r="Q122">
        <f t="shared" si="53"/>
        <v>9.2495499999999993</v>
      </c>
      <c r="R122">
        <f t="shared" si="54"/>
        <v>8.7987799999999989</v>
      </c>
      <c r="S122">
        <f t="shared" si="55"/>
        <v>9.1648999999999958</v>
      </c>
      <c r="T122">
        <f t="shared" si="56"/>
        <v>9.2132549999999949</v>
      </c>
      <c r="U122">
        <f t="shared" si="57"/>
        <v>9.2631799999999949</v>
      </c>
      <c r="V122">
        <f t="shared" si="58"/>
        <v>9.481125000000004</v>
      </c>
      <c r="W122" s="4">
        <f t="shared" si="59"/>
        <v>9.5669100000000018</v>
      </c>
    </row>
    <row r="123" spans="2:23" x14ac:dyDescent="0.3">
      <c r="B123" s="30">
        <v>33</v>
      </c>
      <c r="C123">
        <f t="shared" si="42"/>
        <v>7.3497300000000001</v>
      </c>
      <c r="D123">
        <f t="shared" si="43"/>
        <v>8.4240033333333368</v>
      </c>
      <c r="E123">
        <f t="shared" si="44"/>
        <v>9.7399933333333344</v>
      </c>
      <c r="F123">
        <f t="shared" si="45"/>
        <v>9.4249399999999941</v>
      </c>
      <c r="G123">
        <f t="shared" si="46"/>
        <v>10.287646666666671</v>
      </c>
      <c r="H123">
        <f t="shared" si="47"/>
        <v>10.29791333333333</v>
      </c>
      <c r="I123">
        <f t="shared" si="48"/>
        <v>10.322259999999996</v>
      </c>
      <c r="J123">
        <f t="shared" si="49"/>
        <v>10.356153333333335</v>
      </c>
      <c r="K123" s="4">
        <f t="shared" si="50"/>
        <v>10.402820000000009</v>
      </c>
      <c r="N123" s="30">
        <v>33</v>
      </c>
      <c r="O123">
        <f t="shared" si="51"/>
        <v>7.2035299999999989</v>
      </c>
      <c r="P123">
        <f t="shared" si="52"/>
        <v>8.106329999999998</v>
      </c>
      <c r="Q123">
        <f t="shared" si="53"/>
        <v>9.2456333333333323</v>
      </c>
      <c r="R123">
        <f t="shared" si="54"/>
        <v>8.8013799999999982</v>
      </c>
      <c r="S123">
        <f t="shared" si="55"/>
        <v>9.1785666666666632</v>
      </c>
      <c r="T123">
        <f t="shared" si="56"/>
        <v>9.2246466666666613</v>
      </c>
      <c r="U123">
        <f t="shared" si="57"/>
        <v>9.2721133333333281</v>
      </c>
      <c r="V123">
        <f t="shared" si="58"/>
        <v>9.4841666666666704</v>
      </c>
      <c r="W123" s="4">
        <f t="shared" si="59"/>
        <v>9.5661933333333344</v>
      </c>
    </row>
    <row r="124" spans="2:23" x14ac:dyDescent="0.3">
      <c r="B124" s="30">
        <v>34</v>
      </c>
      <c r="C124">
        <f t="shared" si="42"/>
        <v>7.33352</v>
      </c>
      <c r="D124">
        <f t="shared" si="43"/>
        <v>8.4000800000000044</v>
      </c>
      <c r="E124">
        <f t="shared" si="44"/>
        <v>9.7018400000000007</v>
      </c>
      <c r="F124">
        <f t="shared" si="45"/>
        <v>9.3865599999999958</v>
      </c>
      <c r="G124">
        <f t="shared" si="46"/>
        <v>10.227520000000005</v>
      </c>
      <c r="H124">
        <f t="shared" si="47"/>
        <v>10.237919999999997</v>
      </c>
      <c r="I124">
        <f t="shared" si="48"/>
        <v>10.262239999999997</v>
      </c>
      <c r="J124">
        <f t="shared" si="49"/>
        <v>10.298680000000001</v>
      </c>
      <c r="K124" s="4">
        <f t="shared" si="50"/>
        <v>10.34668000000001</v>
      </c>
      <c r="N124" s="30">
        <v>34</v>
      </c>
      <c r="O124">
        <f t="shared" si="51"/>
        <v>7.1967199999999991</v>
      </c>
      <c r="P124">
        <f t="shared" si="52"/>
        <v>8.1039199999999987</v>
      </c>
      <c r="Q124">
        <f t="shared" si="53"/>
        <v>9.2411999999999992</v>
      </c>
      <c r="R124">
        <f t="shared" si="54"/>
        <v>8.8051199999999987</v>
      </c>
      <c r="S124">
        <f t="shared" si="55"/>
        <v>9.1935999999999964</v>
      </c>
      <c r="T124">
        <f t="shared" si="56"/>
        <v>9.2375199999999946</v>
      </c>
      <c r="U124">
        <f t="shared" si="57"/>
        <v>9.2827199999999941</v>
      </c>
      <c r="V124">
        <f t="shared" si="58"/>
        <v>9.4890000000000043</v>
      </c>
      <c r="W124" s="4">
        <f t="shared" si="59"/>
        <v>9.5676400000000026</v>
      </c>
    </row>
    <row r="125" spans="2:23" x14ac:dyDescent="0.3">
      <c r="B125" s="30">
        <v>35</v>
      </c>
      <c r="C125">
        <f t="shared" si="42"/>
        <v>7.3174999999999999</v>
      </c>
      <c r="D125">
        <f t="shared" si="43"/>
        <v>8.3775000000000048</v>
      </c>
      <c r="E125">
        <f t="shared" si="44"/>
        <v>9.6637500000000021</v>
      </c>
      <c r="F125">
        <f t="shared" si="45"/>
        <v>9.3499999999999943</v>
      </c>
      <c r="G125">
        <f t="shared" si="46"/>
        <v>10.170000000000005</v>
      </c>
      <c r="H125">
        <f t="shared" si="47"/>
        <v>10.180624999999997</v>
      </c>
      <c r="I125">
        <f t="shared" si="48"/>
        <v>10.204999999999998</v>
      </c>
      <c r="J125">
        <f t="shared" si="49"/>
        <v>10.244375000000002</v>
      </c>
      <c r="K125" s="4">
        <f t="shared" si="50"/>
        <v>10.29375000000001</v>
      </c>
      <c r="N125" s="30">
        <v>35</v>
      </c>
      <c r="O125">
        <f t="shared" si="51"/>
        <v>7.1899999999999986</v>
      </c>
      <c r="P125">
        <f t="shared" si="52"/>
        <v>8.1024999999999991</v>
      </c>
      <c r="Q125">
        <f t="shared" si="53"/>
        <v>9.2362500000000001</v>
      </c>
      <c r="R125">
        <f t="shared" si="54"/>
        <v>8.8099999999999987</v>
      </c>
      <c r="S125">
        <f t="shared" si="55"/>
        <v>9.2099999999999955</v>
      </c>
      <c r="T125">
        <f t="shared" si="56"/>
        <v>9.2518749999999947</v>
      </c>
      <c r="U125">
        <f t="shared" si="57"/>
        <v>9.2949999999999946</v>
      </c>
      <c r="V125">
        <f t="shared" si="58"/>
        <v>9.495625000000004</v>
      </c>
      <c r="W125" s="4">
        <f t="shared" si="59"/>
        <v>9.5712500000000027</v>
      </c>
    </row>
    <row r="126" spans="2:23" x14ac:dyDescent="0.3">
      <c r="B126" s="30">
        <v>36</v>
      </c>
      <c r="C126">
        <f t="shared" si="42"/>
        <v>7.3016699999999997</v>
      </c>
      <c r="D126">
        <f t="shared" si="43"/>
        <v>8.356263333333338</v>
      </c>
      <c r="E126">
        <f t="shared" si="44"/>
        <v>9.625723333333335</v>
      </c>
      <c r="F126">
        <f t="shared" si="45"/>
        <v>9.315259999999995</v>
      </c>
      <c r="G126">
        <f t="shared" si="46"/>
        <v>10.115086666666672</v>
      </c>
      <c r="H126">
        <f t="shared" si="47"/>
        <v>10.126028333333331</v>
      </c>
      <c r="I126">
        <f t="shared" si="48"/>
        <v>10.150539999999998</v>
      </c>
      <c r="J126">
        <f t="shared" si="49"/>
        <v>10.193238333333333</v>
      </c>
      <c r="K126" s="4">
        <f t="shared" si="50"/>
        <v>10.244030000000009</v>
      </c>
      <c r="N126" s="30">
        <v>36</v>
      </c>
      <c r="O126">
        <f t="shared" si="51"/>
        <v>7.1833699999999983</v>
      </c>
      <c r="P126">
        <f t="shared" si="52"/>
        <v>8.1020699999999977</v>
      </c>
      <c r="Q126">
        <f t="shared" si="53"/>
        <v>9.2307833333333331</v>
      </c>
      <c r="R126">
        <f t="shared" si="54"/>
        <v>8.8160199999999982</v>
      </c>
      <c r="S126">
        <f t="shared" si="55"/>
        <v>9.2277666666666622</v>
      </c>
      <c r="T126">
        <f t="shared" si="56"/>
        <v>9.2677116666666617</v>
      </c>
      <c r="U126">
        <f t="shared" si="57"/>
        <v>9.3089533333333279</v>
      </c>
      <c r="V126">
        <f t="shared" si="58"/>
        <v>9.5040416666666712</v>
      </c>
      <c r="W126" s="4">
        <f t="shared" si="59"/>
        <v>9.5770233333333348</v>
      </c>
    </row>
    <row r="127" spans="2:23" x14ac:dyDescent="0.3">
      <c r="B127" s="30">
        <v>37</v>
      </c>
      <c r="C127">
        <f t="shared" si="42"/>
        <v>7.2860300000000002</v>
      </c>
      <c r="D127">
        <f t="shared" si="43"/>
        <v>8.3363700000000041</v>
      </c>
      <c r="E127">
        <f t="shared" si="44"/>
        <v>9.5877600000000029</v>
      </c>
      <c r="F127">
        <f t="shared" si="45"/>
        <v>9.2823399999999943</v>
      </c>
      <c r="G127">
        <f t="shared" si="46"/>
        <v>10.062780000000005</v>
      </c>
      <c r="H127">
        <f t="shared" si="47"/>
        <v>10.074129999999997</v>
      </c>
      <c r="I127">
        <f t="shared" si="48"/>
        <v>10.098859999999997</v>
      </c>
      <c r="J127">
        <f t="shared" si="49"/>
        <v>10.14527</v>
      </c>
      <c r="K127" s="4">
        <f t="shared" si="50"/>
        <v>10.197520000000011</v>
      </c>
      <c r="N127" s="30">
        <v>37</v>
      </c>
      <c r="O127">
        <f t="shared" si="51"/>
        <v>7.1768299999999989</v>
      </c>
      <c r="P127">
        <f t="shared" si="52"/>
        <v>8.1026299999999978</v>
      </c>
      <c r="Q127">
        <f t="shared" si="53"/>
        <v>9.2248000000000001</v>
      </c>
      <c r="R127">
        <f t="shared" si="54"/>
        <v>8.8231799999999989</v>
      </c>
      <c r="S127">
        <f t="shared" si="55"/>
        <v>9.2468999999999948</v>
      </c>
      <c r="T127">
        <f t="shared" si="56"/>
        <v>9.2850299999999937</v>
      </c>
      <c r="U127">
        <f t="shared" si="57"/>
        <v>9.3245799999999939</v>
      </c>
      <c r="V127">
        <f t="shared" si="58"/>
        <v>9.5142500000000041</v>
      </c>
      <c r="W127" s="4">
        <f t="shared" si="59"/>
        <v>9.5849600000000024</v>
      </c>
    </row>
    <row r="128" spans="2:23" x14ac:dyDescent="0.3">
      <c r="B128" s="30">
        <v>38</v>
      </c>
      <c r="C128">
        <f t="shared" si="42"/>
        <v>7.2705799999999998</v>
      </c>
      <c r="D128">
        <f t="shared" si="43"/>
        <v>8.3178200000000047</v>
      </c>
      <c r="E128">
        <f t="shared" si="44"/>
        <v>9.5498600000000025</v>
      </c>
      <c r="F128">
        <f t="shared" si="45"/>
        <v>9.2512399999999939</v>
      </c>
      <c r="G128">
        <f t="shared" si="46"/>
        <v>10.013080000000006</v>
      </c>
      <c r="H128">
        <f t="shared" si="47"/>
        <v>10.024929999999998</v>
      </c>
      <c r="I128">
        <f t="shared" si="48"/>
        <v>10.049959999999997</v>
      </c>
      <c r="J128">
        <f t="shared" si="49"/>
        <v>10.100470000000001</v>
      </c>
      <c r="K128" s="4">
        <f t="shared" si="50"/>
        <v>10.154220000000011</v>
      </c>
      <c r="N128" s="30">
        <v>38</v>
      </c>
      <c r="O128">
        <f t="shared" si="51"/>
        <v>7.170379999999998</v>
      </c>
      <c r="P128">
        <f t="shared" si="52"/>
        <v>8.1041799999999977</v>
      </c>
      <c r="Q128">
        <f t="shared" si="53"/>
        <v>9.2182999999999993</v>
      </c>
      <c r="R128">
        <f t="shared" si="54"/>
        <v>8.8314799999999991</v>
      </c>
      <c r="S128">
        <f t="shared" si="55"/>
        <v>9.267399999999995</v>
      </c>
      <c r="T128">
        <f t="shared" si="56"/>
        <v>9.3038299999999943</v>
      </c>
      <c r="U128">
        <f t="shared" si="57"/>
        <v>9.3418799999999944</v>
      </c>
      <c r="V128">
        <f t="shared" si="58"/>
        <v>9.5262500000000045</v>
      </c>
      <c r="W128" s="4">
        <f t="shared" si="59"/>
        <v>9.5950600000000019</v>
      </c>
    </row>
    <row r="129" spans="2:23" x14ac:dyDescent="0.3">
      <c r="B129" s="30">
        <v>39</v>
      </c>
      <c r="C129">
        <f t="shared" si="42"/>
        <v>7.2553200000000002</v>
      </c>
      <c r="D129">
        <f t="shared" si="43"/>
        <v>8.3006133333333381</v>
      </c>
      <c r="E129">
        <f t="shared" si="44"/>
        <v>9.5120233333333353</v>
      </c>
      <c r="F129">
        <f t="shared" si="45"/>
        <v>9.2219599999999939</v>
      </c>
      <c r="G129">
        <f t="shared" si="46"/>
        <v>9.965986666666673</v>
      </c>
      <c r="H129">
        <f t="shared" si="47"/>
        <v>9.9784283333333299</v>
      </c>
      <c r="I129">
        <f t="shared" si="48"/>
        <v>10.003839999999997</v>
      </c>
      <c r="J129">
        <f t="shared" si="49"/>
        <v>10.058838333333334</v>
      </c>
      <c r="K129" s="4">
        <f t="shared" si="50"/>
        <v>10.11413000000001</v>
      </c>
      <c r="N129" s="30">
        <v>39</v>
      </c>
      <c r="O129">
        <f t="shared" si="51"/>
        <v>7.1640199999999981</v>
      </c>
      <c r="P129">
        <f t="shared" si="52"/>
        <v>8.1067199999999975</v>
      </c>
      <c r="Q129">
        <f t="shared" si="53"/>
        <v>9.2112833333333324</v>
      </c>
      <c r="R129">
        <f t="shared" si="54"/>
        <v>8.8409199999999988</v>
      </c>
      <c r="S129">
        <f t="shared" si="55"/>
        <v>9.289266666666661</v>
      </c>
      <c r="T129">
        <f t="shared" si="56"/>
        <v>9.3241116666666599</v>
      </c>
      <c r="U129">
        <f t="shared" si="57"/>
        <v>9.3608533333333277</v>
      </c>
      <c r="V129">
        <f t="shared" si="58"/>
        <v>9.5400416666666707</v>
      </c>
      <c r="W129" s="4">
        <f t="shared" si="59"/>
        <v>9.6073233333333352</v>
      </c>
    </row>
    <row r="130" spans="2:23" x14ac:dyDescent="0.3">
      <c r="B130" s="30">
        <v>40</v>
      </c>
      <c r="C130">
        <f t="shared" si="42"/>
        <v>7.2402499999999996</v>
      </c>
      <c r="D130">
        <f t="shared" si="43"/>
        <v>8.2847500000000043</v>
      </c>
      <c r="E130">
        <f t="shared" si="44"/>
        <v>9.4742500000000014</v>
      </c>
      <c r="F130">
        <f t="shared" si="45"/>
        <v>9.1944999999999943</v>
      </c>
      <c r="G130">
        <f t="shared" si="46"/>
        <v>9.9215000000000053</v>
      </c>
      <c r="H130">
        <f t="shared" si="47"/>
        <v>9.9346249999999969</v>
      </c>
      <c r="I130">
        <f t="shared" si="48"/>
        <v>9.9604999999999961</v>
      </c>
      <c r="J130">
        <f t="shared" si="49"/>
        <v>10.020375000000001</v>
      </c>
      <c r="K130" s="4">
        <f t="shared" si="50"/>
        <v>10.07725000000001</v>
      </c>
      <c r="N130" s="30">
        <v>40</v>
      </c>
      <c r="O130">
        <f t="shared" si="51"/>
        <v>7.1577499999999983</v>
      </c>
      <c r="P130">
        <f t="shared" si="52"/>
        <v>8.1102499999999971</v>
      </c>
      <c r="Q130">
        <f t="shared" si="53"/>
        <v>9.2037499999999994</v>
      </c>
      <c r="R130">
        <f t="shared" si="54"/>
        <v>8.8514999999999979</v>
      </c>
      <c r="S130">
        <f t="shared" si="55"/>
        <v>9.3124999999999947</v>
      </c>
      <c r="T130">
        <f t="shared" si="56"/>
        <v>9.3458749999999942</v>
      </c>
      <c r="U130">
        <f t="shared" si="57"/>
        <v>9.3814999999999937</v>
      </c>
      <c r="V130">
        <f t="shared" si="58"/>
        <v>9.5556250000000045</v>
      </c>
      <c r="W130" s="4">
        <f t="shared" si="59"/>
        <v>9.6217500000000022</v>
      </c>
    </row>
    <row r="131" spans="2:23" x14ac:dyDescent="0.3">
      <c r="B131" s="30">
        <v>41</v>
      </c>
      <c r="C131">
        <f t="shared" si="42"/>
        <v>7.2253699999999998</v>
      </c>
      <c r="D131">
        <f t="shared" si="43"/>
        <v>8.2702300000000051</v>
      </c>
      <c r="E131">
        <f t="shared" si="44"/>
        <v>9.4365400000000026</v>
      </c>
      <c r="F131">
        <f t="shared" si="45"/>
        <v>9.1688599999999933</v>
      </c>
      <c r="G131">
        <f t="shared" si="46"/>
        <v>9.8796200000000063</v>
      </c>
      <c r="H131">
        <f t="shared" si="47"/>
        <v>9.893519999999997</v>
      </c>
      <c r="I131">
        <f t="shared" si="48"/>
        <v>9.9199399999999969</v>
      </c>
      <c r="J131">
        <f t="shared" si="49"/>
        <v>9.98508</v>
      </c>
      <c r="K131" s="4">
        <f t="shared" si="50"/>
        <v>10.043580000000009</v>
      </c>
      <c r="N131" s="30">
        <v>41</v>
      </c>
      <c r="O131">
        <f t="shared" si="51"/>
        <v>7.1515699999999978</v>
      </c>
      <c r="P131">
        <f t="shared" si="52"/>
        <v>8.1147699999999965</v>
      </c>
      <c r="Q131">
        <f t="shared" si="53"/>
        <v>9.1956999999999987</v>
      </c>
      <c r="R131">
        <f t="shared" si="54"/>
        <v>8.8632199999999983</v>
      </c>
      <c r="S131">
        <f t="shared" si="55"/>
        <v>9.337099999999996</v>
      </c>
      <c r="T131">
        <f t="shared" si="56"/>
        <v>9.3691199999999935</v>
      </c>
      <c r="U131">
        <f t="shared" si="57"/>
        <v>9.4038199999999943</v>
      </c>
      <c r="V131">
        <f t="shared" si="58"/>
        <v>9.573000000000004</v>
      </c>
      <c r="W131" s="4">
        <f t="shared" si="59"/>
        <v>9.6383400000000012</v>
      </c>
    </row>
    <row r="132" spans="2:23" x14ac:dyDescent="0.3">
      <c r="B132" s="30">
        <v>42</v>
      </c>
      <c r="C132">
        <f t="shared" si="42"/>
        <v>7.21068</v>
      </c>
      <c r="D132">
        <f t="shared" si="43"/>
        <v>8.2570533333333387</v>
      </c>
      <c r="E132">
        <f t="shared" si="44"/>
        <v>9.3988933333333353</v>
      </c>
      <c r="F132">
        <f t="shared" si="45"/>
        <v>9.1450399999999945</v>
      </c>
      <c r="G132">
        <f t="shared" si="46"/>
        <v>9.8403466666666723</v>
      </c>
      <c r="H132">
        <f t="shared" si="47"/>
        <v>9.8551133333333301</v>
      </c>
      <c r="I132">
        <f t="shared" si="48"/>
        <v>9.8821599999999954</v>
      </c>
      <c r="J132">
        <f t="shared" si="49"/>
        <v>9.9529533333333333</v>
      </c>
      <c r="K132" s="4">
        <f t="shared" si="50"/>
        <v>10.013120000000011</v>
      </c>
      <c r="N132" s="30">
        <v>42</v>
      </c>
      <c r="O132">
        <f t="shared" si="51"/>
        <v>7.1454799999999983</v>
      </c>
      <c r="P132">
        <f t="shared" si="52"/>
        <v>8.1202799999999975</v>
      </c>
      <c r="Q132">
        <f t="shared" si="53"/>
        <v>9.1871333333333318</v>
      </c>
      <c r="R132">
        <f t="shared" si="54"/>
        <v>8.8760799999999982</v>
      </c>
      <c r="S132">
        <f t="shared" si="55"/>
        <v>9.3630666666666613</v>
      </c>
      <c r="T132">
        <f t="shared" si="56"/>
        <v>9.3938466666666596</v>
      </c>
      <c r="U132">
        <f t="shared" si="57"/>
        <v>9.4278133333333258</v>
      </c>
      <c r="V132">
        <f t="shared" si="58"/>
        <v>9.5921666666666709</v>
      </c>
      <c r="W132" s="4">
        <f t="shared" si="59"/>
        <v>9.6570933333333357</v>
      </c>
    </row>
    <row r="133" spans="2:23" x14ac:dyDescent="0.3">
      <c r="B133" s="30">
        <v>43</v>
      </c>
      <c r="C133">
        <f t="shared" si="42"/>
        <v>7.19618</v>
      </c>
      <c r="D133">
        <f t="shared" si="43"/>
        <v>8.2452200000000051</v>
      </c>
      <c r="E133">
        <f t="shared" si="44"/>
        <v>9.3613100000000031</v>
      </c>
      <c r="F133">
        <f t="shared" si="45"/>
        <v>9.1230399999999925</v>
      </c>
      <c r="G133">
        <f t="shared" si="46"/>
        <v>9.8036800000000071</v>
      </c>
      <c r="H133">
        <f t="shared" si="47"/>
        <v>9.8194049999999962</v>
      </c>
      <c r="I133">
        <f t="shared" si="48"/>
        <v>9.847159999999997</v>
      </c>
      <c r="J133">
        <f t="shared" si="49"/>
        <v>9.9239950000000015</v>
      </c>
      <c r="K133" s="4">
        <f t="shared" si="50"/>
        <v>9.9858700000000109</v>
      </c>
      <c r="N133" s="30">
        <v>43</v>
      </c>
      <c r="O133">
        <f t="shared" si="51"/>
        <v>7.139479999999998</v>
      </c>
      <c r="P133">
        <f t="shared" si="52"/>
        <v>8.1267799999999966</v>
      </c>
      <c r="Q133">
        <f t="shared" si="53"/>
        <v>9.1780499999999989</v>
      </c>
      <c r="R133">
        <f t="shared" si="54"/>
        <v>8.8900799999999993</v>
      </c>
      <c r="S133">
        <f t="shared" si="55"/>
        <v>9.3903999999999943</v>
      </c>
      <c r="T133">
        <f t="shared" si="56"/>
        <v>9.4200549999999925</v>
      </c>
      <c r="U133">
        <f t="shared" si="57"/>
        <v>9.4534799999999937</v>
      </c>
      <c r="V133">
        <f t="shared" si="58"/>
        <v>9.6131250000000037</v>
      </c>
      <c r="W133" s="4">
        <f t="shared" si="59"/>
        <v>9.6780100000000022</v>
      </c>
    </row>
    <row r="134" spans="2:23" x14ac:dyDescent="0.3">
      <c r="B134" s="30">
        <v>44</v>
      </c>
      <c r="C134">
        <f t="shared" si="42"/>
        <v>7.18187</v>
      </c>
      <c r="D134">
        <f t="shared" si="43"/>
        <v>8.2347300000000043</v>
      </c>
      <c r="E134">
        <f t="shared" si="44"/>
        <v>9.3237900000000025</v>
      </c>
      <c r="F134">
        <f t="shared" si="45"/>
        <v>9.1028599999999926</v>
      </c>
      <c r="G134">
        <f t="shared" si="46"/>
        <v>9.7696200000000069</v>
      </c>
      <c r="H134">
        <f t="shared" si="47"/>
        <v>9.7863949999999953</v>
      </c>
      <c r="I134">
        <f t="shared" si="48"/>
        <v>9.8149399999999964</v>
      </c>
      <c r="J134">
        <f t="shared" si="49"/>
        <v>9.8982050000000008</v>
      </c>
      <c r="K134" s="4">
        <f t="shared" si="50"/>
        <v>9.9618300000000115</v>
      </c>
      <c r="N134" s="30">
        <v>44</v>
      </c>
      <c r="O134">
        <f t="shared" si="51"/>
        <v>7.133569999999998</v>
      </c>
      <c r="P134">
        <f t="shared" si="52"/>
        <v>8.1342699999999972</v>
      </c>
      <c r="Q134">
        <f t="shared" si="53"/>
        <v>9.16845</v>
      </c>
      <c r="R134">
        <f t="shared" si="54"/>
        <v>8.9052199999999981</v>
      </c>
      <c r="S134">
        <f t="shared" si="55"/>
        <v>9.4190999999999949</v>
      </c>
      <c r="T134">
        <f t="shared" si="56"/>
        <v>9.4477449999999923</v>
      </c>
      <c r="U134">
        <f t="shared" si="57"/>
        <v>9.4808199999999925</v>
      </c>
      <c r="V134">
        <f t="shared" si="58"/>
        <v>9.6358750000000057</v>
      </c>
      <c r="W134" s="4">
        <f t="shared" si="59"/>
        <v>9.7010900000000007</v>
      </c>
    </row>
    <row r="135" spans="2:23" x14ac:dyDescent="0.3">
      <c r="B135" s="30">
        <v>45</v>
      </c>
      <c r="C135">
        <f t="shared" si="42"/>
        <v>7.1677499999999998</v>
      </c>
      <c r="D135">
        <f t="shared" si="43"/>
        <v>8.2255833333333381</v>
      </c>
      <c r="E135">
        <f t="shared" si="44"/>
        <v>9.2863333333333369</v>
      </c>
      <c r="F135">
        <f t="shared" si="45"/>
        <v>9.0844999999999931</v>
      </c>
      <c r="G135">
        <f t="shared" si="46"/>
        <v>9.7381666666666735</v>
      </c>
      <c r="H135">
        <f t="shared" si="47"/>
        <v>9.7560833333333292</v>
      </c>
      <c r="I135">
        <f t="shared" si="48"/>
        <v>9.7854999999999954</v>
      </c>
      <c r="J135">
        <f t="shared" si="49"/>
        <v>9.8755833333333349</v>
      </c>
      <c r="K135" s="4">
        <f t="shared" si="50"/>
        <v>9.9410000000000114</v>
      </c>
      <c r="N135" s="30">
        <v>45</v>
      </c>
      <c r="O135">
        <f t="shared" si="51"/>
        <v>7.127749999999998</v>
      </c>
      <c r="P135">
        <f t="shared" si="52"/>
        <v>8.1427499999999959</v>
      </c>
      <c r="Q135">
        <f t="shared" si="53"/>
        <v>9.1583333333333314</v>
      </c>
      <c r="R135">
        <f t="shared" si="54"/>
        <v>8.9214999999999982</v>
      </c>
      <c r="S135">
        <f t="shared" si="55"/>
        <v>9.4491666666666614</v>
      </c>
      <c r="T135">
        <f t="shared" si="56"/>
        <v>9.4769166666666589</v>
      </c>
      <c r="U135">
        <f t="shared" si="57"/>
        <v>9.5098333333333258</v>
      </c>
      <c r="V135">
        <f t="shared" si="58"/>
        <v>9.6604166666666718</v>
      </c>
      <c r="W135" s="4">
        <f t="shared" si="59"/>
        <v>9.7263333333333346</v>
      </c>
    </row>
    <row r="136" spans="2:23" x14ac:dyDescent="0.3">
      <c r="B136" s="30">
        <v>46</v>
      </c>
      <c r="C136">
        <f t="shared" si="42"/>
        <v>7.1538199999999996</v>
      </c>
      <c r="D136">
        <f t="shared" si="43"/>
        <v>8.2177800000000047</v>
      </c>
      <c r="E136">
        <f t="shared" si="44"/>
        <v>9.2489400000000028</v>
      </c>
      <c r="F136">
        <f t="shared" si="45"/>
        <v>9.0679599999999922</v>
      </c>
      <c r="G136">
        <f t="shared" si="46"/>
        <v>9.7093200000000071</v>
      </c>
      <c r="H136">
        <f t="shared" si="47"/>
        <v>9.7284699999999962</v>
      </c>
      <c r="I136">
        <f t="shared" si="48"/>
        <v>9.7588399999999957</v>
      </c>
      <c r="J136">
        <f t="shared" si="49"/>
        <v>9.8561300000000003</v>
      </c>
      <c r="K136" s="4">
        <f t="shared" si="50"/>
        <v>9.9233800000000123</v>
      </c>
      <c r="N136" s="30">
        <v>46</v>
      </c>
      <c r="O136">
        <f t="shared" si="51"/>
        <v>7.1220199999999974</v>
      </c>
      <c r="P136">
        <f t="shared" si="52"/>
        <v>8.1522199999999962</v>
      </c>
      <c r="Q136">
        <f t="shared" si="53"/>
        <v>9.1476999999999986</v>
      </c>
      <c r="R136">
        <f t="shared" si="54"/>
        <v>8.9389199999999978</v>
      </c>
      <c r="S136">
        <f t="shared" si="55"/>
        <v>9.4805999999999937</v>
      </c>
      <c r="T136">
        <f t="shared" si="56"/>
        <v>9.5075699999999923</v>
      </c>
      <c r="U136">
        <f t="shared" si="57"/>
        <v>9.5405199999999919</v>
      </c>
      <c r="V136">
        <f t="shared" si="58"/>
        <v>9.6867500000000053</v>
      </c>
      <c r="W136" s="4">
        <f t="shared" si="59"/>
        <v>9.7537400000000023</v>
      </c>
    </row>
    <row r="137" spans="2:23" x14ac:dyDescent="0.3">
      <c r="B137" s="30">
        <v>47</v>
      </c>
      <c r="C137">
        <f t="shared" si="42"/>
        <v>7.1400799999999993</v>
      </c>
      <c r="D137">
        <f t="shared" si="43"/>
        <v>8.2113200000000042</v>
      </c>
      <c r="E137">
        <f t="shared" si="44"/>
        <v>9.2116100000000039</v>
      </c>
      <c r="F137">
        <f t="shared" si="45"/>
        <v>9.0532399999999935</v>
      </c>
      <c r="G137">
        <f t="shared" si="46"/>
        <v>9.6830800000000075</v>
      </c>
      <c r="H137">
        <f t="shared" si="47"/>
        <v>9.7035549999999962</v>
      </c>
      <c r="I137">
        <f t="shared" si="48"/>
        <v>9.7349599999999956</v>
      </c>
      <c r="J137">
        <f t="shared" si="49"/>
        <v>9.8398450000000022</v>
      </c>
      <c r="K137" s="4">
        <f t="shared" si="50"/>
        <v>9.9089700000000107</v>
      </c>
      <c r="N137" s="30">
        <v>47</v>
      </c>
      <c r="O137">
        <f t="shared" si="51"/>
        <v>7.1163799999999977</v>
      </c>
      <c r="P137">
        <f t="shared" si="52"/>
        <v>8.1626799999999964</v>
      </c>
      <c r="Q137">
        <f t="shared" si="53"/>
        <v>9.1365499999999997</v>
      </c>
      <c r="R137">
        <f t="shared" si="54"/>
        <v>8.9574799999999986</v>
      </c>
      <c r="S137">
        <f t="shared" si="55"/>
        <v>9.5133999999999936</v>
      </c>
      <c r="T137">
        <f t="shared" si="56"/>
        <v>9.5397049999999926</v>
      </c>
      <c r="U137">
        <f t="shared" si="57"/>
        <v>9.5728799999999925</v>
      </c>
      <c r="V137">
        <f t="shared" si="58"/>
        <v>9.7148750000000046</v>
      </c>
      <c r="W137" s="4">
        <f t="shared" si="59"/>
        <v>9.7833100000000019</v>
      </c>
    </row>
    <row r="138" spans="2:23" x14ac:dyDescent="0.3">
      <c r="B138" s="30">
        <v>48</v>
      </c>
      <c r="C138">
        <f t="shared" si="42"/>
        <v>7.1265299999999998</v>
      </c>
      <c r="D138">
        <f t="shared" si="43"/>
        <v>8.2062033333333382</v>
      </c>
      <c r="E138">
        <f t="shared" si="44"/>
        <v>9.1743433333333364</v>
      </c>
      <c r="F138">
        <f t="shared" si="45"/>
        <v>9.0403399999999934</v>
      </c>
      <c r="G138">
        <f t="shared" si="46"/>
        <v>9.6594466666666747</v>
      </c>
      <c r="H138">
        <f t="shared" si="47"/>
        <v>9.6813383333333292</v>
      </c>
      <c r="I138">
        <f t="shared" si="48"/>
        <v>9.7138599999999951</v>
      </c>
      <c r="J138">
        <f t="shared" si="49"/>
        <v>9.8267283333333353</v>
      </c>
      <c r="K138" s="4">
        <f t="shared" si="50"/>
        <v>9.8977700000000119</v>
      </c>
      <c r="N138" s="30">
        <v>48</v>
      </c>
      <c r="O138">
        <f t="shared" si="51"/>
        <v>7.1108299999999973</v>
      </c>
      <c r="P138">
        <f t="shared" si="52"/>
        <v>8.1741299999999963</v>
      </c>
      <c r="Q138">
        <f t="shared" si="53"/>
        <v>9.124883333333333</v>
      </c>
      <c r="R138">
        <f t="shared" si="54"/>
        <v>8.9771799999999988</v>
      </c>
      <c r="S138">
        <f t="shared" si="55"/>
        <v>9.5475666666666612</v>
      </c>
      <c r="T138">
        <f t="shared" si="56"/>
        <v>9.5733216666666596</v>
      </c>
      <c r="U138">
        <f t="shared" si="57"/>
        <v>9.6069133333333259</v>
      </c>
      <c r="V138">
        <f t="shared" si="58"/>
        <v>9.7447916666666714</v>
      </c>
      <c r="W138" s="4">
        <f t="shared" si="59"/>
        <v>9.8150433333333353</v>
      </c>
    </row>
    <row r="139" spans="2:23" x14ac:dyDescent="0.3">
      <c r="B139" s="30">
        <v>49</v>
      </c>
      <c r="C139">
        <f t="shared" si="42"/>
        <v>7.1131699999999993</v>
      </c>
      <c r="D139">
        <f t="shared" si="43"/>
        <v>8.202430000000005</v>
      </c>
      <c r="E139">
        <f t="shared" si="44"/>
        <v>9.1371400000000023</v>
      </c>
      <c r="F139">
        <f t="shared" si="45"/>
        <v>9.0292599999999918</v>
      </c>
      <c r="G139">
        <f t="shared" si="46"/>
        <v>9.6384200000000089</v>
      </c>
      <c r="H139">
        <f t="shared" si="47"/>
        <v>9.6618199999999952</v>
      </c>
      <c r="I139">
        <f t="shared" si="48"/>
        <v>9.6955399999999958</v>
      </c>
      <c r="J139">
        <f t="shared" si="49"/>
        <v>9.8167800000000014</v>
      </c>
      <c r="K139" s="4">
        <f t="shared" si="50"/>
        <v>9.8897800000000107</v>
      </c>
      <c r="N139" s="30">
        <v>49</v>
      </c>
      <c r="O139">
        <f t="shared" si="51"/>
        <v>7.1053699999999971</v>
      </c>
      <c r="P139">
        <f t="shared" si="52"/>
        <v>8.1865699999999961</v>
      </c>
      <c r="Q139">
        <f t="shared" si="53"/>
        <v>9.1126999999999985</v>
      </c>
      <c r="R139">
        <f t="shared" si="54"/>
        <v>8.9980199999999986</v>
      </c>
      <c r="S139">
        <f t="shared" si="55"/>
        <v>9.5830999999999946</v>
      </c>
      <c r="T139">
        <f t="shared" si="56"/>
        <v>9.6084199999999917</v>
      </c>
      <c r="U139">
        <f t="shared" si="57"/>
        <v>9.642619999999992</v>
      </c>
      <c r="V139">
        <f t="shared" si="58"/>
        <v>9.7765000000000057</v>
      </c>
      <c r="W139" s="4">
        <f t="shared" si="59"/>
        <v>9.8489400000000025</v>
      </c>
    </row>
    <row r="140" spans="2:23" x14ac:dyDescent="0.3">
      <c r="B140" s="30">
        <v>50</v>
      </c>
      <c r="C140">
        <f t="shared" si="42"/>
        <v>7.1</v>
      </c>
      <c r="D140">
        <f t="shared" si="43"/>
        <v>8.2000000000000046</v>
      </c>
      <c r="E140">
        <f t="shared" si="44"/>
        <v>9.1000000000000032</v>
      </c>
      <c r="F140">
        <f t="shared" si="45"/>
        <v>9.0199999999999925</v>
      </c>
      <c r="G140">
        <f t="shared" si="46"/>
        <v>9.6200000000000081</v>
      </c>
      <c r="H140">
        <f t="shared" si="47"/>
        <v>9.644999999999996</v>
      </c>
      <c r="I140">
        <f t="shared" si="48"/>
        <v>9.6799999999999944</v>
      </c>
      <c r="J140">
        <f t="shared" si="49"/>
        <v>9.8100000000000023</v>
      </c>
      <c r="K140" s="4">
        <f t="shared" si="50"/>
        <v>9.8850000000000104</v>
      </c>
      <c r="N140" s="30">
        <v>50</v>
      </c>
      <c r="O140">
        <f t="shared" si="51"/>
        <v>7.099999999999997</v>
      </c>
      <c r="P140">
        <f t="shared" si="52"/>
        <v>8.1999999999999957</v>
      </c>
      <c r="Q140">
        <f t="shared" si="53"/>
        <v>9.0999999999999979</v>
      </c>
      <c r="R140">
        <f t="shared" si="54"/>
        <v>9.0199999999999978</v>
      </c>
      <c r="S140">
        <f t="shared" si="55"/>
        <v>9.6199999999999939</v>
      </c>
      <c r="T140">
        <f t="shared" si="56"/>
        <v>9.6449999999999925</v>
      </c>
      <c r="U140">
        <f t="shared" si="57"/>
        <v>9.6799999999999926</v>
      </c>
      <c r="V140">
        <f t="shared" si="58"/>
        <v>9.8100000000000058</v>
      </c>
      <c r="W140" s="4">
        <f t="shared" si="59"/>
        <v>9.8850000000000016</v>
      </c>
    </row>
    <row r="141" spans="2:23" x14ac:dyDescent="0.3">
      <c r="B141" s="30">
        <v>51</v>
      </c>
      <c r="C141">
        <f>$O$72*B141*B141+$P$72*B141+$Q$72</f>
        <v>7.1053699999999909</v>
      </c>
      <c r="D141">
        <f>$O$73*B141*B141+$P$73*B141+$Q$73</f>
        <v>8.186569999999989</v>
      </c>
      <c r="E141">
        <f>$O$74*B141*B141+$P$74*B141+$Q$74</f>
        <v>9.1127000000000056</v>
      </c>
      <c r="F141">
        <f>$O$75*B141*B141+$P$75*B141+$Q$75</f>
        <v>8.9980200000000146</v>
      </c>
      <c r="G141">
        <f>$O$76*B141*B141+$P$76*B141+$Q$76</f>
        <v>9.5831000000000053</v>
      </c>
      <c r="H141">
        <f>$O$77*B141*B141+$P$77*B141+$Q$77</f>
        <v>9.6084199999999953</v>
      </c>
      <c r="I141">
        <f>$O$78*B141*B141+$P$78*B141+$Q$78</f>
        <v>9.6426200000000062</v>
      </c>
      <c r="J141">
        <f>$O$79*B141*B141+$P$79*B141+$Q$79</f>
        <v>9.776500000000004</v>
      </c>
      <c r="K141" s="4">
        <f>$O$80*B141*B141+$P$80*B141+$Q$80</f>
        <v>9.848940000000006</v>
      </c>
      <c r="N141" s="30">
        <v>51</v>
      </c>
      <c r="O141">
        <f>$U$72*N141*N141+$V$72*N141+$W$72</f>
        <v>7.1131699999999958</v>
      </c>
      <c r="P141">
        <f>$U$73*N141*N141+$V$73*N141+$W$73</f>
        <v>8.2024299999999908</v>
      </c>
      <c r="Q141">
        <f>$U$74*N141*N141+$V$74*N141+$W$74</f>
        <v>9.1371400000000005</v>
      </c>
      <c r="R141">
        <f>$U$75*N141*N141+$V$75*N141+$W$75</f>
        <v>9.0292600000000078</v>
      </c>
      <c r="S141">
        <f>$U$76*N141*N141+$V$76*N141+$W$76</f>
        <v>9.6384200000000124</v>
      </c>
      <c r="T141">
        <f>$U$77*N141*N141+$V$77*N141+$W$77</f>
        <v>9.6618200000000041</v>
      </c>
      <c r="U141">
        <f>$U$78*N141*N141+$V$78*N141+$W$78</f>
        <v>9.6955399999999869</v>
      </c>
      <c r="V141">
        <f>$U$79*N141*N141+$V$79*N141+$W$79</f>
        <v>9.8167800000000049</v>
      </c>
      <c r="W141" s="4">
        <f>$U$80*N141*N141+$V$80*N141+$W$80</f>
        <v>9.8897799999999627</v>
      </c>
    </row>
    <row r="142" spans="2:23" x14ac:dyDescent="0.3">
      <c r="B142" s="30">
        <v>52</v>
      </c>
      <c r="C142">
        <f t="shared" ref="C142:C190" si="60">$O$72*B142*B142+$P$72*B142+$Q$72</f>
        <v>7.1108299999999911</v>
      </c>
      <c r="D142">
        <f t="shared" ref="D142:D190" si="61">$O$73*B142*B142+$P$73*B142+$Q$73</f>
        <v>8.1741299999999892</v>
      </c>
      <c r="E142">
        <f t="shared" ref="E142:E190" si="62">$O$74*B142*B142+$P$74*B142+$Q$74</f>
        <v>9.1248833333333401</v>
      </c>
      <c r="F142">
        <f t="shared" ref="F142:F190" si="63">$O$75*B142*B142+$P$75*B142+$Q$75</f>
        <v>8.9771800000000148</v>
      </c>
      <c r="G142">
        <f t="shared" ref="G142:G190" si="64">$O$76*B142*B142+$P$76*B142+$Q$76</f>
        <v>9.5475666666666719</v>
      </c>
      <c r="H142">
        <f t="shared" ref="H142:H190" si="65">$O$77*B142*B142+$P$77*B142+$Q$77</f>
        <v>9.5733216666666632</v>
      </c>
      <c r="I142">
        <f t="shared" ref="I142:I190" si="66">$O$78*B142*B142+$P$78*B142+$Q$78</f>
        <v>9.6069133333333401</v>
      </c>
      <c r="J142">
        <f t="shared" ref="J142:J190" si="67">$O$79*B142*B142+$P$79*B142+$Q$79</f>
        <v>9.7447916666666714</v>
      </c>
      <c r="K142" s="4">
        <f t="shared" ref="K142:K189" si="68">$O$80*B142*B142+$P$80*B142+$Q$80</f>
        <v>9.8150433333333389</v>
      </c>
      <c r="N142" s="30">
        <v>52</v>
      </c>
      <c r="O142">
        <f t="shared" ref="O142:O190" si="69">$U$72*N142*N142+$V$72*N142+$W$72</f>
        <v>7.1265299999999963</v>
      </c>
      <c r="P142">
        <f t="shared" ref="P142:P190" si="70">$U$73*N142*N142+$V$73*N142+$W$73</f>
        <v>8.206203333333324</v>
      </c>
      <c r="Q142">
        <f t="shared" ref="Q142:Q190" si="71">$U$74*N142*N142+$V$74*N142+$W$74</f>
        <v>9.1743433333333329</v>
      </c>
      <c r="R142">
        <f t="shared" ref="R142:R190" si="72">$U$75*N142*N142+$V$75*N142+$W$75</f>
        <v>9.0403400000000076</v>
      </c>
      <c r="S142">
        <f t="shared" ref="S142:S190" si="73">$U$76*N142*N142+$V$76*N142+$W$76</f>
        <v>9.6594466666666801</v>
      </c>
      <c r="T142">
        <f t="shared" ref="T142:T190" si="74">$U$77*N142*N142+$V$77*N142+$W$77</f>
        <v>9.681338333333338</v>
      </c>
      <c r="U142">
        <f t="shared" ref="U142:U190" si="75">$U$78*N142*N142+$V$78*N142+$W$78</f>
        <v>9.7138599999999879</v>
      </c>
      <c r="V142">
        <f t="shared" ref="V142:V190" si="76">$U$79*N142*N142+$V$79*N142+$W$79</f>
        <v>9.8267283333333371</v>
      </c>
      <c r="W142" s="4">
        <f t="shared" ref="W142:W190" si="77">$U$80*N142*N142+$V$80*N142+$W$80</f>
        <v>9.8977699999999604</v>
      </c>
    </row>
    <row r="143" spans="2:23" x14ac:dyDescent="0.3">
      <c r="B143" s="30">
        <v>53</v>
      </c>
      <c r="C143">
        <f t="shared" si="60"/>
        <v>7.1163799999999906</v>
      </c>
      <c r="D143">
        <f t="shared" si="61"/>
        <v>8.1626799999999893</v>
      </c>
      <c r="E143">
        <f t="shared" si="62"/>
        <v>9.1365500000000068</v>
      </c>
      <c r="F143">
        <f t="shared" si="63"/>
        <v>8.9574800000000145</v>
      </c>
      <c r="G143">
        <f t="shared" si="64"/>
        <v>9.5134000000000061</v>
      </c>
      <c r="H143">
        <f t="shared" si="65"/>
        <v>9.5397049999999961</v>
      </c>
      <c r="I143">
        <f t="shared" si="66"/>
        <v>9.5728800000000067</v>
      </c>
      <c r="J143">
        <f t="shared" si="67"/>
        <v>9.7148750000000046</v>
      </c>
      <c r="K143" s="4">
        <f t="shared" si="68"/>
        <v>9.7833100000000055</v>
      </c>
      <c r="N143" s="30">
        <v>53</v>
      </c>
      <c r="O143">
        <f t="shared" si="69"/>
        <v>7.1400799999999958</v>
      </c>
      <c r="P143">
        <f t="shared" si="70"/>
        <v>8.2113199999999917</v>
      </c>
      <c r="Q143">
        <f t="shared" si="71"/>
        <v>9.2116100000000003</v>
      </c>
      <c r="R143">
        <f t="shared" si="72"/>
        <v>9.0532400000000095</v>
      </c>
      <c r="S143">
        <f t="shared" si="73"/>
        <v>9.6830800000000146</v>
      </c>
      <c r="T143">
        <f t="shared" si="74"/>
        <v>9.703555000000005</v>
      </c>
      <c r="U143">
        <f t="shared" si="75"/>
        <v>9.7349599999999885</v>
      </c>
      <c r="V143">
        <f t="shared" si="76"/>
        <v>9.8398450000000039</v>
      </c>
      <c r="W143" s="4">
        <f t="shared" si="77"/>
        <v>9.908969999999961</v>
      </c>
    </row>
    <row r="144" spans="2:23" x14ac:dyDescent="0.3">
      <c r="B144" s="30">
        <v>54</v>
      </c>
      <c r="C144">
        <f t="shared" si="60"/>
        <v>7.1220199999999911</v>
      </c>
      <c r="D144">
        <f t="shared" si="61"/>
        <v>8.1522199999999891</v>
      </c>
      <c r="E144">
        <f t="shared" si="62"/>
        <v>9.1477000000000057</v>
      </c>
      <c r="F144">
        <f t="shared" si="63"/>
        <v>8.9389200000000137</v>
      </c>
      <c r="G144">
        <f t="shared" si="64"/>
        <v>9.4806000000000061</v>
      </c>
      <c r="H144">
        <f t="shared" si="65"/>
        <v>9.5075699999999959</v>
      </c>
      <c r="I144">
        <f t="shared" si="66"/>
        <v>9.5405200000000079</v>
      </c>
      <c r="J144">
        <f t="shared" si="67"/>
        <v>9.6867500000000053</v>
      </c>
      <c r="K144" s="4">
        <f t="shared" si="68"/>
        <v>9.7537400000000058</v>
      </c>
      <c r="N144" s="30">
        <v>54</v>
      </c>
      <c r="O144">
        <f t="shared" si="69"/>
        <v>7.1538199999999961</v>
      </c>
      <c r="P144">
        <f t="shared" si="70"/>
        <v>8.2177799999999905</v>
      </c>
      <c r="Q144">
        <f t="shared" si="71"/>
        <v>9.2489399999999993</v>
      </c>
      <c r="R144">
        <f t="shared" si="72"/>
        <v>9.0679600000000082</v>
      </c>
      <c r="S144">
        <f t="shared" si="73"/>
        <v>9.7093200000000142</v>
      </c>
      <c r="T144">
        <f t="shared" si="74"/>
        <v>9.7284700000000051</v>
      </c>
      <c r="U144">
        <f t="shared" si="75"/>
        <v>9.7588399999999886</v>
      </c>
      <c r="V144">
        <f t="shared" si="76"/>
        <v>9.8561300000000056</v>
      </c>
      <c r="W144" s="4">
        <f t="shared" si="77"/>
        <v>9.923379999999959</v>
      </c>
    </row>
    <row r="145" spans="2:23" x14ac:dyDescent="0.3">
      <c r="B145" s="30">
        <v>55</v>
      </c>
      <c r="C145">
        <f t="shared" si="60"/>
        <v>7.1277499999999909</v>
      </c>
      <c r="D145">
        <f t="shared" si="61"/>
        <v>8.1427499999999906</v>
      </c>
      <c r="E145">
        <f t="shared" si="62"/>
        <v>9.1583333333333403</v>
      </c>
      <c r="F145">
        <f t="shared" si="63"/>
        <v>8.9215000000000142</v>
      </c>
      <c r="G145">
        <f t="shared" si="64"/>
        <v>9.4491666666666738</v>
      </c>
      <c r="H145">
        <f t="shared" si="65"/>
        <v>9.4769166666666624</v>
      </c>
      <c r="I145">
        <f t="shared" si="66"/>
        <v>9.50983333333334</v>
      </c>
      <c r="J145">
        <f t="shared" si="67"/>
        <v>9.6604166666666718</v>
      </c>
      <c r="K145" s="4">
        <f t="shared" si="68"/>
        <v>9.7263333333333399</v>
      </c>
      <c r="N145" s="30">
        <v>55</v>
      </c>
      <c r="O145">
        <f t="shared" si="69"/>
        <v>7.1677499999999954</v>
      </c>
      <c r="P145">
        <f t="shared" si="70"/>
        <v>8.2255833333333239</v>
      </c>
      <c r="Q145">
        <f t="shared" si="71"/>
        <v>9.2863333333333333</v>
      </c>
      <c r="R145">
        <f t="shared" si="72"/>
        <v>9.0845000000000091</v>
      </c>
      <c r="S145">
        <f t="shared" si="73"/>
        <v>9.7381666666666806</v>
      </c>
      <c r="T145">
        <f t="shared" si="74"/>
        <v>9.7560833333333381</v>
      </c>
      <c r="U145">
        <f t="shared" si="75"/>
        <v>9.7854999999999883</v>
      </c>
      <c r="V145">
        <f t="shared" si="76"/>
        <v>9.8755833333333385</v>
      </c>
      <c r="W145" s="4">
        <f t="shared" si="77"/>
        <v>9.9409999999999599</v>
      </c>
    </row>
    <row r="146" spans="2:23" x14ac:dyDescent="0.3">
      <c r="B146" s="30">
        <v>56</v>
      </c>
      <c r="C146">
        <f t="shared" si="60"/>
        <v>7.1335699999999909</v>
      </c>
      <c r="D146">
        <f t="shared" si="61"/>
        <v>8.1342699999999901</v>
      </c>
      <c r="E146">
        <f t="shared" si="62"/>
        <v>9.1684500000000071</v>
      </c>
      <c r="F146">
        <f t="shared" si="63"/>
        <v>8.9052200000000141</v>
      </c>
      <c r="G146">
        <f t="shared" si="64"/>
        <v>9.4191000000000074</v>
      </c>
      <c r="H146">
        <f t="shared" si="65"/>
        <v>9.4477449999999958</v>
      </c>
      <c r="I146">
        <f t="shared" si="66"/>
        <v>9.4808200000000085</v>
      </c>
      <c r="J146">
        <f t="shared" si="67"/>
        <v>9.6358750000000057</v>
      </c>
      <c r="K146" s="4">
        <f t="shared" si="68"/>
        <v>9.7010900000000078</v>
      </c>
      <c r="N146" s="30">
        <v>56</v>
      </c>
      <c r="O146">
        <f t="shared" si="69"/>
        <v>7.1818699999999955</v>
      </c>
      <c r="P146">
        <f t="shared" si="70"/>
        <v>8.2347299999999919</v>
      </c>
      <c r="Q146">
        <f t="shared" si="71"/>
        <v>9.3237899999999989</v>
      </c>
      <c r="R146">
        <f t="shared" si="72"/>
        <v>9.1028600000000086</v>
      </c>
      <c r="S146">
        <f t="shared" si="73"/>
        <v>9.769620000000014</v>
      </c>
      <c r="T146">
        <f t="shared" si="74"/>
        <v>9.786395000000006</v>
      </c>
      <c r="U146">
        <f t="shared" si="75"/>
        <v>9.8149399999999893</v>
      </c>
      <c r="V146">
        <f t="shared" si="76"/>
        <v>9.8982050000000044</v>
      </c>
      <c r="W146" s="4">
        <f t="shared" si="77"/>
        <v>9.9618299999999582</v>
      </c>
    </row>
    <row r="147" spans="2:23" x14ac:dyDescent="0.3">
      <c r="B147" s="30">
        <v>57</v>
      </c>
      <c r="C147">
        <f t="shared" si="60"/>
        <v>7.1394799999999901</v>
      </c>
      <c r="D147">
        <f t="shared" si="61"/>
        <v>8.1267799999999895</v>
      </c>
      <c r="E147">
        <f t="shared" si="62"/>
        <v>9.1780500000000078</v>
      </c>
      <c r="F147">
        <f t="shared" si="63"/>
        <v>8.8900800000000153</v>
      </c>
      <c r="G147">
        <f t="shared" si="64"/>
        <v>9.3904000000000067</v>
      </c>
      <c r="H147">
        <f t="shared" si="65"/>
        <v>9.4200549999999961</v>
      </c>
      <c r="I147">
        <f t="shared" si="66"/>
        <v>9.4534800000000079</v>
      </c>
      <c r="J147">
        <f t="shared" si="67"/>
        <v>9.6131250000000055</v>
      </c>
      <c r="K147" s="4">
        <f t="shared" si="68"/>
        <v>9.6780100000000076</v>
      </c>
      <c r="N147" s="30">
        <v>57</v>
      </c>
      <c r="O147">
        <f t="shared" si="69"/>
        <v>7.1961799999999956</v>
      </c>
      <c r="P147">
        <f t="shared" si="70"/>
        <v>8.2452199999999909</v>
      </c>
      <c r="Q147">
        <f t="shared" si="71"/>
        <v>9.3613099999999996</v>
      </c>
      <c r="R147">
        <f t="shared" si="72"/>
        <v>9.1230400000000103</v>
      </c>
      <c r="S147">
        <f t="shared" si="73"/>
        <v>9.8036800000000159</v>
      </c>
      <c r="T147">
        <f t="shared" si="74"/>
        <v>9.819405000000005</v>
      </c>
      <c r="U147">
        <f t="shared" si="75"/>
        <v>9.8471599999999899</v>
      </c>
      <c r="V147">
        <f t="shared" si="76"/>
        <v>9.923995000000005</v>
      </c>
      <c r="W147" s="4">
        <f t="shared" si="77"/>
        <v>9.9858699999999576</v>
      </c>
    </row>
    <row r="148" spans="2:23" x14ac:dyDescent="0.3">
      <c r="B148" s="30">
        <v>58</v>
      </c>
      <c r="C148">
        <f t="shared" si="60"/>
        <v>7.1454799999999903</v>
      </c>
      <c r="D148">
        <f t="shared" si="61"/>
        <v>8.1202799999999904</v>
      </c>
      <c r="E148">
        <f t="shared" si="62"/>
        <v>9.1871333333333407</v>
      </c>
      <c r="F148">
        <f t="shared" si="63"/>
        <v>8.876080000000016</v>
      </c>
      <c r="G148">
        <f t="shared" si="64"/>
        <v>9.3630666666666738</v>
      </c>
      <c r="H148">
        <f t="shared" si="65"/>
        <v>9.3938466666666631</v>
      </c>
      <c r="I148">
        <f t="shared" si="66"/>
        <v>9.4278133333333418</v>
      </c>
      <c r="J148">
        <f t="shared" si="67"/>
        <v>9.5921666666666709</v>
      </c>
      <c r="K148" s="4">
        <f t="shared" si="68"/>
        <v>9.6570933333333411</v>
      </c>
      <c r="N148" s="30">
        <v>58</v>
      </c>
      <c r="O148">
        <f t="shared" si="69"/>
        <v>7.2106799999999955</v>
      </c>
      <c r="P148">
        <f t="shared" si="70"/>
        <v>8.2570533333333245</v>
      </c>
      <c r="Q148">
        <f t="shared" si="71"/>
        <v>9.3988933333333335</v>
      </c>
      <c r="R148">
        <f t="shared" si="72"/>
        <v>9.1450400000000087</v>
      </c>
      <c r="S148">
        <f t="shared" si="73"/>
        <v>9.840346666666683</v>
      </c>
      <c r="T148">
        <f t="shared" si="74"/>
        <v>9.8551133333333389</v>
      </c>
      <c r="U148">
        <f t="shared" si="75"/>
        <v>9.8821599999999901</v>
      </c>
      <c r="V148">
        <f t="shared" si="76"/>
        <v>9.9529533333333369</v>
      </c>
      <c r="W148" s="4">
        <f t="shared" si="77"/>
        <v>10.013119999999958</v>
      </c>
    </row>
    <row r="149" spans="2:23" x14ac:dyDescent="0.3">
      <c r="B149" s="30">
        <v>59</v>
      </c>
      <c r="C149">
        <f t="shared" si="60"/>
        <v>7.1515699999999898</v>
      </c>
      <c r="D149">
        <f t="shared" si="61"/>
        <v>8.1147699999999894</v>
      </c>
      <c r="E149">
        <f t="shared" si="62"/>
        <v>9.1957000000000075</v>
      </c>
      <c r="F149">
        <f t="shared" si="63"/>
        <v>8.8632200000000143</v>
      </c>
      <c r="G149">
        <f t="shared" si="64"/>
        <v>9.3371000000000066</v>
      </c>
      <c r="H149">
        <f t="shared" si="65"/>
        <v>9.3691199999999952</v>
      </c>
      <c r="I149">
        <f t="shared" si="66"/>
        <v>9.4038200000000085</v>
      </c>
      <c r="J149">
        <f t="shared" si="67"/>
        <v>9.5730000000000057</v>
      </c>
      <c r="K149" s="4">
        <f t="shared" si="68"/>
        <v>9.6383400000000101</v>
      </c>
      <c r="N149" s="30">
        <v>59</v>
      </c>
      <c r="O149">
        <f t="shared" si="69"/>
        <v>7.2253699999999954</v>
      </c>
      <c r="P149">
        <f t="shared" si="70"/>
        <v>8.2702299999999909</v>
      </c>
      <c r="Q149">
        <f t="shared" si="71"/>
        <v>9.4365400000000008</v>
      </c>
      <c r="R149">
        <f t="shared" si="72"/>
        <v>9.1688600000000093</v>
      </c>
      <c r="S149">
        <f t="shared" si="73"/>
        <v>9.8796200000000152</v>
      </c>
      <c r="T149">
        <f t="shared" si="74"/>
        <v>9.8935200000000041</v>
      </c>
      <c r="U149">
        <f t="shared" si="75"/>
        <v>9.9199399999999898</v>
      </c>
      <c r="V149">
        <f t="shared" si="76"/>
        <v>9.9850800000000071</v>
      </c>
      <c r="W149" s="4">
        <f t="shared" si="77"/>
        <v>10.043579999999956</v>
      </c>
    </row>
    <row r="150" spans="2:23" x14ac:dyDescent="0.3">
      <c r="B150" s="30">
        <v>60</v>
      </c>
      <c r="C150">
        <f t="shared" si="60"/>
        <v>7.1577499999999903</v>
      </c>
      <c r="D150">
        <f t="shared" si="61"/>
        <v>8.11024999999999</v>
      </c>
      <c r="E150">
        <f t="shared" si="62"/>
        <v>9.2037500000000083</v>
      </c>
      <c r="F150">
        <f t="shared" si="63"/>
        <v>8.8515000000000157</v>
      </c>
      <c r="G150">
        <f t="shared" si="64"/>
        <v>9.3125000000000071</v>
      </c>
      <c r="H150">
        <f t="shared" si="65"/>
        <v>9.3458749999999959</v>
      </c>
      <c r="I150">
        <f t="shared" si="66"/>
        <v>9.3815000000000079</v>
      </c>
      <c r="J150">
        <f t="shared" si="67"/>
        <v>9.5556250000000063</v>
      </c>
      <c r="K150" s="4">
        <f t="shared" si="68"/>
        <v>9.6217500000000076</v>
      </c>
      <c r="N150" s="30">
        <v>60</v>
      </c>
      <c r="O150">
        <f t="shared" si="69"/>
        <v>7.2402499999999952</v>
      </c>
      <c r="P150">
        <f t="shared" si="70"/>
        <v>8.2847499999999901</v>
      </c>
      <c r="Q150">
        <f t="shared" si="71"/>
        <v>9.4742499999999996</v>
      </c>
      <c r="R150">
        <f t="shared" si="72"/>
        <v>9.1945000000000086</v>
      </c>
      <c r="S150">
        <f t="shared" si="73"/>
        <v>9.921500000000016</v>
      </c>
      <c r="T150">
        <f t="shared" si="74"/>
        <v>9.934625000000004</v>
      </c>
      <c r="U150">
        <f t="shared" si="75"/>
        <v>9.9604999999999908</v>
      </c>
      <c r="V150">
        <f t="shared" si="76"/>
        <v>10.020375000000005</v>
      </c>
      <c r="W150" s="4">
        <f t="shared" si="77"/>
        <v>10.077249999999955</v>
      </c>
    </row>
    <row r="151" spans="2:23" x14ac:dyDescent="0.3">
      <c r="B151" s="30">
        <v>61</v>
      </c>
      <c r="C151">
        <f t="shared" si="60"/>
        <v>7.1640199999999901</v>
      </c>
      <c r="D151">
        <f t="shared" si="61"/>
        <v>8.1067199999999904</v>
      </c>
      <c r="E151">
        <f t="shared" si="62"/>
        <v>9.2112833333333413</v>
      </c>
      <c r="F151">
        <f t="shared" si="63"/>
        <v>8.8409200000000165</v>
      </c>
      <c r="G151">
        <f t="shared" si="64"/>
        <v>9.2892666666666734</v>
      </c>
      <c r="H151">
        <f t="shared" si="65"/>
        <v>9.3241116666666635</v>
      </c>
      <c r="I151">
        <f t="shared" si="66"/>
        <v>9.3608533333333419</v>
      </c>
      <c r="J151">
        <f t="shared" si="67"/>
        <v>9.5400416666666725</v>
      </c>
      <c r="K151" s="4">
        <f t="shared" si="68"/>
        <v>9.6073233333333405</v>
      </c>
      <c r="N151" s="30">
        <v>61</v>
      </c>
      <c r="O151">
        <f t="shared" si="69"/>
        <v>7.2553199999999949</v>
      </c>
      <c r="P151">
        <f t="shared" si="70"/>
        <v>8.3006133333333239</v>
      </c>
      <c r="Q151">
        <f t="shared" si="71"/>
        <v>9.5120233333333335</v>
      </c>
      <c r="R151">
        <f t="shared" si="72"/>
        <v>9.2219600000000099</v>
      </c>
      <c r="S151">
        <f t="shared" si="73"/>
        <v>9.9659866666666836</v>
      </c>
      <c r="T151">
        <f t="shared" si="74"/>
        <v>9.978428333333337</v>
      </c>
      <c r="U151">
        <f t="shared" si="75"/>
        <v>10.003839999999991</v>
      </c>
      <c r="V151">
        <f t="shared" si="76"/>
        <v>10.058838333333338</v>
      </c>
      <c r="W151" s="4">
        <f t="shared" si="77"/>
        <v>10.114129999999955</v>
      </c>
    </row>
    <row r="152" spans="2:23" x14ac:dyDescent="0.3">
      <c r="B152" s="30">
        <v>62</v>
      </c>
      <c r="C152">
        <f t="shared" si="60"/>
        <v>7.17037999999999</v>
      </c>
      <c r="D152">
        <f t="shared" si="61"/>
        <v>8.1041799999999906</v>
      </c>
      <c r="E152">
        <f t="shared" si="62"/>
        <v>9.2183000000000082</v>
      </c>
      <c r="F152">
        <f t="shared" si="63"/>
        <v>8.8314800000000151</v>
      </c>
      <c r="G152">
        <f t="shared" si="64"/>
        <v>9.2674000000000074</v>
      </c>
      <c r="H152">
        <f t="shared" si="65"/>
        <v>9.303829999999996</v>
      </c>
      <c r="I152">
        <f t="shared" si="66"/>
        <v>9.3418800000000086</v>
      </c>
      <c r="J152">
        <f t="shared" si="67"/>
        <v>9.5262500000000063</v>
      </c>
      <c r="K152" s="4">
        <f t="shared" si="68"/>
        <v>9.5950600000000108</v>
      </c>
      <c r="N152" s="30">
        <v>62</v>
      </c>
      <c r="O152">
        <f t="shared" si="69"/>
        <v>7.2705799999999945</v>
      </c>
      <c r="P152">
        <f t="shared" si="70"/>
        <v>8.3178199999999904</v>
      </c>
      <c r="Q152">
        <f t="shared" si="71"/>
        <v>9.5498599999999989</v>
      </c>
      <c r="R152">
        <f t="shared" si="72"/>
        <v>9.2512400000000099</v>
      </c>
      <c r="S152">
        <f t="shared" si="73"/>
        <v>10.013080000000016</v>
      </c>
      <c r="T152">
        <f t="shared" si="74"/>
        <v>10.024930000000005</v>
      </c>
      <c r="U152">
        <f t="shared" si="75"/>
        <v>10.049959999999992</v>
      </c>
      <c r="V152">
        <f t="shared" si="76"/>
        <v>10.100470000000008</v>
      </c>
      <c r="W152" s="4">
        <f t="shared" si="77"/>
        <v>10.154219999999954</v>
      </c>
    </row>
    <row r="153" spans="2:23" x14ac:dyDescent="0.3">
      <c r="B153" s="30">
        <v>63</v>
      </c>
      <c r="C153">
        <f t="shared" si="60"/>
        <v>7.1768299999999892</v>
      </c>
      <c r="D153">
        <f t="shared" si="61"/>
        <v>8.1026299999999907</v>
      </c>
      <c r="E153">
        <f t="shared" si="62"/>
        <v>9.224800000000009</v>
      </c>
      <c r="F153">
        <f t="shared" si="63"/>
        <v>8.8231800000000149</v>
      </c>
      <c r="G153">
        <f t="shared" si="64"/>
        <v>9.2469000000000072</v>
      </c>
      <c r="H153">
        <f t="shared" si="65"/>
        <v>9.2850299999999955</v>
      </c>
      <c r="I153">
        <f t="shared" si="66"/>
        <v>9.3245800000000081</v>
      </c>
      <c r="J153">
        <f t="shared" si="67"/>
        <v>9.5142500000000059</v>
      </c>
      <c r="K153" s="4">
        <f t="shared" si="68"/>
        <v>9.5849600000000095</v>
      </c>
      <c r="N153" s="30">
        <v>63</v>
      </c>
      <c r="O153">
        <f t="shared" si="69"/>
        <v>7.2860299999999949</v>
      </c>
      <c r="P153">
        <f t="shared" si="70"/>
        <v>8.3363699999999898</v>
      </c>
      <c r="Q153">
        <f t="shared" si="71"/>
        <v>9.5877599999999994</v>
      </c>
      <c r="R153">
        <f t="shared" si="72"/>
        <v>9.2823400000000085</v>
      </c>
      <c r="S153">
        <f t="shared" si="73"/>
        <v>10.062780000000018</v>
      </c>
      <c r="T153">
        <f t="shared" si="74"/>
        <v>10.074130000000004</v>
      </c>
      <c r="U153">
        <f t="shared" si="75"/>
        <v>10.098859999999991</v>
      </c>
      <c r="V153">
        <f t="shared" si="76"/>
        <v>10.145270000000007</v>
      </c>
      <c r="W153" s="4">
        <f t="shared" si="77"/>
        <v>10.197519999999953</v>
      </c>
    </row>
    <row r="154" spans="2:23" x14ac:dyDescent="0.3">
      <c r="B154" s="30">
        <v>64</v>
      </c>
      <c r="C154">
        <f t="shared" si="60"/>
        <v>7.1833699999999894</v>
      </c>
      <c r="D154">
        <f t="shared" si="61"/>
        <v>8.1020699999999906</v>
      </c>
      <c r="E154">
        <f t="shared" si="62"/>
        <v>9.230783333333342</v>
      </c>
      <c r="F154">
        <f t="shared" si="63"/>
        <v>8.816020000000016</v>
      </c>
      <c r="G154">
        <f t="shared" si="64"/>
        <v>9.2277666666666747</v>
      </c>
      <c r="H154">
        <f t="shared" si="65"/>
        <v>9.2677116666666635</v>
      </c>
      <c r="I154">
        <f t="shared" si="66"/>
        <v>9.3089533333333421</v>
      </c>
      <c r="J154">
        <f t="shared" si="67"/>
        <v>9.5040416666666729</v>
      </c>
      <c r="K154" s="4">
        <f t="shared" si="68"/>
        <v>9.5770233333333437</v>
      </c>
      <c r="N154" s="30">
        <v>64</v>
      </c>
      <c r="O154">
        <f t="shared" si="69"/>
        <v>7.3016699999999943</v>
      </c>
      <c r="P154">
        <f t="shared" si="70"/>
        <v>8.3562633333333238</v>
      </c>
      <c r="Q154">
        <f t="shared" si="71"/>
        <v>9.6257233333333332</v>
      </c>
      <c r="R154">
        <f t="shared" si="72"/>
        <v>9.3152600000000092</v>
      </c>
      <c r="S154">
        <f t="shared" si="73"/>
        <v>10.115086666666684</v>
      </c>
      <c r="T154">
        <f t="shared" si="74"/>
        <v>10.126028333333338</v>
      </c>
      <c r="U154">
        <f t="shared" si="75"/>
        <v>10.150539999999992</v>
      </c>
      <c r="V154">
        <f t="shared" si="76"/>
        <v>10.193238333333341</v>
      </c>
      <c r="W154" s="4">
        <f t="shared" si="77"/>
        <v>10.244029999999952</v>
      </c>
    </row>
    <row r="155" spans="2:23" x14ac:dyDescent="0.3">
      <c r="B155" s="30">
        <v>65</v>
      </c>
      <c r="C155">
        <f t="shared" si="60"/>
        <v>7.1899999999999888</v>
      </c>
      <c r="D155">
        <f t="shared" si="61"/>
        <v>8.1024999999999903</v>
      </c>
      <c r="E155">
        <f t="shared" si="62"/>
        <v>9.236250000000009</v>
      </c>
      <c r="F155">
        <f t="shared" si="63"/>
        <v>8.8100000000000165</v>
      </c>
      <c r="G155">
        <f t="shared" si="64"/>
        <v>9.210000000000008</v>
      </c>
      <c r="H155">
        <f t="shared" si="65"/>
        <v>9.2518749999999983</v>
      </c>
      <c r="I155">
        <f t="shared" si="66"/>
        <v>9.2950000000000088</v>
      </c>
      <c r="J155">
        <f t="shared" si="67"/>
        <v>9.4956250000000058</v>
      </c>
      <c r="K155" s="4">
        <f t="shared" si="68"/>
        <v>9.5712500000000098</v>
      </c>
      <c r="N155" s="30">
        <v>65</v>
      </c>
      <c r="O155">
        <f t="shared" si="69"/>
        <v>7.3174999999999937</v>
      </c>
      <c r="P155">
        <f t="shared" si="70"/>
        <v>8.3774999999999906</v>
      </c>
      <c r="Q155">
        <f t="shared" si="71"/>
        <v>9.6637500000000003</v>
      </c>
      <c r="R155">
        <f t="shared" si="72"/>
        <v>9.3500000000000085</v>
      </c>
      <c r="S155">
        <f t="shared" si="73"/>
        <v>10.170000000000019</v>
      </c>
      <c r="T155">
        <f t="shared" si="74"/>
        <v>10.180625000000004</v>
      </c>
      <c r="U155">
        <f t="shared" si="75"/>
        <v>10.204999999999995</v>
      </c>
      <c r="V155">
        <f t="shared" si="76"/>
        <v>10.244375000000007</v>
      </c>
      <c r="W155" s="4">
        <f t="shared" si="77"/>
        <v>10.293749999999951</v>
      </c>
    </row>
    <row r="156" spans="2:23" x14ac:dyDescent="0.3">
      <c r="B156" s="30">
        <v>66</v>
      </c>
      <c r="C156">
        <f t="shared" si="60"/>
        <v>7.1967199999999893</v>
      </c>
      <c r="D156">
        <f t="shared" si="61"/>
        <v>8.1039199999999898</v>
      </c>
      <c r="E156">
        <f t="shared" si="62"/>
        <v>9.2412000000000099</v>
      </c>
      <c r="F156">
        <f t="shared" si="63"/>
        <v>8.8051200000000165</v>
      </c>
      <c r="G156">
        <f t="shared" si="64"/>
        <v>9.1936000000000089</v>
      </c>
      <c r="H156">
        <f t="shared" si="65"/>
        <v>9.2375199999999982</v>
      </c>
      <c r="I156">
        <f t="shared" si="66"/>
        <v>9.2827200000000083</v>
      </c>
      <c r="J156">
        <f t="shared" si="67"/>
        <v>9.4890000000000061</v>
      </c>
      <c r="K156" s="4">
        <f t="shared" si="68"/>
        <v>9.5676400000000115</v>
      </c>
      <c r="N156" s="30">
        <v>66</v>
      </c>
      <c r="O156">
        <f t="shared" si="69"/>
        <v>7.3335199999999938</v>
      </c>
      <c r="P156">
        <f t="shared" si="70"/>
        <v>8.4000799999999902</v>
      </c>
      <c r="Q156">
        <f t="shared" si="71"/>
        <v>9.7018400000000007</v>
      </c>
      <c r="R156">
        <f t="shared" si="72"/>
        <v>9.38656000000001</v>
      </c>
      <c r="S156">
        <f t="shared" si="73"/>
        <v>10.22752000000002</v>
      </c>
      <c r="T156">
        <f t="shared" si="74"/>
        <v>10.237920000000004</v>
      </c>
      <c r="U156">
        <f t="shared" si="75"/>
        <v>10.262239999999993</v>
      </c>
      <c r="V156">
        <f t="shared" si="76"/>
        <v>10.298680000000008</v>
      </c>
      <c r="W156" s="4">
        <f t="shared" si="77"/>
        <v>10.346679999999951</v>
      </c>
    </row>
    <row r="157" spans="2:23" x14ac:dyDescent="0.3">
      <c r="B157" s="30">
        <v>67</v>
      </c>
      <c r="C157">
        <f t="shared" si="60"/>
        <v>7.2035299999999891</v>
      </c>
      <c r="D157">
        <f t="shared" si="61"/>
        <v>8.1063299999999909</v>
      </c>
      <c r="E157">
        <f t="shared" si="62"/>
        <v>9.2456333333333429</v>
      </c>
      <c r="F157">
        <f t="shared" si="63"/>
        <v>8.801380000000016</v>
      </c>
      <c r="G157">
        <f t="shared" si="64"/>
        <v>9.1785666666666756</v>
      </c>
      <c r="H157">
        <f t="shared" si="65"/>
        <v>9.2246466666666631</v>
      </c>
      <c r="I157">
        <f t="shared" si="66"/>
        <v>9.2721133333333423</v>
      </c>
      <c r="J157">
        <f t="shared" si="67"/>
        <v>9.484166666666674</v>
      </c>
      <c r="K157" s="4">
        <f t="shared" si="68"/>
        <v>9.5661933333333451</v>
      </c>
      <c r="N157" s="30">
        <v>67</v>
      </c>
      <c r="O157">
        <f t="shared" si="69"/>
        <v>7.3497299999999939</v>
      </c>
      <c r="P157">
        <f t="shared" si="70"/>
        <v>8.4240033333333244</v>
      </c>
      <c r="Q157">
        <f t="shared" si="71"/>
        <v>9.7399933333333326</v>
      </c>
      <c r="R157">
        <f t="shared" si="72"/>
        <v>9.4249400000000101</v>
      </c>
      <c r="S157">
        <f t="shared" si="73"/>
        <v>10.287646666666685</v>
      </c>
      <c r="T157">
        <f t="shared" si="74"/>
        <v>10.297913333333337</v>
      </c>
      <c r="U157">
        <f t="shared" si="75"/>
        <v>10.322259999999993</v>
      </c>
      <c r="V157">
        <f t="shared" si="76"/>
        <v>10.356153333333342</v>
      </c>
      <c r="W157" s="4">
        <f t="shared" si="77"/>
        <v>10.40281999999995</v>
      </c>
    </row>
    <row r="158" spans="2:23" x14ac:dyDescent="0.3">
      <c r="B158" s="30">
        <v>68</v>
      </c>
      <c r="C158">
        <f t="shared" si="60"/>
        <v>7.210429999999989</v>
      </c>
      <c r="D158">
        <f t="shared" si="61"/>
        <v>8.1097299999999901</v>
      </c>
      <c r="E158">
        <f t="shared" si="62"/>
        <v>9.2495500000000099</v>
      </c>
      <c r="F158">
        <f t="shared" si="63"/>
        <v>8.7987800000000167</v>
      </c>
      <c r="G158">
        <f t="shared" si="64"/>
        <v>9.1649000000000083</v>
      </c>
      <c r="H158">
        <f t="shared" si="65"/>
        <v>9.2132549999999966</v>
      </c>
      <c r="I158">
        <f t="shared" si="66"/>
        <v>9.2631800000000091</v>
      </c>
      <c r="J158">
        <f t="shared" si="67"/>
        <v>9.4811250000000058</v>
      </c>
      <c r="K158" s="4">
        <f t="shared" si="68"/>
        <v>9.5669100000000125</v>
      </c>
      <c r="N158" s="30">
        <v>68</v>
      </c>
      <c r="O158">
        <f t="shared" si="69"/>
        <v>7.3661299999999938</v>
      </c>
      <c r="P158">
        <f t="shared" si="70"/>
        <v>8.4492699999999896</v>
      </c>
      <c r="Q158">
        <f t="shared" si="71"/>
        <v>9.7782099999999996</v>
      </c>
      <c r="R158">
        <f t="shared" si="72"/>
        <v>9.4651400000000088</v>
      </c>
      <c r="S158">
        <f t="shared" si="73"/>
        <v>10.350380000000019</v>
      </c>
      <c r="T158">
        <f t="shared" si="74"/>
        <v>10.360605000000003</v>
      </c>
      <c r="U158">
        <f t="shared" si="75"/>
        <v>10.385059999999994</v>
      </c>
      <c r="V158">
        <f t="shared" si="76"/>
        <v>10.416795000000008</v>
      </c>
      <c r="W158" s="4">
        <f t="shared" si="77"/>
        <v>10.462169999999949</v>
      </c>
    </row>
    <row r="159" spans="2:23" x14ac:dyDescent="0.3">
      <c r="B159" s="30">
        <v>69</v>
      </c>
      <c r="C159">
        <f t="shared" si="60"/>
        <v>7.2174199999999882</v>
      </c>
      <c r="D159">
        <f t="shared" si="61"/>
        <v>8.1141199999999909</v>
      </c>
      <c r="E159">
        <f t="shared" si="62"/>
        <v>9.2529500000000091</v>
      </c>
      <c r="F159">
        <f t="shared" si="63"/>
        <v>8.7973200000000169</v>
      </c>
      <c r="G159">
        <f t="shared" si="64"/>
        <v>9.1526000000000085</v>
      </c>
      <c r="H159">
        <f t="shared" si="65"/>
        <v>9.203344999999997</v>
      </c>
      <c r="I159">
        <f t="shared" si="66"/>
        <v>9.2559200000000104</v>
      </c>
      <c r="J159">
        <f t="shared" si="67"/>
        <v>9.4798750000000069</v>
      </c>
      <c r="K159" s="4">
        <f t="shared" si="68"/>
        <v>9.5697900000000118</v>
      </c>
      <c r="N159" s="30">
        <v>69</v>
      </c>
      <c r="O159">
        <f t="shared" si="69"/>
        <v>7.3827199999999937</v>
      </c>
      <c r="P159">
        <f t="shared" si="70"/>
        <v>8.4758799999999894</v>
      </c>
      <c r="Q159">
        <f t="shared" si="71"/>
        <v>9.8164899999999999</v>
      </c>
      <c r="R159">
        <f t="shared" si="72"/>
        <v>9.5071600000000096</v>
      </c>
      <c r="S159">
        <f t="shared" si="73"/>
        <v>10.41572000000002</v>
      </c>
      <c r="T159">
        <f t="shared" si="74"/>
        <v>10.425995000000004</v>
      </c>
      <c r="U159">
        <f t="shared" si="75"/>
        <v>10.450639999999996</v>
      </c>
      <c r="V159">
        <f t="shared" si="76"/>
        <v>10.480605000000008</v>
      </c>
      <c r="W159" s="4">
        <f t="shared" si="77"/>
        <v>10.524729999999948</v>
      </c>
    </row>
    <row r="160" spans="2:23" x14ac:dyDescent="0.3">
      <c r="B160" s="30">
        <v>70</v>
      </c>
      <c r="C160">
        <f t="shared" si="60"/>
        <v>7.2244999999999884</v>
      </c>
      <c r="D160">
        <f t="shared" si="61"/>
        <v>8.1194999999999915</v>
      </c>
      <c r="E160">
        <f t="shared" si="62"/>
        <v>9.2558333333333422</v>
      </c>
      <c r="F160">
        <f t="shared" si="63"/>
        <v>8.7970000000000166</v>
      </c>
      <c r="G160">
        <f t="shared" si="64"/>
        <v>9.1416666666666764</v>
      </c>
      <c r="H160">
        <f t="shared" si="65"/>
        <v>9.1949166666666642</v>
      </c>
      <c r="I160">
        <f t="shared" si="66"/>
        <v>9.2503333333333426</v>
      </c>
      <c r="J160">
        <f t="shared" si="67"/>
        <v>9.4804166666666738</v>
      </c>
      <c r="K160" s="4">
        <f t="shared" si="68"/>
        <v>9.5748333333333449</v>
      </c>
      <c r="N160" s="30">
        <v>70</v>
      </c>
      <c r="O160">
        <f t="shared" si="69"/>
        <v>7.3994999999999935</v>
      </c>
      <c r="P160">
        <f t="shared" si="70"/>
        <v>8.5038333333333238</v>
      </c>
      <c r="Q160">
        <f t="shared" si="71"/>
        <v>9.8548333333333336</v>
      </c>
      <c r="R160">
        <f t="shared" si="72"/>
        <v>9.551000000000009</v>
      </c>
      <c r="S160">
        <f t="shared" si="73"/>
        <v>10.483666666666686</v>
      </c>
      <c r="T160">
        <f t="shared" si="74"/>
        <v>10.494083333333336</v>
      </c>
      <c r="U160">
        <f t="shared" si="75"/>
        <v>10.518999999999995</v>
      </c>
      <c r="V160">
        <f t="shared" si="76"/>
        <v>10.547583333333343</v>
      </c>
      <c r="W160" s="4">
        <f t="shared" si="77"/>
        <v>10.590499999999949</v>
      </c>
    </row>
    <row r="161" spans="2:23" x14ac:dyDescent="0.3">
      <c r="B161" s="30">
        <v>71</v>
      </c>
      <c r="C161">
        <f t="shared" si="60"/>
        <v>7.2316699999999878</v>
      </c>
      <c r="D161">
        <f t="shared" si="61"/>
        <v>8.1258699999999902</v>
      </c>
      <c r="E161">
        <f t="shared" si="62"/>
        <v>9.2582000000000093</v>
      </c>
      <c r="F161">
        <f t="shared" si="63"/>
        <v>8.7978200000000157</v>
      </c>
      <c r="G161">
        <f t="shared" si="64"/>
        <v>9.1321000000000083</v>
      </c>
      <c r="H161">
        <f t="shared" si="65"/>
        <v>9.1879699999999964</v>
      </c>
      <c r="I161">
        <f t="shared" si="66"/>
        <v>9.2464200000000094</v>
      </c>
      <c r="J161">
        <f t="shared" si="67"/>
        <v>9.4827500000000065</v>
      </c>
      <c r="K161" s="4">
        <f t="shared" si="68"/>
        <v>9.5820400000000134</v>
      </c>
      <c r="N161" s="30">
        <v>71</v>
      </c>
      <c r="O161">
        <f t="shared" si="69"/>
        <v>7.4164699999999932</v>
      </c>
      <c r="P161">
        <f t="shared" si="70"/>
        <v>8.5331299999999892</v>
      </c>
      <c r="Q161">
        <f t="shared" si="71"/>
        <v>9.8932399999999987</v>
      </c>
      <c r="R161">
        <f t="shared" si="72"/>
        <v>9.5966600000000088</v>
      </c>
      <c r="S161">
        <f t="shared" si="73"/>
        <v>10.55422000000002</v>
      </c>
      <c r="T161">
        <f t="shared" si="74"/>
        <v>10.564870000000003</v>
      </c>
      <c r="U161">
        <f t="shared" si="75"/>
        <v>10.590139999999995</v>
      </c>
      <c r="V161">
        <f t="shared" si="76"/>
        <v>10.617730000000011</v>
      </c>
      <c r="W161" s="4">
        <f t="shared" si="77"/>
        <v>10.659479999999947</v>
      </c>
    </row>
    <row r="162" spans="2:23" x14ac:dyDescent="0.3">
      <c r="B162" s="30">
        <v>72</v>
      </c>
      <c r="C162">
        <f t="shared" si="60"/>
        <v>7.2389299999999883</v>
      </c>
      <c r="D162">
        <f t="shared" si="61"/>
        <v>8.1332299999999904</v>
      </c>
      <c r="E162">
        <f t="shared" si="62"/>
        <v>9.2600500000000103</v>
      </c>
      <c r="F162">
        <f t="shared" si="63"/>
        <v>8.7997800000000161</v>
      </c>
      <c r="G162">
        <f t="shared" si="64"/>
        <v>9.1239000000000097</v>
      </c>
      <c r="H162">
        <f t="shared" si="65"/>
        <v>9.1825049999999973</v>
      </c>
      <c r="I162">
        <f t="shared" si="66"/>
        <v>9.2441800000000107</v>
      </c>
      <c r="J162">
        <f t="shared" si="67"/>
        <v>9.4868750000000084</v>
      </c>
      <c r="K162" s="4">
        <f t="shared" si="68"/>
        <v>9.591410000000014</v>
      </c>
      <c r="N162" s="30">
        <v>72</v>
      </c>
      <c r="O162">
        <f t="shared" si="69"/>
        <v>7.4336299999999929</v>
      </c>
      <c r="P162">
        <f t="shared" si="70"/>
        <v>8.563769999999991</v>
      </c>
      <c r="Q162">
        <f t="shared" si="71"/>
        <v>9.9317099999999989</v>
      </c>
      <c r="R162">
        <f t="shared" si="72"/>
        <v>9.644140000000009</v>
      </c>
      <c r="S162">
        <f t="shared" si="73"/>
        <v>10.62738000000002</v>
      </c>
      <c r="T162">
        <f t="shared" si="74"/>
        <v>10.638355000000004</v>
      </c>
      <c r="U162">
        <f t="shared" si="75"/>
        <v>10.664059999999996</v>
      </c>
      <c r="V162">
        <f t="shared" si="76"/>
        <v>10.69104500000001</v>
      </c>
      <c r="W162" s="4">
        <f t="shared" si="77"/>
        <v>10.731669999999946</v>
      </c>
    </row>
    <row r="163" spans="2:23" x14ac:dyDescent="0.3">
      <c r="B163" s="30">
        <v>73</v>
      </c>
      <c r="C163">
        <f t="shared" si="60"/>
        <v>7.2462799999999881</v>
      </c>
      <c r="D163">
        <f t="shared" si="61"/>
        <v>8.1415799999999905</v>
      </c>
      <c r="E163">
        <f t="shared" si="62"/>
        <v>9.2613833333333435</v>
      </c>
      <c r="F163">
        <f t="shared" si="63"/>
        <v>8.8028800000000178</v>
      </c>
      <c r="G163">
        <f t="shared" si="64"/>
        <v>9.1170666666666769</v>
      </c>
      <c r="H163">
        <f t="shared" si="65"/>
        <v>9.1785216666666649</v>
      </c>
      <c r="I163">
        <f t="shared" si="66"/>
        <v>9.243613333333343</v>
      </c>
      <c r="J163">
        <f t="shared" si="67"/>
        <v>9.4927916666666743</v>
      </c>
      <c r="K163" s="4">
        <f t="shared" si="68"/>
        <v>9.6029433333333465</v>
      </c>
      <c r="N163" s="30">
        <v>73</v>
      </c>
      <c r="O163">
        <f t="shared" si="69"/>
        <v>7.4509799999999924</v>
      </c>
      <c r="P163">
        <f t="shared" si="70"/>
        <v>8.5957533333333238</v>
      </c>
      <c r="Q163">
        <f t="shared" si="71"/>
        <v>9.9702433333333325</v>
      </c>
      <c r="R163">
        <f t="shared" si="72"/>
        <v>9.6934400000000096</v>
      </c>
      <c r="S163">
        <f t="shared" si="73"/>
        <v>10.703146666666688</v>
      </c>
      <c r="T163">
        <f t="shared" si="74"/>
        <v>10.714538333333335</v>
      </c>
      <c r="U163">
        <f t="shared" si="75"/>
        <v>10.740759999999998</v>
      </c>
      <c r="V163">
        <f t="shared" si="76"/>
        <v>10.767528333333344</v>
      </c>
      <c r="W163" s="4">
        <f t="shared" si="77"/>
        <v>10.807069999999944</v>
      </c>
    </row>
    <row r="164" spans="2:23" x14ac:dyDescent="0.3">
      <c r="B164" s="30">
        <v>74</v>
      </c>
      <c r="C164">
        <f t="shared" si="60"/>
        <v>7.253719999999988</v>
      </c>
      <c r="D164">
        <f t="shared" si="61"/>
        <v>8.1509199999999904</v>
      </c>
      <c r="E164">
        <f t="shared" si="62"/>
        <v>9.2622000000000106</v>
      </c>
      <c r="F164">
        <f t="shared" si="63"/>
        <v>8.8071200000000172</v>
      </c>
      <c r="G164">
        <f t="shared" si="64"/>
        <v>9.1116000000000099</v>
      </c>
      <c r="H164">
        <f t="shared" si="65"/>
        <v>9.1760199999999976</v>
      </c>
      <c r="I164">
        <f t="shared" si="66"/>
        <v>9.2447200000000098</v>
      </c>
      <c r="J164">
        <f t="shared" si="67"/>
        <v>9.5005000000000077</v>
      </c>
      <c r="K164" s="4">
        <f t="shared" si="68"/>
        <v>9.6166400000000145</v>
      </c>
      <c r="N164" s="30">
        <v>74</v>
      </c>
      <c r="O164">
        <f t="shared" si="69"/>
        <v>7.4685199999999927</v>
      </c>
      <c r="P164">
        <f t="shared" si="70"/>
        <v>8.6290799999999894</v>
      </c>
      <c r="Q164">
        <f t="shared" si="71"/>
        <v>10.008839999999999</v>
      </c>
      <c r="R164">
        <f t="shared" si="72"/>
        <v>9.7445600000000088</v>
      </c>
      <c r="S164">
        <f t="shared" si="73"/>
        <v>10.781520000000022</v>
      </c>
      <c r="T164">
        <f t="shared" si="74"/>
        <v>10.793420000000003</v>
      </c>
      <c r="U164">
        <f t="shared" si="75"/>
        <v>10.820239999999997</v>
      </c>
      <c r="V164">
        <f t="shared" si="76"/>
        <v>10.84718000000001</v>
      </c>
      <c r="W164" s="4">
        <f t="shared" si="77"/>
        <v>10.885679999999944</v>
      </c>
    </row>
    <row r="165" spans="2:23" x14ac:dyDescent="0.3">
      <c r="B165" s="30">
        <v>75</v>
      </c>
      <c r="C165">
        <f t="shared" si="60"/>
        <v>7.2612499999999871</v>
      </c>
      <c r="D165">
        <f t="shared" si="61"/>
        <v>8.1612499999999901</v>
      </c>
      <c r="E165">
        <f t="shared" si="62"/>
        <v>9.2625000000000099</v>
      </c>
      <c r="F165">
        <f t="shared" si="63"/>
        <v>8.8125000000000178</v>
      </c>
      <c r="G165">
        <f t="shared" si="64"/>
        <v>9.1075000000000088</v>
      </c>
      <c r="H165">
        <f t="shared" si="65"/>
        <v>9.1749999999999972</v>
      </c>
      <c r="I165">
        <f t="shared" si="66"/>
        <v>9.2475000000000094</v>
      </c>
      <c r="J165">
        <f t="shared" si="67"/>
        <v>9.5100000000000087</v>
      </c>
      <c r="K165" s="4">
        <f t="shared" si="68"/>
        <v>9.6325000000000145</v>
      </c>
      <c r="N165" s="30">
        <v>75</v>
      </c>
      <c r="O165">
        <f t="shared" si="69"/>
        <v>7.4862499999999921</v>
      </c>
      <c r="P165">
        <f t="shared" si="70"/>
        <v>8.6637499999999896</v>
      </c>
      <c r="Q165">
        <f t="shared" si="71"/>
        <v>10.047499999999999</v>
      </c>
      <c r="R165">
        <f t="shared" si="72"/>
        <v>9.7975000000000101</v>
      </c>
      <c r="S165">
        <f t="shared" si="73"/>
        <v>10.862500000000022</v>
      </c>
      <c r="T165">
        <f t="shared" si="74"/>
        <v>10.875000000000004</v>
      </c>
      <c r="U165">
        <f t="shared" si="75"/>
        <v>10.902499999999996</v>
      </c>
      <c r="V165">
        <f t="shared" si="76"/>
        <v>10.930000000000012</v>
      </c>
      <c r="W165" s="4">
        <f t="shared" si="77"/>
        <v>10.967499999999944</v>
      </c>
    </row>
    <row r="166" spans="2:23" x14ac:dyDescent="0.3">
      <c r="B166" s="30">
        <v>76</v>
      </c>
      <c r="C166">
        <f t="shared" si="60"/>
        <v>7.2688699999999873</v>
      </c>
      <c r="D166">
        <f t="shared" si="61"/>
        <v>8.1725699999999897</v>
      </c>
      <c r="E166">
        <f t="shared" si="62"/>
        <v>9.2622833333333432</v>
      </c>
      <c r="F166">
        <f t="shared" si="63"/>
        <v>8.8190200000000178</v>
      </c>
      <c r="G166">
        <f t="shared" si="64"/>
        <v>9.1047666666666771</v>
      </c>
      <c r="H166">
        <f t="shared" si="65"/>
        <v>9.1754616666666635</v>
      </c>
      <c r="I166">
        <f t="shared" si="66"/>
        <v>9.2519533333333435</v>
      </c>
      <c r="J166">
        <f t="shared" si="67"/>
        <v>9.5212916666666754</v>
      </c>
      <c r="K166" s="4">
        <f t="shared" si="68"/>
        <v>9.6505233333333464</v>
      </c>
      <c r="N166" s="30">
        <v>76</v>
      </c>
      <c r="O166">
        <f t="shared" si="69"/>
        <v>7.5041699999999922</v>
      </c>
      <c r="P166">
        <f t="shared" si="70"/>
        <v>8.6997633333333226</v>
      </c>
      <c r="Q166">
        <f t="shared" si="71"/>
        <v>10.086223333333333</v>
      </c>
      <c r="R166">
        <f t="shared" si="72"/>
        <v>9.8522600000000082</v>
      </c>
      <c r="S166">
        <f t="shared" si="73"/>
        <v>10.946086666666689</v>
      </c>
      <c r="T166">
        <f t="shared" si="74"/>
        <v>10.959278333333335</v>
      </c>
      <c r="U166">
        <f t="shared" si="75"/>
        <v>10.987539999999997</v>
      </c>
      <c r="V166">
        <f t="shared" si="76"/>
        <v>11.015988333333345</v>
      </c>
      <c r="W166" s="4">
        <f t="shared" si="77"/>
        <v>11.052529999999942</v>
      </c>
    </row>
    <row r="167" spans="2:23" x14ac:dyDescent="0.3">
      <c r="B167" s="30">
        <v>77</v>
      </c>
      <c r="C167">
        <f t="shared" si="60"/>
        <v>7.2765799999999867</v>
      </c>
      <c r="D167">
        <f t="shared" si="61"/>
        <v>8.1848799999999908</v>
      </c>
      <c r="E167">
        <f t="shared" si="62"/>
        <v>9.2615500000000104</v>
      </c>
      <c r="F167">
        <f t="shared" si="63"/>
        <v>8.8266800000000174</v>
      </c>
      <c r="G167">
        <f t="shared" si="64"/>
        <v>9.1034000000000113</v>
      </c>
      <c r="H167">
        <f t="shared" si="65"/>
        <v>9.1774049999999967</v>
      </c>
      <c r="I167">
        <f t="shared" si="66"/>
        <v>9.2580800000000103</v>
      </c>
      <c r="J167">
        <f t="shared" si="67"/>
        <v>9.5343750000000078</v>
      </c>
      <c r="K167" s="4">
        <f t="shared" si="68"/>
        <v>9.6707100000000139</v>
      </c>
      <c r="N167" s="30">
        <v>77</v>
      </c>
      <c r="O167">
        <f t="shared" si="69"/>
        <v>7.5222799999999914</v>
      </c>
      <c r="P167">
        <f t="shared" si="70"/>
        <v>8.7371199999999902</v>
      </c>
      <c r="Q167">
        <f t="shared" si="71"/>
        <v>10.12501</v>
      </c>
      <c r="R167">
        <f t="shared" si="72"/>
        <v>9.9088400000000085</v>
      </c>
      <c r="S167">
        <f t="shared" si="73"/>
        <v>11.032280000000025</v>
      </c>
      <c r="T167">
        <f t="shared" si="74"/>
        <v>11.046255000000002</v>
      </c>
      <c r="U167">
        <f t="shared" si="75"/>
        <v>11.075359999999998</v>
      </c>
      <c r="V167">
        <f t="shared" si="76"/>
        <v>11.105145000000011</v>
      </c>
      <c r="W167" s="4">
        <f t="shared" si="77"/>
        <v>11.140769999999941</v>
      </c>
    </row>
    <row r="168" spans="2:23" x14ac:dyDescent="0.3">
      <c r="B168" s="30">
        <v>78</v>
      </c>
      <c r="C168">
        <f t="shared" si="60"/>
        <v>7.2843799999999872</v>
      </c>
      <c r="D168">
        <f t="shared" si="61"/>
        <v>8.19817999999999</v>
      </c>
      <c r="E168">
        <f t="shared" si="62"/>
        <v>9.2603000000000115</v>
      </c>
      <c r="F168">
        <f t="shared" si="63"/>
        <v>8.8354800000000182</v>
      </c>
      <c r="G168">
        <f t="shared" si="64"/>
        <v>9.1034000000000095</v>
      </c>
      <c r="H168">
        <f t="shared" si="65"/>
        <v>9.1808299999999967</v>
      </c>
      <c r="I168">
        <f t="shared" si="66"/>
        <v>9.2658800000000099</v>
      </c>
      <c r="J168">
        <f t="shared" si="67"/>
        <v>9.5492500000000078</v>
      </c>
      <c r="K168" s="4">
        <f t="shared" si="68"/>
        <v>9.6930600000000151</v>
      </c>
      <c r="N168" s="30">
        <v>78</v>
      </c>
      <c r="O168">
        <f t="shared" si="69"/>
        <v>7.5405799999999914</v>
      </c>
      <c r="P168">
        <f t="shared" si="70"/>
        <v>8.7758199999999889</v>
      </c>
      <c r="Q168">
        <f t="shared" si="71"/>
        <v>10.16386</v>
      </c>
      <c r="R168">
        <f t="shared" si="72"/>
        <v>9.967240000000011</v>
      </c>
      <c r="S168">
        <f t="shared" si="73"/>
        <v>11.121080000000024</v>
      </c>
      <c r="T168">
        <f t="shared" si="74"/>
        <v>11.135930000000002</v>
      </c>
      <c r="U168">
        <f t="shared" si="75"/>
        <v>11.165959999999997</v>
      </c>
      <c r="V168">
        <f t="shared" si="76"/>
        <v>11.197470000000013</v>
      </c>
      <c r="W168" s="4">
        <f t="shared" si="77"/>
        <v>11.232219999999941</v>
      </c>
    </row>
    <row r="169" spans="2:23" x14ac:dyDescent="0.3">
      <c r="B169" s="30">
        <v>79</v>
      </c>
      <c r="C169">
        <f t="shared" si="60"/>
        <v>7.2922699999999869</v>
      </c>
      <c r="D169">
        <f t="shared" si="61"/>
        <v>8.2124699999999908</v>
      </c>
      <c r="E169">
        <f t="shared" si="62"/>
        <v>9.2585333333333448</v>
      </c>
      <c r="F169">
        <f t="shared" si="63"/>
        <v>8.8454200000000167</v>
      </c>
      <c r="G169">
        <f t="shared" si="64"/>
        <v>9.1047666666666753</v>
      </c>
      <c r="H169">
        <f t="shared" si="65"/>
        <v>9.1857366666666636</v>
      </c>
      <c r="I169">
        <f t="shared" si="66"/>
        <v>9.2753533333333422</v>
      </c>
      <c r="J169">
        <f t="shared" si="67"/>
        <v>9.5659166666666753</v>
      </c>
      <c r="K169" s="4">
        <f t="shared" si="68"/>
        <v>9.7175733333333483</v>
      </c>
      <c r="N169" s="30">
        <v>79</v>
      </c>
      <c r="O169">
        <f t="shared" si="69"/>
        <v>7.5590699999999913</v>
      </c>
      <c r="P169">
        <f t="shared" si="70"/>
        <v>8.8158633333333221</v>
      </c>
      <c r="Q169">
        <f t="shared" si="71"/>
        <v>10.202773333333333</v>
      </c>
      <c r="R169">
        <f t="shared" si="72"/>
        <v>10.027460000000008</v>
      </c>
      <c r="S169">
        <f t="shared" si="73"/>
        <v>11.21248666666669</v>
      </c>
      <c r="T169">
        <f t="shared" si="74"/>
        <v>11.228303333333335</v>
      </c>
      <c r="U169">
        <f t="shared" si="75"/>
        <v>11.259339999999996</v>
      </c>
      <c r="V169">
        <f t="shared" si="76"/>
        <v>11.292963333333347</v>
      </c>
      <c r="W169" s="4">
        <f t="shared" si="77"/>
        <v>11.326879999999941</v>
      </c>
    </row>
    <row r="170" spans="2:23" x14ac:dyDescent="0.3">
      <c r="B170" s="30">
        <v>80</v>
      </c>
      <c r="C170">
        <f t="shared" si="60"/>
        <v>7.3002499999999859</v>
      </c>
      <c r="D170">
        <f t="shared" si="61"/>
        <v>8.2277499999999897</v>
      </c>
      <c r="E170">
        <f t="shared" si="62"/>
        <v>9.2562500000000121</v>
      </c>
      <c r="F170">
        <f t="shared" si="63"/>
        <v>8.8565000000000182</v>
      </c>
      <c r="G170">
        <f t="shared" si="64"/>
        <v>9.1075000000000106</v>
      </c>
      <c r="H170">
        <f t="shared" si="65"/>
        <v>9.192124999999999</v>
      </c>
      <c r="I170">
        <f t="shared" si="66"/>
        <v>9.2865000000000109</v>
      </c>
      <c r="J170">
        <f t="shared" si="67"/>
        <v>9.5843750000000085</v>
      </c>
      <c r="K170" s="4">
        <f t="shared" si="68"/>
        <v>9.7442500000000152</v>
      </c>
      <c r="N170" s="30">
        <v>80</v>
      </c>
      <c r="O170">
        <f t="shared" si="69"/>
        <v>7.5777499999999911</v>
      </c>
      <c r="P170">
        <f t="shared" si="70"/>
        <v>8.8572499999999899</v>
      </c>
      <c r="Q170">
        <f t="shared" si="71"/>
        <v>10.24175</v>
      </c>
      <c r="R170">
        <f t="shared" si="72"/>
        <v>10.089500000000008</v>
      </c>
      <c r="S170">
        <f t="shared" si="73"/>
        <v>11.306500000000025</v>
      </c>
      <c r="T170">
        <f t="shared" si="74"/>
        <v>11.323375000000002</v>
      </c>
      <c r="U170">
        <f t="shared" si="75"/>
        <v>11.355499999999999</v>
      </c>
      <c r="V170">
        <f t="shared" si="76"/>
        <v>11.391625000000014</v>
      </c>
      <c r="W170" s="4">
        <f t="shared" si="77"/>
        <v>11.424749999999939</v>
      </c>
    </row>
    <row r="171" spans="2:23" x14ac:dyDescent="0.3">
      <c r="B171" s="30">
        <v>81</v>
      </c>
      <c r="C171">
        <f t="shared" si="60"/>
        <v>7.3083199999999859</v>
      </c>
      <c r="D171">
        <f t="shared" si="61"/>
        <v>8.2440199999999901</v>
      </c>
      <c r="E171">
        <f t="shared" si="62"/>
        <v>9.2534500000000115</v>
      </c>
      <c r="F171">
        <f t="shared" si="63"/>
        <v>8.8687200000000175</v>
      </c>
      <c r="G171">
        <f t="shared" si="64"/>
        <v>9.1116000000000117</v>
      </c>
      <c r="H171">
        <f t="shared" si="65"/>
        <v>9.1999949999999995</v>
      </c>
      <c r="I171">
        <f t="shared" si="66"/>
        <v>9.2993200000000105</v>
      </c>
      <c r="J171">
        <f t="shared" si="67"/>
        <v>9.6046250000000093</v>
      </c>
      <c r="K171" s="4">
        <f t="shared" si="68"/>
        <v>9.7730900000000176</v>
      </c>
      <c r="N171" s="30">
        <v>81</v>
      </c>
      <c r="O171">
        <f t="shared" si="69"/>
        <v>7.5966199999999908</v>
      </c>
      <c r="P171">
        <f t="shared" si="70"/>
        <v>8.8999799999999887</v>
      </c>
      <c r="Q171">
        <f t="shared" si="71"/>
        <v>10.28079</v>
      </c>
      <c r="R171">
        <f t="shared" si="72"/>
        <v>10.15336000000001</v>
      </c>
      <c r="S171">
        <f t="shared" si="73"/>
        <v>11.403120000000026</v>
      </c>
      <c r="T171">
        <f t="shared" si="74"/>
        <v>11.421145000000001</v>
      </c>
      <c r="U171">
        <f t="shared" si="75"/>
        <v>11.45444</v>
      </c>
      <c r="V171">
        <f t="shared" si="76"/>
        <v>11.493455000000013</v>
      </c>
      <c r="W171" s="4">
        <f t="shared" si="77"/>
        <v>11.525829999999939</v>
      </c>
    </row>
    <row r="172" spans="2:23" x14ac:dyDescent="0.3">
      <c r="B172" s="30">
        <v>82</v>
      </c>
      <c r="C172">
        <f t="shared" si="60"/>
        <v>7.3164799999999861</v>
      </c>
      <c r="D172">
        <f t="shared" si="61"/>
        <v>8.2612799999999886</v>
      </c>
      <c r="E172">
        <f t="shared" si="62"/>
        <v>9.2501333333333449</v>
      </c>
      <c r="F172">
        <f t="shared" si="63"/>
        <v>8.882080000000018</v>
      </c>
      <c r="G172">
        <f t="shared" si="64"/>
        <v>9.1170666666666769</v>
      </c>
      <c r="H172">
        <f t="shared" si="65"/>
        <v>9.209346666666665</v>
      </c>
      <c r="I172">
        <f t="shared" si="66"/>
        <v>9.3138133333333446</v>
      </c>
      <c r="J172">
        <f t="shared" si="67"/>
        <v>9.6266666666666758</v>
      </c>
      <c r="K172" s="4">
        <f t="shared" si="68"/>
        <v>9.8040933333333502</v>
      </c>
      <c r="N172" s="30">
        <v>82</v>
      </c>
      <c r="O172">
        <f t="shared" si="69"/>
        <v>7.6156799999999905</v>
      </c>
      <c r="P172">
        <f t="shared" si="70"/>
        <v>8.9440533333333221</v>
      </c>
      <c r="Q172">
        <f t="shared" si="71"/>
        <v>10.319893333333333</v>
      </c>
      <c r="R172">
        <f t="shared" si="72"/>
        <v>10.219040000000009</v>
      </c>
      <c r="S172">
        <f t="shared" si="73"/>
        <v>11.502346666666693</v>
      </c>
      <c r="T172">
        <f t="shared" si="74"/>
        <v>11.521613333333335</v>
      </c>
      <c r="U172">
        <f t="shared" si="75"/>
        <v>11.55616</v>
      </c>
      <c r="V172">
        <f t="shared" si="76"/>
        <v>11.598453333333346</v>
      </c>
      <c r="W172" s="4">
        <f t="shared" si="77"/>
        <v>11.630119999999938</v>
      </c>
    </row>
    <row r="173" spans="2:23" x14ac:dyDescent="0.3">
      <c r="B173" s="30">
        <v>83</v>
      </c>
      <c r="C173">
        <f t="shared" si="60"/>
        <v>7.3247299999999855</v>
      </c>
      <c r="D173">
        <f t="shared" si="61"/>
        <v>8.2795299999999905</v>
      </c>
      <c r="E173">
        <f t="shared" si="62"/>
        <v>9.2463000000000122</v>
      </c>
      <c r="F173">
        <f t="shared" si="63"/>
        <v>8.8965800000000179</v>
      </c>
      <c r="G173">
        <f t="shared" si="64"/>
        <v>9.1239000000000097</v>
      </c>
      <c r="H173">
        <f t="shared" si="65"/>
        <v>9.2201799999999992</v>
      </c>
      <c r="I173">
        <f t="shared" si="66"/>
        <v>9.3299800000000097</v>
      </c>
      <c r="J173">
        <f t="shared" si="67"/>
        <v>9.6505000000000081</v>
      </c>
      <c r="K173" s="4">
        <f t="shared" si="68"/>
        <v>9.8372600000000183</v>
      </c>
      <c r="N173" s="30">
        <v>83</v>
      </c>
      <c r="O173">
        <f t="shared" si="69"/>
        <v>7.63492999999999</v>
      </c>
      <c r="P173">
        <f t="shared" si="70"/>
        <v>8.9894699999999883</v>
      </c>
      <c r="Q173">
        <f t="shared" si="71"/>
        <v>10.359059999999999</v>
      </c>
      <c r="R173">
        <f t="shared" si="72"/>
        <v>10.286540000000009</v>
      </c>
      <c r="S173">
        <f t="shared" si="73"/>
        <v>11.604180000000026</v>
      </c>
      <c r="T173">
        <f t="shared" si="74"/>
        <v>11.624780000000001</v>
      </c>
      <c r="U173">
        <f t="shared" si="75"/>
        <v>11.660659999999998</v>
      </c>
      <c r="V173">
        <f t="shared" si="76"/>
        <v>11.706620000000017</v>
      </c>
      <c r="W173" s="4">
        <f t="shared" si="77"/>
        <v>11.737619999999936</v>
      </c>
    </row>
    <row r="174" spans="2:23" x14ac:dyDescent="0.3">
      <c r="B174" s="30">
        <v>84</v>
      </c>
      <c r="C174">
        <f t="shared" si="60"/>
        <v>7.3330699999999851</v>
      </c>
      <c r="D174">
        <f t="shared" si="61"/>
        <v>8.2987699999999904</v>
      </c>
      <c r="E174">
        <f t="shared" si="62"/>
        <v>9.2419500000000117</v>
      </c>
      <c r="F174">
        <f t="shared" si="63"/>
        <v>8.9122200000000191</v>
      </c>
      <c r="G174">
        <f t="shared" si="64"/>
        <v>9.1321000000000119</v>
      </c>
      <c r="H174">
        <f t="shared" si="65"/>
        <v>9.2324950000000001</v>
      </c>
      <c r="I174">
        <f t="shared" si="66"/>
        <v>9.3478200000000111</v>
      </c>
      <c r="J174">
        <f t="shared" si="67"/>
        <v>9.6761250000000096</v>
      </c>
      <c r="K174" s="4">
        <f t="shared" si="68"/>
        <v>9.8725900000000184</v>
      </c>
      <c r="N174" s="30">
        <v>84</v>
      </c>
      <c r="O174">
        <f t="shared" si="69"/>
        <v>7.6543699999999903</v>
      </c>
      <c r="P174">
        <f t="shared" si="70"/>
        <v>9.0362299999999891</v>
      </c>
      <c r="Q174">
        <f t="shared" si="71"/>
        <v>10.398289999999999</v>
      </c>
      <c r="R174">
        <f t="shared" si="72"/>
        <v>10.355860000000009</v>
      </c>
      <c r="S174">
        <f t="shared" si="73"/>
        <v>11.708620000000026</v>
      </c>
      <c r="T174">
        <f t="shared" si="74"/>
        <v>11.730645000000001</v>
      </c>
      <c r="U174">
        <f t="shared" si="75"/>
        <v>11.767939999999999</v>
      </c>
      <c r="V174">
        <f t="shared" si="76"/>
        <v>11.817955000000016</v>
      </c>
      <c r="W174" s="4">
        <f t="shared" si="77"/>
        <v>11.848329999999935</v>
      </c>
    </row>
    <row r="175" spans="2:23" x14ac:dyDescent="0.3">
      <c r="B175" s="30">
        <v>85</v>
      </c>
      <c r="C175">
        <f t="shared" si="60"/>
        <v>7.3414999999999848</v>
      </c>
      <c r="D175">
        <f t="shared" si="61"/>
        <v>8.3189999999999902</v>
      </c>
      <c r="E175">
        <f t="shared" si="62"/>
        <v>9.2370833333333451</v>
      </c>
      <c r="F175">
        <f t="shared" si="63"/>
        <v>8.9290000000000198</v>
      </c>
      <c r="G175">
        <f t="shared" si="64"/>
        <v>9.1416666666666782</v>
      </c>
      <c r="H175">
        <f t="shared" si="65"/>
        <v>9.2462916666666644</v>
      </c>
      <c r="I175">
        <f t="shared" si="66"/>
        <v>9.3673333333333435</v>
      </c>
      <c r="J175">
        <f t="shared" si="67"/>
        <v>9.7035416666666769</v>
      </c>
      <c r="K175" s="4">
        <f t="shared" si="68"/>
        <v>9.9100833333333505</v>
      </c>
      <c r="N175" s="30">
        <v>85</v>
      </c>
      <c r="O175">
        <f t="shared" si="69"/>
        <v>7.6739999999999897</v>
      </c>
      <c r="P175">
        <f t="shared" si="70"/>
        <v>9.0843333333333227</v>
      </c>
      <c r="Q175">
        <f t="shared" si="71"/>
        <v>10.437583333333333</v>
      </c>
      <c r="R175">
        <f t="shared" si="72"/>
        <v>10.427000000000008</v>
      </c>
      <c r="S175">
        <f t="shared" si="73"/>
        <v>11.815666666666694</v>
      </c>
      <c r="T175">
        <f t="shared" si="74"/>
        <v>11.839208333333332</v>
      </c>
      <c r="U175">
        <f t="shared" si="75"/>
        <v>11.878000000000002</v>
      </c>
      <c r="V175">
        <f t="shared" si="76"/>
        <v>11.932458333333349</v>
      </c>
      <c r="W175" s="4">
        <f t="shared" si="77"/>
        <v>11.962249999999935</v>
      </c>
    </row>
    <row r="176" spans="2:23" x14ac:dyDescent="0.3">
      <c r="B176" s="30">
        <v>86</v>
      </c>
      <c r="C176">
        <f t="shared" si="60"/>
        <v>7.3500199999999847</v>
      </c>
      <c r="D176">
        <f t="shared" si="61"/>
        <v>8.3402199999999898</v>
      </c>
      <c r="E176">
        <f t="shared" si="62"/>
        <v>9.2317000000000125</v>
      </c>
      <c r="F176">
        <f t="shared" si="63"/>
        <v>8.9469200000000182</v>
      </c>
      <c r="G176">
        <f t="shared" si="64"/>
        <v>9.1526000000000103</v>
      </c>
      <c r="H176">
        <f t="shared" si="65"/>
        <v>9.261569999999999</v>
      </c>
      <c r="I176">
        <f t="shared" si="66"/>
        <v>9.3885200000000104</v>
      </c>
      <c r="J176">
        <f t="shared" si="67"/>
        <v>9.73275000000001</v>
      </c>
      <c r="K176" s="4">
        <f t="shared" si="68"/>
        <v>9.949740000000018</v>
      </c>
      <c r="N176" s="30">
        <v>86</v>
      </c>
      <c r="O176">
        <f t="shared" si="69"/>
        <v>7.6938199999999899</v>
      </c>
      <c r="P176">
        <f t="shared" si="70"/>
        <v>9.1337799999999874</v>
      </c>
      <c r="Q176">
        <f t="shared" si="71"/>
        <v>10.476939999999999</v>
      </c>
      <c r="R176">
        <f t="shared" si="72"/>
        <v>10.499960000000009</v>
      </c>
      <c r="S176">
        <f t="shared" si="73"/>
        <v>11.925320000000028</v>
      </c>
      <c r="T176">
        <f t="shared" si="74"/>
        <v>11.950469999999999</v>
      </c>
      <c r="U176">
        <f t="shared" si="75"/>
        <v>11.99084</v>
      </c>
      <c r="V176">
        <f t="shared" si="76"/>
        <v>12.050130000000019</v>
      </c>
      <c r="W176" s="4">
        <f t="shared" si="77"/>
        <v>12.079379999999933</v>
      </c>
    </row>
    <row r="177" spans="2:23" x14ac:dyDescent="0.3">
      <c r="B177" s="30">
        <v>87</v>
      </c>
      <c r="C177">
        <f t="shared" si="60"/>
        <v>7.3586299999999847</v>
      </c>
      <c r="D177">
        <f t="shared" si="61"/>
        <v>8.3624299999999891</v>
      </c>
      <c r="E177">
        <f t="shared" si="62"/>
        <v>9.225800000000012</v>
      </c>
      <c r="F177">
        <f t="shared" si="63"/>
        <v>8.9659800000000178</v>
      </c>
      <c r="G177">
        <f t="shared" si="64"/>
        <v>9.16490000000001</v>
      </c>
      <c r="H177">
        <f t="shared" si="65"/>
        <v>9.2783300000000004</v>
      </c>
      <c r="I177">
        <f t="shared" si="66"/>
        <v>9.4113800000000118</v>
      </c>
      <c r="J177">
        <f t="shared" si="67"/>
        <v>9.7637500000000106</v>
      </c>
      <c r="K177" s="4">
        <f t="shared" si="68"/>
        <v>9.9915600000000175</v>
      </c>
      <c r="N177" s="30">
        <v>87</v>
      </c>
      <c r="O177">
        <f t="shared" si="69"/>
        <v>7.7138299999999891</v>
      </c>
      <c r="P177">
        <f t="shared" si="70"/>
        <v>9.1845699999999866</v>
      </c>
      <c r="Q177">
        <f t="shared" si="71"/>
        <v>10.516359999999999</v>
      </c>
      <c r="R177">
        <f t="shared" si="72"/>
        <v>10.574740000000009</v>
      </c>
      <c r="S177">
        <f t="shared" si="73"/>
        <v>12.037580000000029</v>
      </c>
      <c r="T177">
        <f t="shared" si="74"/>
        <v>12.06443</v>
      </c>
      <c r="U177">
        <f t="shared" si="75"/>
        <v>12.10646</v>
      </c>
      <c r="V177">
        <f t="shared" si="76"/>
        <v>12.170970000000018</v>
      </c>
      <c r="W177" s="4">
        <f t="shared" si="77"/>
        <v>12.199719999999932</v>
      </c>
    </row>
    <row r="178" spans="2:23" x14ac:dyDescent="0.3">
      <c r="B178" s="30">
        <v>88</v>
      </c>
      <c r="C178">
        <f t="shared" si="60"/>
        <v>7.3673299999999848</v>
      </c>
      <c r="D178">
        <f t="shared" si="61"/>
        <v>8.3856299999999884</v>
      </c>
      <c r="E178">
        <f t="shared" si="62"/>
        <v>9.2193833333333455</v>
      </c>
      <c r="F178">
        <f t="shared" si="63"/>
        <v>8.9861800000000187</v>
      </c>
      <c r="G178">
        <f t="shared" si="64"/>
        <v>9.1785666666666774</v>
      </c>
      <c r="H178">
        <f t="shared" si="65"/>
        <v>9.2965716666666651</v>
      </c>
      <c r="I178">
        <f t="shared" si="66"/>
        <v>9.4359133333333443</v>
      </c>
      <c r="J178">
        <f t="shared" si="67"/>
        <v>9.7965416666666769</v>
      </c>
      <c r="K178" s="4">
        <f t="shared" si="68"/>
        <v>10.035543333333353</v>
      </c>
      <c r="N178" s="30">
        <v>88</v>
      </c>
      <c r="O178">
        <f t="shared" si="69"/>
        <v>7.7340299999999891</v>
      </c>
      <c r="P178">
        <f t="shared" si="70"/>
        <v>9.2367033333333204</v>
      </c>
      <c r="Q178">
        <f t="shared" si="71"/>
        <v>10.555843333333332</v>
      </c>
      <c r="R178">
        <f t="shared" si="72"/>
        <v>10.651340000000008</v>
      </c>
      <c r="S178">
        <f t="shared" si="73"/>
        <v>12.152446666666695</v>
      </c>
      <c r="T178">
        <f t="shared" si="74"/>
        <v>12.181088333333332</v>
      </c>
      <c r="U178">
        <f t="shared" si="75"/>
        <v>12.224860000000001</v>
      </c>
      <c r="V178">
        <f t="shared" si="76"/>
        <v>12.294978333333351</v>
      </c>
      <c r="W178" s="4">
        <f t="shared" si="77"/>
        <v>12.323269999999932</v>
      </c>
    </row>
    <row r="179" spans="2:23" x14ac:dyDescent="0.3">
      <c r="B179" s="30">
        <v>89</v>
      </c>
      <c r="C179">
        <f t="shared" si="60"/>
        <v>7.3761199999999842</v>
      </c>
      <c r="D179">
        <f t="shared" si="61"/>
        <v>8.4098199999999892</v>
      </c>
      <c r="E179">
        <f t="shared" si="62"/>
        <v>9.2124500000000111</v>
      </c>
      <c r="F179">
        <f t="shared" si="63"/>
        <v>9.0075200000000191</v>
      </c>
      <c r="G179">
        <f t="shared" si="64"/>
        <v>9.1936000000000124</v>
      </c>
      <c r="H179">
        <f t="shared" si="65"/>
        <v>9.3162950000000002</v>
      </c>
      <c r="I179">
        <f t="shared" si="66"/>
        <v>9.4621200000000112</v>
      </c>
      <c r="J179">
        <f t="shared" si="67"/>
        <v>9.8311250000000108</v>
      </c>
      <c r="K179" s="4">
        <f t="shared" si="68"/>
        <v>10.08169000000002</v>
      </c>
      <c r="N179" s="30">
        <v>89</v>
      </c>
      <c r="O179">
        <f t="shared" si="69"/>
        <v>7.754419999999989</v>
      </c>
      <c r="P179">
        <f t="shared" si="70"/>
        <v>9.2901799999999888</v>
      </c>
      <c r="Q179">
        <f t="shared" si="71"/>
        <v>10.595389999999998</v>
      </c>
      <c r="R179">
        <f t="shared" si="72"/>
        <v>10.72976000000001</v>
      </c>
      <c r="S179">
        <f t="shared" si="73"/>
        <v>12.269920000000029</v>
      </c>
      <c r="T179">
        <f t="shared" si="74"/>
        <v>12.300444999999998</v>
      </c>
      <c r="U179">
        <f t="shared" si="75"/>
        <v>12.346040000000002</v>
      </c>
      <c r="V179">
        <f t="shared" si="76"/>
        <v>12.422155000000018</v>
      </c>
      <c r="W179" s="4">
        <f t="shared" si="77"/>
        <v>12.450029999999931</v>
      </c>
    </row>
    <row r="180" spans="2:23" x14ac:dyDescent="0.3">
      <c r="B180" s="30">
        <v>90</v>
      </c>
      <c r="C180">
        <f t="shared" si="60"/>
        <v>7.3849999999999838</v>
      </c>
      <c r="D180">
        <f t="shared" si="61"/>
        <v>8.4349999999999881</v>
      </c>
      <c r="E180">
        <f t="shared" si="62"/>
        <v>9.2050000000000125</v>
      </c>
      <c r="F180">
        <f t="shared" si="63"/>
        <v>9.0300000000000189</v>
      </c>
      <c r="G180">
        <f t="shared" si="64"/>
        <v>9.2100000000000115</v>
      </c>
      <c r="H180">
        <f t="shared" si="65"/>
        <v>9.3375000000000004</v>
      </c>
      <c r="I180">
        <f t="shared" si="66"/>
        <v>9.4900000000000109</v>
      </c>
      <c r="J180">
        <f t="shared" si="67"/>
        <v>9.8675000000000104</v>
      </c>
      <c r="K180" s="4">
        <f t="shared" si="68"/>
        <v>10.130000000000019</v>
      </c>
      <c r="N180" s="30">
        <v>90</v>
      </c>
      <c r="O180">
        <f t="shared" si="69"/>
        <v>7.7749999999999888</v>
      </c>
      <c r="P180">
        <f t="shared" si="70"/>
        <v>9.3449999999999882</v>
      </c>
      <c r="Q180">
        <f t="shared" si="71"/>
        <v>10.635</v>
      </c>
      <c r="R180">
        <f t="shared" si="72"/>
        <v>10.810000000000008</v>
      </c>
      <c r="S180">
        <f t="shared" si="73"/>
        <v>12.390000000000031</v>
      </c>
      <c r="T180">
        <f t="shared" si="74"/>
        <v>12.422499999999999</v>
      </c>
      <c r="U180">
        <f t="shared" si="75"/>
        <v>12.470000000000002</v>
      </c>
      <c r="V180">
        <f t="shared" si="76"/>
        <v>12.552500000000016</v>
      </c>
      <c r="W180" s="4">
        <f t="shared" si="77"/>
        <v>12.579999999999929</v>
      </c>
    </row>
    <row r="181" spans="2:23" x14ac:dyDescent="0.3">
      <c r="B181" s="30">
        <v>91</v>
      </c>
      <c r="C181">
        <f t="shared" si="60"/>
        <v>7.3939699999999835</v>
      </c>
      <c r="D181">
        <f t="shared" si="61"/>
        <v>8.4611699999999885</v>
      </c>
      <c r="E181">
        <f t="shared" si="62"/>
        <v>9.1970333333333443</v>
      </c>
      <c r="F181">
        <f t="shared" si="63"/>
        <v>9.0536200000000182</v>
      </c>
      <c r="G181">
        <f t="shared" si="64"/>
        <v>9.2277666666666782</v>
      </c>
      <c r="H181">
        <f t="shared" si="65"/>
        <v>9.3601866666666673</v>
      </c>
      <c r="I181">
        <f t="shared" si="66"/>
        <v>9.5195533333333451</v>
      </c>
      <c r="J181">
        <f t="shared" si="67"/>
        <v>9.9056666666666775</v>
      </c>
      <c r="K181" s="4">
        <f t="shared" si="68"/>
        <v>10.180473333333353</v>
      </c>
      <c r="N181" s="30">
        <v>91</v>
      </c>
      <c r="O181">
        <f t="shared" si="69"/>
        <v>7.7957699999999885</v>
      </c>
      <c r="P181">
        <f t="shared" si="70"/>
        <v>9.4011633333333204</v>
      </c>
      <c r="Q181">
        <f t="shared" si="71"/>
        <v>10.674673333333333</v>
      </c>
      <c r="R181">
        <f t="shared" si="72"/>
        <v>10.892060000000008</v>
      </c>
      <c r="S181">
        <f t="shared" si="73"/>
        <v>12.512686666666697</v>
      </c>
      <c r="T181">
        <f t="shared" si="74"/>
        <v>12.547253333333332</v>
      </c>
      <c r="U181">
        <f t="shared" si="75"/>
        <v>12.596740000000002</v>
      </c>
      <c r="V181">
        <f t="shared" si="76"/>
        <v>12.686013333333355</v>
      </c>
      <c r="W181" s="4">
        <f t="shared" si="77"/>
        <v>12.713179999999928</v>
      </c>
    </row>
    <row r="182" spans="2:23" x14ac:dyDescent="0.3">
      <c r="B182" s="30">
        <v>92</v>
      </c>
      <c r="C182">
        <f t="shared" si="60"/>
        <v>7.4030299999999833</v>
      </c>
      <c r="D182">
        <f t="shared" si="61"/>
        <v>8.4883299999999888</v>
      </c>
      <c r="E182">
        <f t="shared" si="62"/>
        <v>9.1885500000000118</v>
      </c>
      <c r="F182">
        <f t="shared" si="63"/>
        <v>9.0783800000000188</v>
      </c>
      <c r="G182">
        <f t="shared" si="64"/>
        <v>9.2469000000000108</v>
      </c>
      <c r="H182">
        <f t="shared" si="65"/>
        <v>9.3843549999999993</v>
      </c>
      <c r="I182">
        <f t="shared" si="66"/>
        <v>9.5507800000000103</v>
      </c>
      <c r="J182">
        <f t="shared" si="67"/>
        <v>9.9456250000000122</v>
      </c>
      <c r="K182" s="4">
        <f t="shared" si="68"/>
        <v>10.233110000000019</v>
      </c>
      <c r="N182" s="30">
        <v>92</v>
      </c>
      <c r="O182">
        <f t="shared" si="69"/>
        <v>7.8167299999999882</v>
      </c>
      <c r="P182">
        <f t="shared" si="70"/>
        <v>9.4586699999999873</v>
      </c>
      <c r="Q182">
        <f t="shared" si="71"/>
        <v>10.714409999999999</v>
      </c>
      <c r="R182">
        <f t="shared" si="72"/>
        <v>10.975940000000008</v>
      </c>
      <c r="S182">
        <f t="shared" si="73"/>
        <v>12.637980000000031</v>
      </c>
      <c r="T182">
        <f t="shared" si="74"/>
        <v>12.674704999999998</v>
      </c>
      <c r="U182">
        <f t="shared" si="75"/>
        <v>12.726260000000002</v>
      </c>
      <c r="V182">
        <f t="shared" si="76"/>
        <v>12.822695000000021</v>
      </c>
      <c r="W182" s="4">
        <f t="shared" si="77"/>
        <v>12.849569999999927</v>
      </c>
    </row>
    <row r="183" spans="2:23" x14ac:dyDescent="0.3">
      <c r="B183" s="30">
        <v>93</v>
      </c>
      <c r="C183">
        <f t="shared" si="60"/>
        <v>7.4121799999999833</v>
      </c>
      <c r="D183">
        <f t="shared" si="61"/>
        <v>8.5164799999999889</v>
      </c>
      <c r="E183">
        <f t="shared" si="62"/>
        <v>9.1795500000000132</v>
      </c>
      <c r="F183">
        <f t="shared" si="63"/>
        <v>9.1042800000000206</v>
      </c>
      <c r="G183">
        <f t="shared" si="64"/>
        <v>9.2674000000000127</v>
      </c>
      <c r="H183">
        <f t="shared" si="65"/>
        <v>9.410005</v>
      </c>
      <c r="I183">
        <f t="shared" si="66"/>
        <v>9.5836800000000117</v>
      </c>
      <c r="J183">
        <f t="shared" si="67"/>
        <v>9.9873750000000108</v>
      </c>
      <c r="K183" s="4">
        <f t="shared" si="68"/>
        <v>10.28791000000002</v>
      </c>
      <c r="N183" s="30">
        <v>93</v>
      </c>
      <c r="O183">
        <f t="shared" si="69"/>
        <v>7.8378799999999877</v>
      </c>
      <c r="P183">
        <f t="shared" si="70"/>
        <v>9.5175199999999869</v>
      </c>
      <c r="Q183">
        <f t="shared" si="71"/>
        <v>10.754209999999999</v>
      </c>
      <c r="R183">
        <f t="shared" si="72"/>
        <v>11.061640000000008</v>
      </c>
      <c r="S183">
        <f t="shared" si="73"/>
        <v>12.765880000000033</v>
      </c>
      <c r="T183">
        <f t="shared" si="74"/>
        <v>12.804854999999996</v>
      </c>
      <c r="U183">
        <f t="shared" si="75"/>
        <v>12.858560000000002</v>
      </c>
      <c r="V183">
        <f t="shared" si="76"/>
        <v>12.96254500000002</v>
      </c>
      <c r="W183" s="4">
        <f t="shared" si="77"/>
        <v>12.989169999999927</v>
      </c>
    </row>
    <row r="184" spans="2:23" x14ac:dyDescent="0.3">
      <c r="B184" s="30">
        <v>94</v>
      </c>
      <c r="C184">
        <f t="shared" si="60"/>
        <v>7.4214199999999826</v>
      </c>
      <c r="D184">
        <f t="shared" si="61"/>
        <v>8.5456199999999889</v>
      </c>
      <c r="E184">
        <f t="shared" si="62"/>
        <v>9.170033333333345</v>
      </c>
      <c r="F184">
        <f t="shared" si="63"/>
        <v>9.1313200000000201</v>
      </c>
      <c r="G184">
        <f t="shared" si="64"/>
        <v>9.289266666666677</v>
      </c>
      <c r="H184">
        <f t="shared" si="65"/>
        <v>9.4371366666666674</v>
      </c>
      <c r="I184">
        <f t="shared" si="66"/>
        <v>9.6182533333333442</v>
      </c>
      <c r="J184">
        <f t="shared" si="67"/>
        <v>10.030916666666679</v>
      </c>
      <c r="K184" s="4">
        <f t="shared" si="68"/>
        <v>10.344873333333354</v>
      </c>
      <c r="N184" s="30">
        <v>94</v>
      </c>
      <c r="O184">
        <f t="shared" si="69"/>
        <v>7.8592199999999872</v>
      </c>
      <c r="P184">
        <f t="shared" si="70"/>
        <v>9.5777133333333193</v>
      </c>
      <c r="Q184">
        <f t="shared" si="71"/>
        <v>10.794073333333333</v>
      </c>
      <c r="R184">
        <f t="shared" si="72"/>
        <v>11.149160000000009</v>
      </c>
      <c r="S184">
        <f t="shared" si="73"/>
        <v>12.896386666666698</v>
      </c>
      <c r="T184">
        <f t="shared" si="74"/>
        <v>12.93770333333333</v>
      </c>
      <c r="U184">
        <f t="shared" si="75"/>
        <v>12.993640000000003</v>
      </c>
      <c r="V184">
        <f t="shared" si="76"/>
        <v>13.105563333333357</v>
      </c>
      <c r="W184" s="4">
        <f t="shared" si="77"/>
        <v>13.131979999999926</v>
      </c>
    </row>
    <row r="185" spans="2:23" x14ac:dyDescent="0.3">
      <c r="B185" s="30">
        <v>95</v>
      </c>
      <c r="C185">
        <f t="shared" si="60"/>
        <v>7.4307499999999829</v>
      </c>
      <c r="D185">
        <f t="shared" si="61"/>
        <v>8.5757499999999887</v>
      </c>
      <c r="E185">
        <f t="shared" si="62"/>
        <v>9.1600000000000126</v>
      </c>
      <c r="F185">
        <f t="shared" si="63"/>
        <v>9.1595000000000191</v>
      </c>
      <c r="G185">
        <f t="shared" si="64"/>
        <v>9.3125000000000107</v>
      </c>
      <c r="H185">
        <f t="shared" si="65"/>
        <v>9.4657499999999999</v>
      </c>
      <c r="I185">
        <f t="shared" si="66"/>
        <v>9.6545000000000112</v>
      </c>
      <c r="J185">
        <f t="shared" si="67"/>
        <v>10.076250000000012</v>
      </c>
      <c r="K185" s="4">
        <f t="shared" si="68"/>
        <v>10.404000000000021</v>
      </c>
      <c r="N185" s="30">
        <v>95</v>
      </c>
      <c r="O185">
        <f t="shared" si="69"/>
        <v>7.8807499999999866</v>
      </c>
      <c r="P185">
        <f t="shared" si="70"/>
        <v>9.6392499999999863</v>
      </c>
      <c r="Q185">
        <f t="shared" si="71"/>
        <v>10.834</v>
      </c>
      <c r="R185">
        <f t="shared" si="72"/>
        <v>11.238500000000007</v>
      </c>
      <c r="S185">
        <f t="shared" si="73"/>
        <v>13.029500000000033</v>
      </c>
      <c r="T185">
        <f t="shared" si="74"/>
        <v>13.073249999999998</v>
      </c>
      <c r="U185">
        <f t="shared" si="75"/>
        <v>13.131500000000003</v>
      </c>
      <c r="V185">
        <f t="shared" si="76"/>
        <v>13.251750000000023</v>
      </c>
      <c r="W185" s="4">
        <f t="shared" si="77"/>
        <v>13.277999999999924</v>
      </c>
    </row>
    <row r="186" spans="2:23" x14ac:dyDescent="0.3">
      <c r="B186" s="30">
        <v>96</v>
      </c>
      <c r="C186">
        <f t="shared" si="60"/>
        <v>7.4401699999999824</v>
      </c>
      <c r="D186">
        <f t="shared" si="61"/>
        <v>8.6068699999999883</v>
      </c>
      <c r="E186">
        <f t="shared" si="62"/>
        <v>9.1494500000000123</v>
      </c>
      <c r="F186">
        <f t="shared" si="63"/>
        <v>9.1888200000000193</v>
      </c>
      <c r="G186">
        <f t="shared" si="64"/>
        <v>9.3371000000000119</v>
      </c>
      <c r="H186">
        <f t="shared" si="65"/>
        <v>9.495845000000001</v>
      </c>
      <c r="I186">
        <f t="shared" si="66"/>
        <v>9.6924200000000109</v>
      </c>
      <c r="J186">
        <f t="shared" si="67"/>
        <v>10.123375000000012</v>
      </c>
      <c r="K186" s="4">
        <f t="shared" si="68"/>
        <v>10.465290000000021</v>
      </c>
      <c r="N186" s="30">
        <v>96</v>
      </c>
      <c r="O186">
        <f t="shared" si="69"/>
        <v>7.9024699999999868</v>
      </c>
      <c r="P186">
        <f t="shared" si="70"/>
        <v>9.7021299999999862</v>
      </c>
      <c r="Q186">
        <f t="shared" si="71"/>
        <v>10.873989999999999</v>
      </c>
      <c r="R186">
        <f t="shared" si="72"/>
        <v>11.329660000000008</v>
      </c>
      <c r="S186">
        <f t="shared" si="73"/>
        <v>13.165220000000033</v>
      </c>
      <c r="T186">
        <f t="shared" si="74"/>
        <v>13.211494999999996</v>
      </c>
      <c r="U186">
        <f t="shared" si="75"/>
        <v>13.272140000000004</v>
      </c>
      <c r="V186">
        <f t="shared" si="76"/>
        <v>13.401105000000022</v>
      </c>
      <c r="W186" s="4">
        <f t="shared" si="77"/>
        <v>13.427229999999923</v>
      </c>
    </row>
    <row r="187" spans="2:23" x14ac:dyDescent="0.3">
      <c r="B187" s="30">
        <v>97</v>
      </c>
      <c r="C187">
        <f t="shared" si="60"/>
        <v>7.4496799999999821</v>
      </c>
      <c r="D187">
        <f t="shared" si="61"/>
        <v>8.6389799999999877</v>
      </c>
      <c r="E187">
        <f t="shared" si="62"/>
        <v>9.138383333333346</v>
      </c>
      <c r="F187">
        <f t="shared" si="63"/>
        <v>9.219280000000019</v>
      </c>
      <c r="G187">
        <f t="shared" si="64"/>
        <v>9.3630666666666791</v>
      </c>
      <c r="H187">
        <f t="shared" si="65"/>
        <v>9.5274216666666671</v>
      </c>
      <c r="I187">
        <f t="shared" si="66"/>
        <v>9.7320133333333452</v>
      </c>
      <c r="J187">
        <f t="shared" si="67"/>
        <v>10.172291666666679</v>
      </c>
      <c r="K187" s="4">
        <f t="shared" si="68"/>
        <v>10.528743333333354</v>
      </c>
      <c r="N187" s="30">
        <v>97</v>
      </c>
      <c r="O187">
        <f t="shared" si="69"/>
        <v>7.9243799999999869</v>
      </c>
      <c r="P187">
        <f t="shared" si="70"/>
        <v>9.7663533333333206</v>
      </c>
      <c r="Q187">
        <f t="shared" si="71"/>
        <v>10.914043333333332</v>
      </c>
      <c r="R187">
        <f t="shared" si="72"/>
        <v>11.422640000000008</v>
      </c>
      <c r="S187">
        <f t="shared" si="73"/>
        <v>13.303546666666699</v>
      </c>
      <c r="T187">
        <f t="shared" si="74"/>
        <v>13.352438333333327</v>
      </c>
      <c r="U187">
        <f t="shared" si="75"/>
        <v>13.415560000000005</v>
      </c>
      <c r="V187">
        <f t="shared" si="76"/>
        <v>13.553628333333355</v>
      </c>
      <c r="W187" s="4">
        <f t="shared" si="77"/>
        <v>13.579669999999922</v>
      </c>
    </row>
    <row r="188" spans="2:23" x14ac:dyDescent="0.3">
      <c r="B188" s="30">
        <v>98</v>
      </c>
      <c r="C188">
        <f t="shared" si="60"/>
        <v>7.4592799999999819</v>
      </c>
      <c r="D188">
        <f t="shared" si="61"/>
        <v>8.6720799999999869</v>
      </c>
      <c r="E188">
        <f t="shared" si="62"/>
        <v>9.1268000000000118</v>
      </c>
      <c r="F188">
        <f t="shared" si="63"/>
        <v>9.25088000000002</v>
      </c>
      <c r="G188">
        <f t="shared" si="64"/>
        <v>9.3904000000000121</v>
      </c>
      <c r="H188">
        <f t="shared" si="65"/>
        <v>9.5604800000000019</v>
      </c>
      <c r="I188">
        <f t="shared" si="66"/>
        <v>9.7732800000000104</v>
      </c>
      <c r="J188">
        <f t="shared" si="67"/>
        <v>10.223000000000011</v>
      </c>
      <c r="K188" s="4">
        <f t="shared" si="68"/>
        <v>10.594360000000021</v>
      </c>
      <c r="N188" s="30">
        <v>98</v>
      </c>
      <c r="O188">
        <f t="shared" si="69"/>
        <v>7.946479999999986</v>
      </c>
      <c r="P188">
        <f t="shared" si="70"/>
        <v>9.831919999999986</v>
      </c>
      <c r="Q188">
        <f t="shared" si="71"/>
        <v>10.954159999999998</v>
      </c>
      <c r="R188">
        <f t="shared" si="72"/>
        <v>11.517440000000008</v>
      </c>
      <c r="S188">
        <f t="shared" si="73"/>
        <v>13.444480000000036</v>
      </c>
      <c r="T188">
        <f t="shared" si="74"/>
        <v>13.496079999999996</v>
      </c>
      <c r="U188">
        <f t="shared" si="75"/>
        <v>13.561760000000005</v>
      </c>
      <c r="V188">
        <f t="shared" si="76"/>
        <v>13.709320000000021</v>
      </c>
      <c r="W188" s="4">
        <f t="shared" si="77"/>
        <v>13.735319999999922</v>
      </c>
    </row>
    <row r="189" spans="2:23" x14ac:dyDescent="0.3">
      <c r="B189" s="30">
        <v>99</v>
      </c>
      <c r="C189">
        <f t="shared" si="60"/>
        <v>7.4689699999999819</v>
      </c>
      <c r="D189">
        <f t="shared" si="61"/>
        <v>8.7061699999999878</v>
      </c>
      <c r="E189">
        <f t="shared" si="62"/>
        <v>9.1147000000000116</v>
      </c>
      <c r="F189">
        <f t="shared" si="63"/>
        <v>9.2836200000000186</v>
      </c>
      <c r="G189">
        <f t="shared" si="64"/>
        <v>9.4191000000000109</v>
      </c>
      <c r="H189">
        <f t="shared" si="65"/>
        <v>9.5950200000000017</v>
      </c>
      <c r="I189">
        <f t="shared" si="66"/>
        <v>9.8162200000000119</v>
      </c>
      <c r="J189">
        <f t="shared" si="67"/>
        <v>10.275500000000012</v>
      </c>
      <c r="K189" s="4">
        <f t="shared" si="68"/>
        <v>10.662140000000022</v>
      </c>
      <c r="N189" s="30">
        <v>99</v>
      </c>
      <c r="O189">
        <f t="shared" si="69"/>
        <v>7.9687699999999859</v>
      </c>
      <c r="P189">
        <f t="shared" si="70"/>
        <v>9.898829999999986</v>
      </c>
      <c r="Q189">
        <f t="shared" si="71"/>
        <v>10.994339999999999</v>
      </c>
      <c r="R189">
        <f t="shared" si="72"/>
        <v>11.614060000000007</v>
      </c>
      <c r="S189">
        <f t="shared" si="73"/>
        <v>13.588020000000036</v>
      </c>
      <c r="T189">
        <f t="shared" si="74"/>
        <v>13.642419999999994</v>
      </c>
      <c r="U189">
        <f t="shared" si="75"/>
        <v>13.710740000000005</v>
      </c>
      <c r="V189">
        <f t="shared" si="76"/>
        <v>13.868180000000025</v>
      </c>
      <c r="W189" s="4">
        <f t="shared" si="77"/>
        <v>13.89417999999992</v>
      </c>
    </row>
    <row r="190" spans="2:23" ht="15" thickBot="1" x14ac:dyDescent="0.35">
      <c r="B190" s="31">
        <v>100</v>
      </c>
      <c r="C190" s="5">
        <f t="shared" si="60"/>
        <v>7.4787499999999811</v>
      </c>
      <c r="D190" s="5">
        <f t="shared" si="61"/>
        <v>8.7412499999999866</v>
      </c>
      <c r="E190" s="5">
        <f t="shared" si="62"/>
        <v>9.1020833333333453</v>
      </c>
      <c r="F190" s="5">
        <f t="shared" si="63"/>
        <v>9.3175000000000203</v>
      </c>
      <c r="G190" s="5">
        <f t="shared" si="64"/>
        <v>9.4491666666666809</v>
      </c>
      <c r="H190" s="5">
        <f t="shared" si="65"/>
        <v>9.6310416666666701</v>
      </c>
      <c r="I190" s="5">
        <f t="shared" si="66"/>
        <v>9.8608333333333444</v>
      </c>
      <c r="J190" s="5">
        <f t="shared" si="67"/>
        <v>10.329791666666679</v>
      </c>
      <c r="K190" s="6">
        <f>$O$80*B190*B190+$P$80*B190+$Q$80</f>
        <v>10.732083333333357</v>
      </c>
      <c r="N190" s="31">
        <v>100</v>
      </c>
      <c r="O190" s="5">
        <f t="shared" si="69"/>
        <v>7.9912499999999858</v>
      </c>
      <c r="P190" s="5">
        <f t="shared" si="70"/>
        <v>9.9670833333333189</v>
      </c>
      <c r="Q190" s="5">
        <f t="shared" si="71"/>
        <v>11.034583333333332</v>
      </c>
      <c r="R190" s="5">
        <f t="shared" si="72"/>
        <v>11.712500000000007</v>
      </c>
      <c r="S190" s="5">
        <f t="shared" si="73"/>
        <v>13.734166666666702</v>
      </c>
      <c r="T190" s="5">
        <f t="shared" si="74"/>
        <v>13.791458333333329</v>
      </c>
      <c r="U190" s="5">
        <f t="shared" si="75"/>
        <v>13.862500000000006</v>
      </c>
      <c r="V190" s="5">
        <f t="shared" si="76"/>
        <v>14.030208333333359</v>
      </c>
      <c r="W190" s="6">
        <f t="shared" si="77"/>
        <v>14.05624999999992</v>
      </c>
    </row>
    <row r="195" spans="2:23" ht="15" thickBot="1" x14ac:dyDescent="0.35"/>
    <row r="196" spans="2:23" x14ac:dyDescent="0.3">
      <c r="B196" s="2"/>
      <c r="C196" s="98" t="s">
        <v>110</v>
      </c>
      <c r="D196" s="98"/>
      <c r="E196" s="98"/>
      <c r="F196" s="98"/>
      <c r="G196" s="98"/>
      <c r="H196" s="98"/>
      <c r="I196" s="98"/>
      <c r="J196" s="98"/>
      <c r="K196" s="99"/>
      <c r="N196" s="2"/>
      <c r="O196" s="98" t="s">
        <v>109</v>
      </c>
      <c r="P196" s="98"/>
      <c r="Q196" s="98"/>
      <c r="R196" s="98"/>
      <c r="S196" s="98"/>
      <c r="T196" s="98"/>
      <c r="U196" s="98"/>
      <c r="V196" s="98"/>
      <c r="W196" s="99"/>
    </row>
    <row r="197" spans="2:23" x14ac:dyDescent="0.3">
      <c r="B197" s="3"/>
      <c r="C197" s="28" t="s">
        <v>47</v>
      </c>
      <c r="D197" s="28" t="s">
        <v>48</v>
      </c>
      <c r="E197" s="28" t="s">
        <v>49</v>
      </c>
      <c r="F197" s="28" t="s">
        <v>51</v>
      </c>
      <c r="G197" s="28" t="s">
        <v>50</v>
      </c>
      <c r="H197" s="28" t="s">
        <v>52</v>
      </c>
      <c r="I197" s="28" t="s">
        <v>54</v>
      </c>
      <c r="J197" s="28" t="s">
        <v>53</v>
      </c>
      <c r="K197" s="29" t="s">
        <v>55</v>
      </c>
      <c r="N197" s="3"/>
      <c r="O197" s="28" t="s">
        <v>47</v>
      </c>
      <c r="P197" s="28" t="s">
        <v>48</v>
      </c>
      <c r="Q197" s="28" t="s">
        <v>49</v>
      </c>
      <c r="R197" s="28" t="s">
        <v>51</v>
      </c>
      <c r="S197" s="28" t="s">
        <v>50</v>
      </c>
      <c r="T197" s="28" t="s">
        <v>52</v>
      </c>
      <c r="U197" s="28" t="s">
        <v>54</v>
      </c>
      <c r="V197" s="28" t="s">
        <v>53</v>
      </c>
      <c r="W197" s="29" t="s">
        <v>55</v>
      </c>
    </row>
    <row r="198" spans="2:23" x14ac:dyDescent="0.3">
      <c r="B198" s="30">
        <v>0</v>
      </c>
      <c r="C198" s="72">
        <f>$C$72*B198*B198+$D$72*B198+$E$72</f>
        <v>7.9912499999999991</v>
      </c>
      <c r="D198" s="72">
        <f>$C$73*B198*B198+$D$73*B198+$E$73</f>
        <v>9.9670833333333313</v>
      </c>
      <c r="E198" s="72">
        <f>$C$74*B198*B198+$D$74*B198+$E$74</f>
        <v>11.03458333333333</v>
      </c>
      <c r="F198" s="72">
        <f>$C$75*B198*B198+$D$75*B198+$E$75</f>
        <v>11.712499999999995</v>
      </c>
      <c r="G198" s="72">
        <f>$C$76*B198*B198+$D$76*B198+$E$76</f>
        <v>13.73416666666667</v>
      </c>
      <c r="H198" s="72">
        <f>$C$77*B198*B198+$D$77*B198+$E$77</f>
        <v>13.791458333333331</v>
      </c>
      <c r="I198" s="72">
        <f>$C$78*B198*B198+$D$78*B198+$E$78</f>
        <v>13.862499999999997</v>
      </c>
      <c r="J198" s="72">
        <f>$C$79*B198*B198+$D$79*B198+$E$79</f>
        <v>14.030208333333336</v>
      </c>
      <c r="K198" s="73">
        <f>$C$80*B198*B198+$D$80*B198+$E$80</f>
        <v>14.05625</v>
      </c>
      <c r="N198" s="30">
        <v>0</v>
      </c>
      <c r="O198" s="72">
        <f>$I$72*N198*N198+$J$72*N198+$K$72</f>
        <v>7.4787499999999998</v>
      </c>
      <c r="P198" s="72">
        <f>$I$73*N198*N198+$J$73*N198+$K$73</f>
        <v>8.7412500000000009</v>
      </c>
      <c r="Q198" s="72">
        <f>$I$74*N198*N198+$J$74*N198+$K$74</f>
        <v>9.1020833333333293</v>
      </c>
      <c r="R198" s="72">
        <f>$I$75*N198*N198+$J$75*N198+$K$75</f>
        <v>9.317499999999999</v>
      </c>
      <c r="S198" s="72">
        <f>$I$76*N198*N198+$J$76*N198+$K$76</f>
        <v>9.4491666666666649</v>
      </c>
      <c r="T198" s="72">
        <f>$I$77*N198*N198+$J$77*N198+$K$77</f>
        <v>9.6310416666666683</v>
      </c>
      <c r="U198" s="72">
        <f>$I$78*N198*N198+$J$78*N198+$K$78</f>
        <v>9.8608333333333302</v>
      </c>
      <c r="V198" s="72">
        <f>$I$79*N198*N198+$J$79*N198+$K$79</f>
        <v>10.329791666666669</v>
      </c>
      <c r="W198" s="73">
        <f>$I$80*N198*N198+$J$80*N198+$K$80</f>
        <v>10.73208333333333</v>
      </c>
    </row>
    <row r="199" spans="2:23" x14ac:dyDescent="0.3">
      <c r="B199" s="30">
        <v>5</v>
      </c>
      <c r="C199" s="72">
        <f t="shared" ref="C199:C208" si="78">$C$72*B199*B199+$D$72*B199+$E$72</f>
        <v>7.880749999999999</v>
      </c>
      <c r="D199" s="72">
        <f t="shared" ref="D199:D208" si="79">$C$73*B199*B199+$D$73*B199+$E$73</f>
        <v>9.6392499999999988</v>
      </c>
      <c r="E199" s="72">
        <f t="shared" ref="E199:E208" si="80">$C$74*B199*B199+$D$74*B199+$E$74</f>
        <v>10.833999999999998</v>
      </c>
      <c r="F199" s="72">
        <f t="shared" ref="F199:F208" si="81">$C$75*B199*B199+$D$75*B199+$E$75</f>
        <v>11.238499999999995</v>
      </c>
      <c r="G199" s="72">
        <f t="shared" ref="G199:G208" si="82">$C$76*B199*B199+$D$76*B199+$E$76</f>
        <v>13.029500000000004</v>
      </c>
      <c r="H199" s="72">
        <f t="shared" ref="H199:H208" si="83">$C$77*B199*B199+$D$77*B199+$E$77</f>
        <v>13.073249999999998</v>
      </c>
      <c r="I199" s="72">
        <f t="shared" ref="I199:I208" si="84">$C$78*B199*B199+$D$78*B199+$E$78</f>
        <v>13.131499999999997</v>
      </c>
      <c r="J199" s="72">
        <f t="shared" ref="J199:J208" si="85">$C$79*B199*B199+$D$79*B199+$E$79</f>
        <v>13.251750000000001</v>
      </c>
      <c r="K199" s="73">
        <f t="shared" ref="K199:K208" si="86">$C$80*B199*B199+$D$80*B199+$E$80</f>
        <v>13.278000000000002</v>
      </c>
      <c r="N199" s="30">
        <v>5</v>
      </c>
      <c r="O199" s="72">
        <f t="shared" ref="O199:O208" si="87">$I$72*N199*N199+$J$72*N199+$K$72</f>
        <v>7.4307499999999997</v>
      </c>
      <c r="P199" s="72">
        <f t="shared" ref="P199:P208" si="88">$I$73*N199*N199+$J$73*N199+$K$73</f>
        <v>8.5757500000000011</v>
      </c>
      <c r="Q199" s="72">
        <f t="shared" ref="Q199:Q208" si="89">$I$74*N199*N199+$J$74*N199+$K$74</f>
        <v>9.1599999999999966</v>
      </c>
      <c r="R199" s="72">
        <f t="shared" ref="R199:R208" si="90">$I$75*N199*N199+$J$75*N199+$K$75</f>
        <v>9.1594999999999995</v>
      </c>
      <c r="S199" s="72">
        <f t="shared" ref="S199:S208" si="91">$I$76*N199*N199+$J$76*N199+$K$76</f>
        <v>9.3124999999999982</v>
      </c>
      <c r="T199" s="72">
        <f t="shared" ref="T199:T208" si="92">$I$77*N199*N199+$J$77*N199+$K$77</f>
        <v>9.4657499999999999</v>
      </c>
      <c r="U199" s="72">
        <f t="shared" ref="U199:U208" si="93">$I$78*N199*N199+$J$78*N199+$K$78</f>
        <v>9.654499999999997</v>
      </c>
      <c r="V199" s="72">
        <f t="shared" ref="V199:V208" si="94">$I$79*N199*N199+$J$79*N199+$K$79</f>
        <v>10.076250000000002</v>
      </c>
      <c r="W199" s="73">
        <f t="shared" ref="W199:W208" si="95">$I$80*N199*N199+$J$80*N199+$K$80</f>
        <v>10.403999999999998</v>
      </c>
    </row>
    <row r="200" spans="2:23" x14ac:dyDescent="0.3">
      <c r="B200" s="30">
        <v>10</v>
      </c>
      <c r="C200" s="72">
        <f t="shared" si="78"/>
        <v>7.7749999999999995</v>
      </c>
      <c r="D200" s="72">
        <f t="shared" si="79"/>
        <v>9.3450000000000006</v>
      </c>
      <c r="E200" s="72">
        <f t="shared" si="80"/>
        <v>10.634999999999998</v>
      </c>
      <c r="F200" s="72">
        <f t="shared" si="81"/>
        <v>10.809999999999995</v>
      </c>
      <c r="G200" s="72">
        <f t="shared" si="82"/>
        <v>12.390000000000004</v>
      </c>
      <c r="H200" s="72">
        <f t="shared" si="83"/>
        <v>12.422499999999999</v>
      </c>
      <c r="I200" s="72">
        <f t="shared" si="84"/>
        <v>12.469999999999999</v>
      </c>
      <c r="J200" s="72">
        <f t="shared" si="85"/>
        <v>12.552500000000002</v>
      </c>
      <c r="K200" s="73">
        <f t="shared" si="86"/>
        <v>12.580000000000004</v>
      </c>
      <c r="N200" s="30">
        <v>10</v>
      </c>
      <c r="O200" s="72">
        <f t="shared" si="87"/>
        <v>7.3849999999999998</v>
      </c>
      <c r="P200" s="72">
        <f t="shared" si="88"/>
        <v>8.4350000000000005</v>
      </c>
      <c r="Q200" s="72">
        <f t="shared" si="89"/>
        <v>9.2049999999999983</v>
      </c>
      <c r="R200" s="72">
        <f t="shared" si="90"/>
        <v>9.0299999999999994</v>
      </c>
      <c r="S200" s="72">
        <f t="shared" si="91"/>
        <v>9.2099999999999973</v>
      </c>
      <c r="T200" s="72">
        <f t="shared" si="92"/>
        <v>9.3374999999999986</v>
      </c>
      <c r="U200" s="72">
        <f t="shared" si="93"/>
        <v>9.4899999999999967</v>
      </c>
      <c r="V200" s="72">
        <f t="shared" si="94"/>
        <v>9.8675000000000033</v>
      </c>
      <c r="W200" s="73">
        <f t="shared" si="95"/>
        <v>10.129999999999999</v>
      </c>
    </row>
    <row r="201" spans="2:23" x14ac:dyDescent="0.3">
      <c r="B201" s="30">
        <v>15</v>
      </c>
      <c r="C201" s="72">
        <f t="shared" si="78"/>
        <v>7.6739999999999995</v>
      </c>
      <c r="D201" s="72">
        <f t="shared" si="79"/>
        <v>9.0843333333333351</v>
      </c>
      <c r="E201" s="72">
        <f t="shared" si="80"/>
        <v>10.437583333333333</v>
      </c>
      <c r="F201" s="72">
        <f t="shared" si="81"/>
        <v>10.426999999999996</v>
      </c>
      <c r="G201" s="72">
        <f t="shared" si="82"/>
        <v>11.815666666666671</v>
      </c>
      <c r="H201" s="72">
        <f t="shared" si="83"/>
        <v>11.839208333333332</v>
      </c>
      <c r="I201" s="72">
        <f t="shared" si="84"/>
        <v>11.877999999999998</v>
      </c>
      <c r="J201" s="72">
        <f t="shared" si="85"/>
        <v>11.932458333333335</v>
      </c>
      <c r="K201" s="73">
        <f t="shared" si="86"/>
        <v>11.962250000000004</v>
      </c>
      <c r="N201" s="30">
        <v>15</v>
      </c>
      <c r="O201" s="72">
        <f t="shared" si="87"/>
        <v>7.3414999999999999</v>
      </c>
      <c r="P201" s="72">
        <f t="shared" si="88"/>
        <v>8.3190000000000008</v>
      </c>
      <c r="Q201" s="72">
        <f t="shared" si="89"/>
        <v>9.2370833333333309</v>
      </c>
      <c r="R201" s="72">
        <f t="shared" si="90"/>
        <v>8.9289999999999985</v>
      </c>
      <c r="S201" s="72">
        <f t="shared" si="91"/>
        <v>9.1416666666666639</v>
      </c>
      <c r="T201" s="72">
        <f t="shared" si="92"/>
        <v>9.2462916666666644</v>
      </c>
      <c r="U201" s="72">
        <f t="shared" si="93"/>
        <v>9.3673333333333293</v>
      </c>
      <c r="V201" s="72">
        <f t="shared" si="94"/>
        <v>9.7035416666666698</v>
      </c>
      <c r="W201" s="73">
        <f t="shared" si="95"/>
        <v>9.9100833333333327</v>
      </c>
    </row>
    <row r="202" spans="2:23" x14ac:dyDescent="0.3">
      <c r="B202" s="30">
        <v>20</v>
      </c>
      <c r="C202" s="72">
        <f t="shared" si="78"/>
        <v>7.57775</v>
      </c>
      <c r="D202" s="72">
        <f t="shared" si="79"/>
        <v>8.8572500000000023</v>
      </c>
      <c r="E202" s="72">
        <f t="shared" si="80"/>
        <v>10.24175</v>
      </c>
      <c r="F202" s="72">
        <f t="shared" si="81"/>
        <v>10.089499999999996</v>
      </c>
      <c r="G202" s="72">
        <f t="shared" si="82"/>
        <v>11.306500000000003</v>
      </c>
      <c r="H202" s="72">
        <f t="shared" si="83"/>
        <v>11.323374999999999</v>
      </c>
      <c r="I202" s="72">
        <f t="shared" si="84"/>
        <v>11.355499999999997</v>
      </c>
      <c r="J202" s="72">
        <f t="shared" si="85"/>
        <v>11.391625000000001</v>
      </c>
      <c r="K202" s="73">
        <f t="shared" si="86"/>
        <v>11.424750000000007</v>
      </c>
      <c r="N202" s="30">
        <v>20</v>
      </c>
      <c r="O202" s="72">
        <f t="shared" si="87"/>
        <v>7.3002499999999992</v>
      </c>
      <c r="P202" s="72">
        <f t="shared" si="88"/>
        <v>8.2277500000000003</v>
      </c>
      <c r="Q202" s="72">
        <f t="shared" si="89"/>
        <v>9.2562499999999979</v>
      </c>
      <c r="R202" s="72">
        <f t="shared" si="90"/>
        <v>8.8564999999999987</v>
      </c>
      <c r="S202" s="72">
        <f t="shared" si="91"/>
        <v>9.1074999999999964</v>
      </c>
      <c r="T202" s="72">
        <f t="shared" si="92"/>
        <v>9.1921249999999972</v>
      </c>
      <c r="U202" s="72">
        <f t="shared" si="93"/>
        <v>9.2864999999999966</v>
      </c>
      <c r="V202" s="72">
        <f t="shared" si="94"/>
        <v>9.5843750000000032</v>
      </c>
      <c r="W202" s="73">
        <f t="shared" si="95"/>
        <v>9.744250000000001</v>
      </c>
    </row>
    <row r="203" spans="2:23" x14ac:dyDescent="0.3">
      <c r="B203" s="30">
        <v>25</v>
      </c>
      <c r="C203" s="72">
        <f t="shared" si="78"/>
        <v>7.4862500000000001</v>
      </c>
      <c r="D203" s="72">
        <f t="shared" si="79"/>
        <v>8.6637500000000038</v>
      </c>
      <c r="E203" s="72">
        <f t="shared" si="80"/>
        <v>10.047500000000001</v>
      </c>
      <c r="F203" s="72">
        <f t="shared" si="81"/>
        <v>9.7974999999999959</v>
      </c>
      <c r="G203" s="72">
        <f t="shared" si="82"/>
        <v>10.862500000000004</v>
      </c>
      <c r="H203" s="72">
        <f t="shared" si="83"/>
        <v>10.874999999999998</v>
      </c>
      <c r="I203" s="72">
        <f t="shared" si="84"/>
        <v>10.902499999999998</v>
      </c>
      <c r="J203" s="72">
        <f t="shared" si="85"/>
        <v>10.93</v>
      </c>
      <c r="K203" s="73">
        <f t="shared" si="86"/>
        <v>10.967500000000008</v>
      </c>
      <c r="N203" s="30">
        <v>25</v>
      </c>
      <c r="O203" s="72">
        <f t="shared" si="87"/>
        <v>7.2612499999999995</v>
      </c>
      <c r="P203" s="72">
        <f t="shared" si="88"/>
        <v>8.161249999999999</v>
      </c>
      <c r="Q203" s="72">
        <f t="shared" si="89"/>
        <v>9.2624999999999993</v>
      </c>
      <c r="R203" s="72">
        <f t="shared" si="90"/>
        <v>8.8125</v>
      </c>
      <c r="S203" s="72">
        <f t="shared" si="91"/>
        <v>9.1074999999999964</v>
      </c>
      <c r="T203" s="72">
        <f t="shared" si="92"/>
        <v>9.1749999999999954</v>
      </c>
      <c r="U203" s="72">
        <f t="shared" si="93"/>
        <v>9.2474999999999952</v>
      </c>
      <c r="V203" s="72">
        <f t="shared" si="94"/>
        <v>9.5100000000000033</v>
      </c>
      <c r="W203" s="73">
        <f t="shared" si="95"/>
        <v>9.6325000000000021</v>
      </c>
    </row>
    <row r="204" spans="2:23" x14ac:dyDescent="0.3">
      <c r="B204" s="30">
        <v>30</v>
      </c>
      <c r="C204" s="72">
        <f t="shared" si="78"/>
        <v>7.3994999999999997</v>
      </c>
      <c r="D204" s="72">
        <f t="shared" si="79"/>
        <v>8.5038333333333362</v>
      </c>
      <c r="E204" s="72">
        <f t="shared" si="80"/>
        <v>9.8548333333333353</v>
      </c>
      <c r="F204" s="72">
        <f t="shared" si="81"/>
        <v>9.5509999999999948</v>
      </c>
      <c r="G204" s="72">
        <f t="shared" si="82"/>
        <v>10.483666666666672</v>
      </c>
      <c r="H204" s="72">
        <f t="shared" si="83"/>
        <v>10.494083333333332</v>
      </c>
      <c r="I204" s="72">
        <f t="shared" si="84"/>
        <v>10.518999999999998</v>
      </c>
      <c r="J204" s="72">
        <f t="shared" si="85"/>
        <v>10.547583333333334</v>
      </c>
      <c r="K204" s="73">
        <f t="shared" si="86"/>
        <v>10.590500000000009</v>
      </c>
      <c r="N204" s="30">
        <v>30</v>
      </c>
      <c r="O204" s="72">
        <f t="shared" si="87"/>
        <v>7.224499999999999</v>
      </c>
      <c r="P204" s="72">
        <f t="shared" si="88"/>
        <v>8.1194999999999986</v>
      </c>
      <c r="Q204" s="72">
        <f t="shared" si="89"/>
        <v>9.2558333333333334</v>
      </c>
      <c r="R204" s="72">
        <f t="shared" si="90"/>
        <v>8.7969999999999988</v>
      </c>
      <c r="S204" s="72">
        <f t="shared" si="91"/>
        <v>9.1416666666666622</v>
      </c>
      <c r="T204" s="72">
        <f t="shared" si="92"/>
        <v>9.1949166666666624</v>
      </c>
      <c r="U204" s="72">
        <f t="shared" si="93"/>
        <v>9.2503333333333284</v>
      </c>
      <c r="V204" s="72">
        <f t="shared" si="94"/>
        <v>9.4804166666666703</v>
      </c>
      <c r="W204" s="73">
        <f t="shared" si="95"/>
        <v>9.5748333333333342</v>
      </c>
    </row>
    <row r="205" spans="2:23" x14ac:dyDescent="0.3">
      <c r="B205" s="30">
        <v>35</v>
      </c>
      <c r="C205" s="72">
        <f t="shared" si="78"/>
        <v>7.3174999999999999</v>
      </c>
      <c r="D205" s="72">
        <f t="shared" si="79"/>
        <v>8.3775000000000048</v>
      </c>
      <c r="E205" s="72">
        <f t="shared" si="80"/>
        <v>9.6637500000000021</v>
      </c>
      <c r="F205" s="72">
        <f t="shared" si="81"/>
        <v>9.3499999999999943</v>
      </c>
      <c r="G205" s="72">
        <f t="shared" si="82"/>
        <v>10.170000000000005</v>
      </c>
      <c r="H205" s="72">
        <f t="shared" si="83"/>
        <v>10.180624999999997</v>
      </c>
      <c r="I205" s="72">
        <f t="shared" si="84"/>
        <v>10.204999999999998</v>
      </c>
      <c r="J205" s="72">
        <f t="shared" si="85"/>
        <v>10.244375000000002</v>
      </c>
      <c r="K205" s="73">
        <f t="shared" si="86"/>
        <v>10.29375000000001</v>
      </c>
      <c r="N205" s="30">
        <v>35</v>
      </c>
      <c r="O205" s="72">
        <f t="shared" si="87"/>
        <v>7.1899999999999986</v>
      </c>
      <c r="P205" s="72">
        <f t="shared" si="88"/>
        <v>8.1024999999999991</v>
      </c>
      <c r="Q205" s="72">
        <f t="shared" si="89"/>
        <v>9.2362500000000001</v>
      </c>
      <c r="R205" s="72">
        <f t="shared" si="90"/>
        <v>8.8099999999999987</v>
      </c>
      <c r="S205" s="72">
        <f t="shared" si="91"/>
        <v>9.2099999999999955</v>
      </c>
      <c r="T205" s="72">
        <f t="shared" si="92"/>
        <v>9.2518749999999947</v>
      </c>
      <c r="U205" s="72">
        <f t="shared" si="93"/>
        <v>9.2949999999999946</v>
      </c>
      <c r="V205" s="72">
        <f t="shared" si="94"/>
        <v>9.495625000000004</v>
      </c>
      <c r="W205" s="73">
        <f t="shared" si="95"/>
        <v>9.5712500000000027</v>
      </c>
    </row>
    <row r="206" spans="2:23" x14ac:dyDescent="0.3">
      <c r="B206" s="30">
        <v>40</v>
      </c>
      <c r="C206" s="72">
        <f t="shared" si="78"/>
        <v>7.2402499999999996</v>
      </c>
      <c r="D206" s="72">
        <f t="shared" si="79"/>
        <v>8.2847500000000043</v>
      </c>
      <c r="E206" s="72">
        <f t="shared" si="80"/>
        <v>9.4742500000000014</v>
      </c>
      <c r="F206" s="72">
        <f t="shared" si="81"/>
        <v>9.1944999999999943</v>
      </c>
      <c r="G206" s="72">
        <f t="shared" si="82"/>
        <v>9.9215000000000053</v>
      </c>
      <c r="H206" s="72">
        <f t="shared" si="83"/>
        <v>9.9346249999999969</v>
      </c>
      <c r="I206" s="72">
        <f t="shared" si="84"/>
        <v>9.9604999999999961</v>
      </c>
      <c r="J206" s="72">
        <f t="shared" si="85"/>
        <v>10.020375000000001</v>
      </c>
      <c r="K206" s="73">
        <f t="shared" si="86"/>
        <v>10.07725000000001</v>
      </c>
      <c r="N206" s="30">
        <v>40</v>
      </c>
      <c r="O206" s="72">
        <f t="shared" si="87"/>
        <v>7.1577499999999983</v>
      </c>
      <c r="P206" s="72">
        <f t="shared" si="88"/>
        <v>8.1102499999999971</v>
      </c>
      <c r="Q206" s="72">
        <f t="shared" si="89"/>
        <v>9.2037499999999994</v>
      </c>
      <c r="R206" s="72">
        <f t="shared" si="90"/>
        <v>8.8514999999999979</v>
      </c>
      <c r="S206" s="72">
        <f t="shared" si="91"/>
        <v>9.3124999999999947</v>
      </c>
      <c r="T206" s="72">
        <f t="shared" si="92"/>
        <v>9.3458749999999942</v>
      </c>
      <c r="U206" s="72">
        <f t="shared" si="93"/>
        <v>9.3814999999999937</v>
      </c>
      <c r="V206" s="72">
        <f t="shared" si="94"/>
        <v>9.5556250000000045</v>
      </c>
      <c r="W206" s="73">
        <f t="shared" si="95"/>
        <v>9.6217500000000022</v>
      </c>
    </row>
    <row r="207" spans="2:23" x14ac:dyDescent="0.3">
      <c r="B207" s="30">
        <v>45</v>
      </c>
      <c r="C207" s="72">
        <f t="shared" si="78"/>
        <v>7.1677499999999998</v>
      </c>
      <c r="D207" s="72">
        <f t="shared" si="79"/>
        <v>8.2255833333333381</v>
      </c>
      <c r="E207" s="72">
        <f t="shared" si="80"/>
        <v>9.2863333333333369</v>
      </c>
      <c r="F207" s="72">
        <f t="shared" si="81"/>
        <v>9.0844999999999931</v>
      </c>
      <c r="G207" s="72">
        <f t="shared" si="82"/>
        <v>9.7381666666666735</v>
      </c>
      <c r="H207" s="72">
        <f t="shared" si="83"/>
        <v>9.7560833333333292</v>
      </c>
      <c r="I207" s="72">
        <f t="shared" si="84"/>
        <v>9.7854999999999954</v>
      </c>
      <c r="J207" s="72">
        <f t="shared" si="85"/>
        <v>9.8755833333333349</v>
      </c>
      <c r="K207" s="73">
        <f t="shared" si="86"/>
        <v>9.9410000000000114</v>
      </c>
      <c r="N207" s="30">
        <v>45</v>
      </c>
      <c r="O207" s="72">
        <f t="shared" si="87"/>
        <v>7.127749999999998</v>
      </c>
      <c r="P207" s="72">
        <f t="shared" si="88"/>
        <v>8.1427499999999959</v>
      </c>
      <c r="Q207" s="72">
        <f t="shared" si="89"/>
        <v>9.1583333333333314</v>
      </c>
      <c r="R207" s="72">
        <f t="shared" si="90"/>
        <v>8.9214999999999982</v>
      </c>
      <c r="S207" s="72">
        <f t="shared" si="91"/>
        <v>9.4491666666666614</v>
      </c>
      <c r="T207" s="72">
        <f t="shared" si="92"/>
        <v>9.4769166666666589</v>
      </c>
      <c r="U207" s="72">
        <f t="shared" si="93"/>
        <v>9.5098333333333258</v>
      </c>
      <c r="V207" s="72">
        <f t="shared" si="94"/>
        <v>9.6604166666666718</v>
      </c>
      <c r="W207" s="73">
        <f t="shared" si="95"/>
        <v>9.7263333333333346</v>
      </c>
    </row>
    <row r="208" spans="2:23" x14ac:dyDescent="0.3">
      <c r="B208" s="30">
        <v>50</v>
      </c>
      <c r="C208" s="72">
        <f t="shared" si="78"/>
        <v>7.1</v>
      </c>
      <c r="D208" s="72">
        <f t="shared" si="79"/>
        <v>8.2000000000000046</v>
      </c>
      <c r="E208" s="72">
        <f t="shared" si="80"/>
        <v>9.1000000000000032</v>
      </c>
      <c r="F208" s="72">
        <f t="shared" si="81"/>
        <v>9.0199999999999925</v>
      </c>
      <c r="G208" s="72">
        <f t="shared" si="82"/>
        <v>9.6200000000000081</v>
      </c>
      <c r="H208" s="72">
        <f t="shared" si="83"/>
        <v>9.644999999999996</v>
      </c>
      <c r="I208" s="72">
        <f t="shared" si="84"/>
        <v>9.6799999999999944</v>
      </c>
      <c r="J208" s="72">
        <f t="shared" si="85"/>
        <v>9.8100000000000023</v>
      </c>
      <c r="K208" s="73">
        <f t="shared" si="86"/>
        <v>9.8850000000000104</v>
      </c>
      <c r="N208" s="30">
        <v>50</v>
      </c>
      <c r="O208" s="72">
        <f t="shared" si="87"/>
        <v>7.099999999999997</v>
      </c>
      <c r="P208" s="72">
        <f t="shared" si="88"/>
        <v>8.1999999999999957</v>
      </c>
      <c r="Q208" s="72">
        <f t="shared" si="89"/>
        <v>9.0999999999999979</v>
      </c>
      <c r="R208" s="72">
        <f t="shared" si="90"/>
        <v>9.0199999999999978</v>
      </c>
      <c r="S208" s="72">
        <f t="shared" si="91"/>
        <v>9.6199999999999939</v>
      </c>
      <c r="T208" s="72">
        <f t="shared" si="92"/>
        <v>9.6449999999999925</v>
      </c>
      <c r="U208" s="72">
        <f t="shared" si="93"/>
        <v>9.6799999999999926</v>
      </c>
      <c r="V208" s="72">
        <f t="shared" si="94"/>
        <v>9.8100000000000058</v>
      </c>
      <c r="W208" s="73">
        <f t="shared" si="95"/>
        <v>9.8850000000000016</v>
      </c>
    </row>
    <row r="209" spans="2:23" x14ac:dyDescent="0.3">
      <c r="B209" s="30">
        <v>55</v>
      </c>
      <c r="C209" s="72">
        <f t="shared" ref="C209:C218" si="96">$O$72*B209*B209+$P$72*B209+$Q$72</f>
        <v>7.1277499999999909</v>
      </c>
      <c r="D209" s="72">
        <f t="shared" ref="D209:D218" si="97">$O$73*B209*B209+$P$73*B209+$Q$73</f>
        <v>8.1427499999999906</v>
      </c>
      <c r="E209" s="72">
        <f t="shared" ref="E209:E218" si="98">$O$74*B209*B209+$P$74*B209+$Q$74</f>
        <v>9.1583333333333403</v>
      </c>
      <c r="F209" s="72">
        <f t="shared" ref="F209:F218" si="99">$O$75*B209*B209+$P$75*B209+$Q$75</f>
        <v>8.9215000000000142</v>
      </c>
      <c r="G209" s="72">
        <f t="shared" ref="G209:G218" si="100">$O$76*B209*B209+$P$76*B209+$Q$76</f>
        <v>9.4491666666666738</v>
      </c>
      <c r="H209" s="72">
        <f t="shared" ref="H209:H218" si="101">$O$77*B209*B209+$P$77*B209+$Q$77</f>
        <v>9.4769166666666624</v>
      </c>
      <c r="I209" s="72">
        <f t="shared" ref="I209:I218" si="102">$O$78*B209*B209+$P$78*B209+$Q$78</f>
        <v>9.50983333333334</v>
      </c>
      <c r="J209" s="72">
        <f t="shared" ref="J209:J218" si="103">$O$79*B209*B209+$P$79*B209+$Q$79</f>
        <v>9.6604166666666718</v>
      </c>
      <c r="K209" s="73">
        <f t="shared" ref="K209:K217" si="104">$O$80*B209*B209+$P$80*B209+$Q$80</f>
        <v>9.7263333333333399</v>
      </c>
      <c r="N209" s="30">
        <v>55</v>
      </c>
      <c r="O209" s="72">
        <f t="shared" ref="O209:O218" si="105">$U$72*N209*N209+$V$72*N209+$W$72</f>
        <v>7.1677499999999954</v>
      </c>
      <c r="P209" s="72">
        <f t="shared" ref="P209:P218" si="106">$U$73*N209*N209+$V$73*N209+$W$73</f>
        <v>8.2255833333333239</v>
      </c>
      <c r="Q209" s="72">
        <f t="shared" ref="Q209:Q218" si="107">$U$74*N209*N209+$V$74*N209+$W$74</f>
        <v>9.2863333333333333</v>
      </c>
      <c r="R209" s="72">
        <f t="shared" ref="R209:R218" si="108">$U$75*N209*N209+$V$75*N209+$W$75</f>
        <v>9.0845000000000091</v>
      </c>
      <c r="S209" s="72">
        <f t="shared" ref="S209:S218" si="109">$U$76*N209*N209+$V$76*N209+$W$76</f>
        <v>9.7381666666666806</v>
      </c>
      <c r="T209" s="72">
        <f t="shared" ref="T209:T218" si="110">$U$77*N209*N209+$V$77*N209+$W$77</f>
        <v>9.7560833333333381</v>
      </c>
      <c r="U209" s="72">
        <f t="shared" ref="U209:U218" si="111">$U$78*N209*N209+$V$78*N209+$W$78</f>
        <v>9.7854999999999883</v>
      </c>
      <c r="V209" s="72">
        <f t="shared" ref="V209:V218" si="112">$U$79*N209*N209+$V$79*N209+$W$79</f>
        <v>9.8755833333333385</v>
      </c>
      <c r="W209" s="73">
        <f t="shared" ref="W209:W218" si="113">$U$80*N209*N209+$V$80*N209+$W$80</f>
        <v>9.9409999999999599</v>
      </c>
    </row>
    <row r="210" spans="2:23" x14ac:dyDescent="0.3">
      <c r="B210" s="30">
        <v>60</v>
      </c>
      <c r="C210" s="72">
        <f t="shared" si="96"/>
        <v>7.1577499999999903</v>
      </c>
      <c r="D210" s="72">
        <f t="shared" si="97"/>
        <v>8.11024999999999</v>
      </c>
      <c r="E210" s="72">
        <f t="shared" si="98"/>
        <v>9.2037500000000083</v>
      </c>
      <c r="F210" s="72">
        <f t="shared" si="99"/>
        <v>8.8515000000000157</v>
      </c>
      <c r="G210" s="72">
        <f t="shared" si="100"/>
        <v>9.3125000000000071</v>
      </c>
      <c r="H210" s="72">
        <f t="shared" si="101"/>
        <v>9.3458749999999959</v>
      </c>
      <c r="I210" s="72">
        <f t="shared" si="102"/>
        <v>9.3815000000000079</v>
      </c>
      <c r="J210" s="72">
        <f t="shared" si="103"/>
        <v>9.5556250000000063</v>
      </c>
      <c r="K210" s="73">
        <f t="shared" si="104"/>
        <v>9.6217500000000076</v>
      </c>
      <c r="N210" s="30">
        <v>60</v>
      </c>
      <c r="O210" s="72">
        <f t="shared" si="105"/>
        <v>7.2402499999999952</v>
      </c>
      <c r="P210" s="72">
        <f t="shared" si="106"/>
        <v>8.2847499999999901</v>
      </c>
      <c r="Q210" s="72">
        <f t="shared" si="107"/>
        <v>9.4742499999999996</v>
      </c>
      <c r="R210" s="72">
        <f t="shared" si="108"/>
        <v>9.1945000000000086</v>
      </c>
      <c r="S210" s="72">
        <f t="shared" si="109"/>
        <v>9.921500000000016</v>
      </c>
      <c r="T210" s="72">
        <f t="shared" si="110"/>
        <v>9.934625000000004</v>
      </c>
      <c r="U210" s="72">
        <f t="shared" si="111"/>
        <v>9.9604999999999908</v>
      </c>
      <c r="V210" s="72">
        <f t="shared" si="112"/>
        <v>10.020375000000005</v>
      </c>
      <c r="W210" s="73">
        <f t="shared" si="113"/>
        <v>10.077249999999955</v>
      </c>
    </row>
    <row r="211" spans="2:23" x14ac:dyDescent="0.3">
      <c r="B211" s="30">
        <v>65</v>
      </c>
      <c r="C211" s="72">
        <f t="shared" si="96"/>
        <v>7.1899999999999888</v>
      </c>
      <c r="D211" s="72">
        <f t="shared" si="97"/>
        <v>8.1024999999999903</v>
      </c>
      <c r="E211" s="72">
        <f t="shared" si="98"/>
        <v>9.236250000000009</v>
      </c>
      <c r="F211" s="72">
        <f t="shared" si="99"/>
        <v>8.8100000000000165</v>
      </c>
      <c r="G211" s="72">
        <f t="shared" si="100"/>
        <v>9.210000000000008</v>
      </c>
      <c r="H211" s="72">
        <f t="shared" si="101"/>
        <v>9.2518749999999983</v>
      </c>
      <c r="I211" s="72">
        <f t="shared" si="102"/>
        <v>9.2950000000000088</v>
      </c>
      <c r="J211" s="72">
        <f t="shared" si="103"/>
        <v>9.4956250000000058</v>
      </c>
      <c r="K211" s="73">
        <f t="shared" si="104"/>
        <v>9.5712500000000098</v>
      </c>
      <c r="N211" s="30">
        <v>65</v>
      </c>
      <c r="O211" s="72">
        <f t="shared" si="105"/>
        <v>7.3174999999999937</v>
      </c>
      <c r="P211" s="72">
        <f t="shared" si="106"/>
        <v>8.3774999999999906</v>
      </c>
      <c r="Q211" s="72">
        <f t="shared" si="107"/>
        <v>9.6637500000000003</v>
      </c>
      <c r="R211" s="72">
        <f t="shared" si="108"/>
        <v>9.3500000000000085</v>
      </c>
      <c r="S211" s="72">
        <f t="shared" si="109"/>
        <v>10.170000000000019</v>
      </c>
      <c r="T211" s="72">
        <f t="shared" si="110"/>
        <v>10.180625000000004</v>
      </c>
      <c r="U211" s="72">
        <f t="shared" si="111"/>
        <v>10.204999999999995</v>
      </c>
      <c r="V211" s="72">
        <f t="shared" si="112"/>
        <v>10.244375000000007</v>
      </c>
      <c r="W211" s="73">
        <f t="shared" si="113"/>
        <v>10.293749999999951</v>
      </c>
    </row>
    <row r="212" spans="2:23" x14ac:dyDescent="0.3">
      <c r="B212" s="30">
        <v>70</v>
      </c>
      <c r="C212" s="72">
        <f t="shared" si="96"/>
        <v>7.2244999999999884</v>
      </c>
      <c r="D212" s="72">
        <f t="shared" si="97"/>
        <v>8.1194999999999915</v>
      </c>
      <c r="E212" s="72">
        <f t="shared" si="98"/>
        <v>9.2558333333333422</v>
      </c>
      <c r="F212" s="72">
        <f t="shared" si="99"/>
        <v>8.7970000000000166</v>
      </c>
      <c r="G212" s="72">
        <f t="shared" si="100"/>
        <v>9.1416666666666764</v>
      </c>
      <c r="H212" s="72">
        <f t="shared" si="101"/>
        <v>9.1949166666666642</v>
      </c>
      <c r="I212" s="72">
        <f t="shared" si="102"/>
        <v>9.2503333333333426</v>
      </c>
      <c r="J212" s="72">
        <f t="shared" si="103"/>
        <v>9.4804166666666738</v>
      </c>
      <c r="K212" s="73">
        <f t="shared" si="104"/>
        <v>9.5748333333333449</v>
      </c>
      <c r="N212" s="30">
        <v>70</v>
      </c>
      <c r="O212" s="72">
        <f t="shared" si="105"/>
        <v>7.3994999999999935</v>
      </c>
      <c r="P212" s="72">
        <f t="shared" si="106"/>
        <v>8.5038333333333238</v>
      </c>
      <c r="Q212" s="72">
        <f t="shared" si="107"/>
        <v>9.8548333333333336</v>
      </c>
      <c r="R212" s="72">
        <f t="shared" si="108"/>
        <v>9.551000000000009</v>
      </c>
      <c r="S212" s="72">
        <f t="shared" si="109"/>
        <v>10.483666666666686</v>
      </c>
      <c r="T212" s="72">
        <f t="shared" si="110"/>
        <v>10.494083333333336</v>
      </c>
      <c r="U212" s="72">
        <f t="shared" si="111"/>
        <v>10.518999999999995</v>
      </c>
      <c r="V212" s="72">
        <f t="shared" si="112"/>
        <v>10.547583333333343</v>
      </c>
      <c r="W212" s="73">
        <f t="shared" si="113"/>
        <v>10.590499999999949</v>
      </c>
    </row>
    <row r="213" spans="2:23" x14ac:dyDescent="0.3">
      <c r="B213" s="30">
        <v>75</v>
      </c>
      <c r="C213" s="72">
        <f t="shared" si="96"/>
        <v>7.2612499999999871</v>
      </c>
      <c r="D213" s="72">
        <f t="shared" si="97"/>
        <v>8.1612499999999901</v>
      </c>
      <c r="E213" s="72">
        <f t="shared" si="98"/>
        <v>9.2625000000000099</v>
      </c>
      <c r="F213" s="72">
        <f t="shared" si="99"/>
        <v>8.8125000000000178</v>
      </c>
      <c r="G213" s="72">
        <f t="shared" si="100"/>
        <v>9.1075000000000088</v>
      </c>
      <c r="H213" s="72">
        <f t="shared" si="101"/>
        <v>9.1749999999999972</v>
      </c>
      <c r="I213" s="72">
        <f t="shared" si="102"/>
        <v>9.2475000000000094</v>
      </c>
      <c r="J213" s="72">
        <f t="shared" si="103"/>
        <v>9.5100000000000087</v>
      </c>
      <c r="K213" s="73">
        <f t="shared" si="104"/>
        <v>9.6325000000000145</v>
      </c>
      <c r="N213" s="30">
        <v>75</v>
      </c>
      <c r="O213" s="72">
        <f t="shared" si="105"/>
        <v>7.4862499999999921</v>
      </c>
      <c r="P213" s="72">
        <f t="shared" si="106"/>
        <v>8.6637499999999896</v>
      </c>
      <c r="Q213" s="72">
        <f t="shared" si="107"/>
        <v>10.047499999999999</v>
      </c>
      <c r="R213" s="72">
        <f t="shared" si="108"/>
        <v>9.7975000000000101</v>
      </c>
      <c r="S213" s="72">
        <f t="shared" si="109"/>
        <v>10.862500000000022</v>
      </c>
      <c r="T213" s="72">
        <f t="shared" si="110"/>
        <v>10.875000000000004</v>
      </c>
      <c r="U213" s="72">
        <f t="shared" si="111"/>
        <v>10.902499999999996</v>
      </c>
      <c r="V213" s="72">
        <f t="shared" si="112"/>
        <v>10.930000000000012</v>
      </c>
      <c r="W213" s="73">
        <f t="shared" si="113"/>
        <v>10.967499999999944</v>
      </c>
    </row>
    <row r="214" spans="2:23" x14ac:dyDescent="0.3">
      <c r="B214" s="30">
        <v>80</v>
      </c>
      <c r="C214" s="72">
        <f t="shared" si="96"/>
        <v>7.3002499999999859</v>
      </c>
      <c r="D214" s="72">
        <f t="shared" si="97"/>
        <v>8.2277499999999897</v>
      </c>
      <c r="E214" s="72">
        <f t="shared" si="98"/>
        <v>9.2562500000000121</v>
      </c>
      <c r="F214" s="72">
        <f t="shared" si="99"/>
        <v>8.8565000000000182</v>
      </c>
      <c r="G214" s="72">
        <f t="shared" si="100"/>
        <v>9.1075000000000106</v>
      </c>
      <c r="H214" s="72">
        <f t="shared" si="101"/>
        <v>9.192124999999999</v>
      </c>
      <c r="I214" s="72">
        <f t="shared" si="102"/>
        <v>9.2865000000000109</v>
      </c>
      <c r="J214" s="72">
        <f t="shared" si="103"/>
        <v>9.5843750000000085</v>
      </c>
      <c r="K214" s="73">
        <f t="shared" si="104"/>
        <v>9.7442500000000152</v>
      </c>
      <c r="N214" s="30">
        <v>80</v>
      </c>
      <c r="O214" s="72">
        <f t="shared" si="105"/>
        <v>7.5777499999999911</v>
      </c>
      <c r="P214" s="72">
        <f t="shared" si="106"/>
        <v>8.8572499999999899</v>
      </c>
      <c r="Q214" s="72">
        <f t="shared" si="107"/>
        <v>10.24175</v>
      </c>
      <c r="R214" s="72">
        <f t="shared" si="108"/>
        <v>10.089500000000008</v>
      </c>
      <c r="S214" s="72">
        <f t="shared" si="109"/>
        <v>11.306500000000025</v>
      </c>
      <c r="T214" s="72">
        <f t="shared" si="110"/>
        <v>11.323375000000002</v>
      </c>
      <c r="U214" s="72">
        <f t="shared" si="111"/>
        <v>11.355499999999999</v>
      </c>
      <c r="V214" s="72">
        <f t="shared" si="112"/>
        <v>11.391625000000014</v>
      </c>
      <c r="W214" s="73">
        <f t="shared" si="113"/>
        <v>11.424749999999939</v>
      </c>
    </row>
    <row r="215" spans="2:23" x14ac:dyDescent="0.3">
      <c r="B215" s="30">
        <v>85</v>
      </c>
      <c r="C215" s="72">
        <f t="shared" si="96"/>
        <v>7.3414999999999848</v>
      </c>
      <c r="D215" s="72">
        <f t="shared" si="97"/>
        <v>8.3189999999999902</v>
      </c>
      <c r="E215" s="72">
        <f t="shared" si="98"/>
        <v>9.2370833333333451</v>
      </c>
      <c r="F215" s="72">
        <f t="shared" si="99"/>
        <v>8.9290000000000198</v>
      </c>
      <c r="G215" s="72">
        <f t="shared" si="100"/>
        <v>9.1416666666666782</v>
      </c>
      <c r="H215" s="72">
        <f t="shared" si="101"/>
        <v>9.2462916666666644</v>
      </c>
      <c r="I215" s="72">
        <f t="shared" si="102"/>
        <v>9.3673333333333435</v>
      </c>
      <c r="J215" s="72">
        <f t="shared" si="103"/>
        <v>9.7035416666666769</v>
      </c>
      <c r="K215" s="73">
        <f t="shared" si="104"/>
        <v>9.9100833333333505</v>
      </c>
      <c r="N215" s="30">
        <v>85</v>
      </c>
      <c r="O215" s="72">
        <f t="shared" si="105"/>
        <v>7.6739999999999897</v>
      </c>
      <c r="P215" s="72">
        <f t="shared" si="106"/>
        <v>9.0843333333333227</v>
      </c>
      <c r="Q215" s="72">
        <f t="shared" si="107"/>
        <v>10.437583333333333</v>
      </c>
      <c r="R215" s="72">
        <f t="shared" si="108"/>
        <v>10.427000000000008</v>
      </c>
      <c r="S215" s="72">
        <f t="shared" si="109"/>
        <v>11.815666666666694</v>
      </c>
      <c r="T215" s="72">
        <f t="shared" si="110"/>
        <v>11.839208333333332</v>
      </c>
      <c r="U215" s="72">
        <f t="shared" si="111"/>
        <v>11.878000000000002</v>
      </c>
      <c r="V215" s="72">
        <f t="shared" si="112"/>
        <v>11.932458333333349</v>
      </c>
      <c r="W215" s="73">
        <f t="shared" si="113"/>
        <v>11.962249999999935</v>
      </c>
    </row>
    <row r="216" spans="2:23" x14ac:dyDescent="0.3">
      <c r="B216" s="30">
        <v>90</v>
      </c>
      <c r="C216" s="72">
        <f t="shared" si="96"/>
        <v>7.3849999999999838</v>
      </c>
      <c r="D216" s="72">
        <f t="shared" si="97"/>
        <v>8.4349999999999881</v>
      </c>
      <c r="E216" s="72">
        <f t="shared" si="98"/>
        <v>9.2050000000000125</v>
      </c>
      <c r="F216" s="72">
        <f t="shared" si="99"/>
        <v>9.0300000000000189</v>
      </c>
      <c r="G216" s="72">
        <f t="shared" si="100"/>
        <v>9.2100000000000115</v>
      </c>
      <c r="H216" s="72">
        <f t="shared" si="101"/>
        <v>9.3375000000000004</v>
      </c>
      <c r="I216" s="72">
        <f t="shared" si="102"/>
        <v>9.4900000000000109</v>
      </c>
      <c r="J216" s="72">
        <f t="shared" si="103"/>
        <v>9.8675000000000104</v>
      </c>
      <c r="K216" s="73">
        <f t="shared" si="104"/>
        <v>10.130000000000019</v>
      </c>
      <c r="N216" s="30">
        <v>90</v>
      </c>
      <c r="O216" s="72">
        <f t="shared" si="105"/>
        <v>7.7749999999999888</v>
      </c>
      <c r="P216" s="72">
        <f t="shared" si="106"/>
        <v>9.3449999999999882</v>
      </c>
      <c r="Q216" s="72">
        <f t="shared" si="107"/>
        <v>10.635</v>
      </c>
      <c r="R216" s="72">
        <f t="shared" si="108"/>
        <v>10.810000000000008</v>
      </c>
      <c r="S216" s="72">
        <f t="shared" si="109"/>
        <v>12.390000000000031</v>
      </c>
      <c r="T216" s="72">
        <f t="shared" si="110"/>
        <v>12.422499999999999</v>
      </c>
      <c r="U216" s="72">
        <f t="shared" si="111"/>
        <v>12.470000000000002</v>
      </c>
      <c r="V216" s="72">
        <f t="shared" si="112"/>
        <v>12.552500000000016</v>
      </c>
      <c r="W216" s="73">
        <f t="shared" si="113"/>
        <v>12.579999999999929</v>
      </c>
    </row>
    <row r="217" spans="2:23" x14ac:dyDescent="0.3">
      <c r="B217" s="30">
        <v>95</v>
      </c>
      <c r="C217" s="72">
        <f t="shared" si="96"/>
        <v>7.4307499999999829</v>
      </c>
      <c r="D217" s="72">
        <f t="shared" si="97"/>
        <v>8.5757499999999887</v>
      </c>
      <c r="E217" s="72">
        <f t="shared" si="98"/>
        <v>9.1600000000000126</v>
      </c>
      <c r="F217" s="72">
        <f t="shared" si="99"/>
        <v>9.1595000000000191</v>
      </c>
      <c r="G217" s="72">
        <f t="shared" si="100"/>
        <v>9.3125000000000107</v>
      </c>
      <c r="H217" s="72">
        <f t="shared" si="101"/>
        <v>9.4657499999999999</v>
      </c>
      <c r="I217" s="72">
        <f t="shared" si="102"/>
        <v>9.6545000000000112</v>
      </c>
      <c r="J217" s="72">
        <f t="shared" si="103"/>
        <v>10.076250000000012</v>
      </c>
      <c r="K217" s="73">
        <f t="shared" si="104"/>
        <v>10.404000000000021</v>
      </c>
      <c r="N217" s="30">
        <v>95</v>
      </c>
      <c r="O217" s="72">
        <f t="shared" si="105"/>
        <v>7.8807499999999866</v>
      </c>
      <c r="P217" s="72">
        <f t="shared" si="106"/>
        <v>9.6392499999999863</v>
      </c>
      <c r="Q217" s="72">
        <f t="shared" si="107"/>
        <v>10.834</v>
      </c>
      <c r="R217" s="72">
        <f t="shared" si="108"/>
        <v>11.238500000000007</v>
      </c>
      <c r="S217" s="72">
        <f t="shared" si="109"/>
        <v>13.029500000000033</v>
      </c>
      <c r="T217" s="72">
        <f t="shared" si="110"/>
        <v>13.073249999999998</v>
      </c>
      <c r="U217" s="72">
        <f t="shared" si="111"/>
        <v>13.131500000000003</v>
      </c>
      <c r="V217" s="72">
        <f t="shared" si="112"/>
        <v>13.251750000000023</v>
      </c>
      <c r="W217" s="73">
        <f t="shared" si="113"/>
        <v>13.277999999999924</v>
      </c>
    </row>
    <row r="218" spans="2:23" ht="15" thickBot="1" x14ac:dyDescent="0.35">
      <c r="B218" s="31">
        <v>100</v>
      </c>
      <c r="C218" s="74">
        <f t="shared" si="96"/>
        <v>7.4787499999999811</v>
      </c>
      <c r="D218" s="74">
        <f t="shared" si="97"/>
        <v>8.7412499999999866</v>
      </c>
      <c r="E218" s="74">
        <f t="shared" si="98"/>
        <v>9.1020833333333453</v>
      </c>
      <c r="F218" s="74">
        <f t="shared" si="99"/>
        <v>9.3175000000000203</v>
      </c>
      <c r="G218" s="74">
        <f t="shared" si="100"/>
        <v>9.4491666666666809</v>
      </c>
      <c r="H218" s="74">
        <f t="shared" si="101"/>
        <v>9.6310416666666701</v>
      </c>
      <c r="I218" s="74">
        <f t="shared" si="102"/>
        <v>9.8608333333333444</v>
      </c>
      <c r="J218" s="74">
        <f t="shared" si="103"/>
        <v>10.329791666666679</v>
      </c>
      <c r="K218" s="75">
        <f>$O$80*B218*B218+$P$80*B218+$Q$80</f>
        <v>10.732083333333357</v>
      </c>
      <c r="N218" s="31">
        <v>100</v>
      </c>
      <c r="O218" s="74">
        <f t="shared" si="105"/>
        <v>7.9912499999999858</v>
      </c>
      <c r="P218" s="74">
        <f t="shared" si="106"/>
        <v>9.9670833333333189</v>
      </c>
      <c r="Q218" s="74">
        <f t="shared" si="107"/>
        <v>11.034583333333332</v>
      </c>
      <c r="R218" s="74">
        <f t="shared" si="108"/>
        <v>11.712500000000007</v>
      </c>
      <c r="S218" s="74">
        <f t="shared" si="109"/>
        <v>13.734166666666702</v>
      </c>
      <c r="T218" s="74">
        <f t="shared" si="110"/>
        <v>13.791458333333329</v>
      </c>
      <c r="U218" s="74">
        <f t="shared" si="111"/>
        <v>13.862500000000006</v>
      </c>
      <c r="V218" s="74">
        <f t="shared" si="112"/>
        <v>14.030208333333359</v>
      </c>
      <c r="W218" s="75">
        <f t="shared" si="113"/>
        <v>14.05624999999992</v>
      </c>
    </row>
  </sheetData>
  <mergeCells count="34">
    <mergeCell ref="B2:H3"/>
    <mergeCell ref="C10:E10"/>
    <mergeCell ref="H10:J10"/>
    <mergeCell ref="M10:O10"/>
    <mergeCell ref="R10:T10"/>
    <mergeCell ref="W10:Y10"/>
    <mergeCell ref="C9:E9"/>
    <mergeCell ref="H9:J9"/>
    <mergeCell ref="M9:O9"/>
    <mergeCell ref="R9:T9"/>
    <mergeCell ref="W9:Y9"/>
    <mergeCell ref="C23:E23"/>
    <mergeCell ref="H23:J23"/>
    <mergeCell ref="M23:O23"/>
    <mergeCell ref="R23:T23"/>
    <mergeCell ref="C24:E24"/>
    <mergeCell ref="H24:J24"/>
    <mergeCell ref="M24:O24"/>
    <mergeCell ref="R24:T24"/>
    <mergeCell ref="C39:G39"/>
    <mergeCell ref="C40:G40"/>
    <mergeCell ref="C53:K54"/>
    <mergeCell ref="C70:E70"/>
    <mergeCell ref="I70:K70"/>
    <mergeCell ref="C196:K196"/>
    <mergeCell ref="O196:W196"/>
    <mergeCell ref="U70:W70"/>
    <mergeCell ref="B83:D83"/>
    <mergeCell ref="H83:J83"/>
    <mergeCell ref="N83:P83"/>
    <mergeCell ref="T83:V83"/>
    <mergeCell ref="C88:K88"/>
    <mergeCell ref="O88:W88"/>
    <mergeCell ref="O70:Q7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CB379-2523-4E1F-8D4F-C31725CE9468}">
  <dimension ref="B2:Y218"/>
  <sheetViews>
    <sheetView topLeftCell="A76" zoomScale="63" zoomScaleNormal="63" workbookViewId="0">
      <selection activeCell="O88" sqref="O88:W88"/>
    </sheetView>
  </sheetViews>
  <sheetFormatPr baseColWidth="10" defaultRowHeight="14.4" x14ac:dyDescent="0.3"/>
  <cols>
    <col min="1" max="32" width="12.77734375" customWidth="1"/>
  </cols>
  <sheetData>
    <row r="2" spans="2:25" ht="14.4" customHeight="1" x14ac:dyDescent="0.3">
      <c r="B2" s="131" t="s">
        <v>161</v>
      </c>
      <c r="C2" s="132"/>
      <c r="D2" s="132"/>
      <c r="E2" s="132"/>
      <c r="F2" s="132"/>
      <c r="G2" s="132"/>
      <c r="H2" s="132"/>
    </row>
    <row r="3" spans="2:25" ht="14.4" customHeight="1" x14ac:dyDescent="0.3">
      <c r="B3" s="132"/>
      <c r="C3" s="132"/>
      <c r="D3" s="132"/>
      <c r="E3" s="132"/>
      <c r="F3" s="132"/>
      <c r="G3" s="132"/>
      <c r="H3" s="132"/>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42401</v>
      </c>
      <c r="D10" s="116"/>
      <c r="E10" s="117"/>
      <c r="G10" s="8"/>
      <c r="H10" s="116">
        <v>42401</v>
      </c>
      <c r="I10" s="116"/>
      <c r="J10" s="117"/>
      <c r="L10" s="8"/>
      <c r="M10" s="116">
        <v>42401</v>
      </c>
      <c r="N10" s="116"/>
      <c r="O10" s="117"/>
      <c r="Q10" s="8"/>
      <c r="R10" s="116">
        <v>42401</v>
      </c>
      <c r="S10" s="116"/>
      <c r="T10" s="117"/>
      <c r="V10" s="8"/>
      <c r="W10" s="116">
        <v>42401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67">
        <v>10.93</v>
      </c>
      <c r="D12" s="67">
        <v>11.93</v>
      </c>
      <c r="E12" s="14">
        <f t="shared" ref="E12:E20" si="0">(C12+D12)/2</f>
        <v>11.43</v>
      </c>
      <c r="G12" s="12" t="s">
        <v>0</v>
      </c>
      <c r="H12" s="67">
        <v>-0.42</v>
      </c>
      <c r="I12" s="67">
        <v>0.28000000000000003</v>
      </c>
      <c r="J12" s="14">
        <f t="shared" ref="J12:J20" si="1">(H12+I12)/2</f>
        <v>-6.9999999999999979E-2</v>
      </c>
      <c r="L12" s="12" t="s">
        <v>0</v>
      </c>
      <c r="M12" s="67">
        <v>-0.68</v>
      </c>
      <c r="N12" s="67">
        <v>0.52</v>
      </c>
      <c r="O12" s="14">
        <f t="shared" ref="O12:O20" si="2">(M12+N12)/2</f>
        <v>-8.0000000000000016E-2</v>
      </c>
      <c r="Q12" s="12" t="s">
        <v>0</v>
      </c>
      <c r="R12" s="67">
        <v>0</v>
      </c>
      <c r="S12" s="67">
        <v>0.5</v>
      </c>
      <c r="T12" s="14">
        <f t="shared" ref="T12:T20" si="3">(R12+S12)/2</f>
        <v>0.25</v>
      </c>
      <c r="V12" s="12" t="s">
        <v>0</v>
      </c>
      <c r="W12" s="13">
        <v>0.40500000000000003</v>
      </c>
      <c r="X12" s="13">
        <v>1.2050000000000001</v>
      </c>
      <c r="Y12" s="14">
        <f t="shared" ref="Y12:Y20" si="4">(W12+X12)/2</f>
        <v>0.80500000000000005</v>
      </c>
    </row>
    <row r="13" spans="2:25" x14ac:dyDescent="0.3">
      <c r="B13" s="12" t="s">
        <v>1</v>
      </c>
      <c r="C13" s="67">
        <v>12.065</v>
      </c>
      <c r="D13" s="67">
        <v>12.425000000000001</v>
      </c>
      <c r="E13" s="14">
        <f t="shared" si="0"/>
        <v>12.245000000000001</v>
      </c>
      <c r="G13" s="12" t="s">
        <v>1</v>
      </c>
      <c r="H13" s="67">
        <v>-0.28999999999999998</v>
      </c>
      <c r="I13" s="67">
        <v>-3.5000000000000003E-2</v>
      </c>
      <c r="J13" s="14">
        <f t="shared" si="1"/>
        <v>-0.16249999999999998</v>
      </c>
      <c r="L13" s="12" t="s">
        <v>1</v>
      </c>
      <c r="M13" s="67">
        <v>-0.41</v>
      </c>
      <c r="N13" s="67">
        <v>0.02</v>
      </c>
      <c r="O13" s="14">
        <f t="shared" si="2"/>
        <v>-0.19499999999999998</v>
      </c>
      <c r="Q13" s="12" t="s">
        <v>1</v>
      </c>
      <c r="R13" s="67">
        <v>0.18</v>
      </c>
      <c r="S13" s="67">
        <v>0.36</v>
      </c>
      <c r="T13" s="14">
        <f t="shared" si="3"/>
        <v>0.27</v>
      </c>
      <c r="V13" s="12" t="s">
        <v>1</v>
      </c>
      <c r="W13" s="13">
        <v>0.61499999999999999</v>
      </c>
      <c r="X13" s="13">
        <v>0.9</v>
      </c>
      <c r="Y13" s="14">
        <f t="shared" si="4"/>
        <v>0.75750000000000006</v>
      </c>
    </row>
    <row r="14" spans="2:25" x14ac:dyDescent="0.3">
      <c r="B14" s="12" t="s">
        <v>2</v>
      </c>
      <c r="C14" s="67">
        <v>11.4</v>
      </c>
      <c r="D14" s="67">
        <v>11.8</v>
      </c>
      <c r="E14" s="14">
        <f t="shared" si="0"/>
        <v>11.600000000000001</v>
      </c>
      <c r="G14" s="12" t="s">
        <v>2</v>
      </c>
      <c r="H14" s="67">
        <v>-0.68500000000000005</v>
      </c>
      <c r="I14" s="67">
        <v>-0.40500000000000003</v>
      </c>
      <c r="J14" s="14">
        <f t="shared" si="1"/>
        <v>-0.54500000000000004</v>
      </c>
      <c r="L14" s="12" t="s">
        <v>2</v>
      </c>
      <c r="M14" s="67">
        <v>-1.155</v>
      </c>
      <c r="N14" s="67">
        <v>-0.67500000000000004</v>
      </c>
      <c r="O14" s="14">
        <f t="shared" si="2"/>
        <v>-0.91500000000000004</v>
      </c>
      <c r="Q14" s="12" t="s">
        <v>2</v>
      </c>
      <c r="R14" s="67">
        <v>0.19</v>
      </c>
      <c r="S14" s="67">
        <v>0.39</v>
      </c>
      <c r="T14" s="14">
        <f t="shared" si="3"/>
        <v>0.29000000000000004</v>
      </c>
      <c r="V14" s="12" t="s">
        <v>2</v>
      </c>
      <c r="W14" s="13">
        <v>0.69</v>
      </c>
      <c r="X14" s="13">
        <v>1.01</v>
      </c>
      <c r="Y14" s="14">
        <f t="shared" si="4"/>
        <v>0.85</v>
      </c>
    </row>
    <row r="15" spans="2:25" x14ac:dyDescent="0.3">
      <c r="B15" s="12" t="s">
        <v>3</v>
      </c>
      <c r="C15" s="67">
        <v>11.08</v>
      </c>
      <c r="D15" s="67">
        <v>11.48</v>
      </c>
      <c r="E15" s="14">
        <f t="shared" si="0"/>
        <v>11.280000000000001</v>
      </c>
      <c r="G15" s="12" t="s">
        <v>3</v>
      </c>
      <c r="H15" s="67">
        <v>-0.93</v>
      </c>
      <c r="I15" s="67">
        <v>-0.65</v>
      </c>
      <c r="J15" s="14">
        <f t="shared" si="1"/>
        <v>-0.79</v>
      </c>
      <c r="L15" s="12" t="s">
        <v>3</v>
      </c>
      <c r="M15" s="67">
        <v>-1.615</v>
      </c>
      <c r="N15" s="67">
        <v>-1.135</v>
      </c>
      <c r="O15" s="14">
        <f t="shared" si="2"/>
        <v>-1.375</v>
      </c>
      <c r="Q15" s="12" t="s">
        <v>3</v>
      </c>
      <c r="R15" s="67">
        <v>0.22500000000000001</v>
      </c>
      <c r="S15" s="67">
        <v>0.42499999999999999</v>
      </c>
      <c r="T15" s="14">
        <f t="shared" si="3"/>
        <v>0.32500000000000001</v>
      </c>
      <c r="V15" s="12" t="s">
        <v>3</v>
      </c>
      <c r="W15" s="13">
        <v>0.8</v>
      </c>
      <c r="X15" s="13">
        <v>1.115</v>
      </c>
      <c r="Y15" s="14">
        <f t="shared" si="4"/>
        <v>0.95750000000000002</v>
      </c>
    </row>
    <row r="16" spans="2:25" x14ac:dyDescent="0.3">
      <c r="B16" s="12" t="s">
        <v>4</v>
      </c>
      <c r="C16" s="67">
        <v>10.785</v>
      </c>
      <c r="D16" s="67">
        <v>11.185</v>
      </c>
      <c r="E16" s="14">
        <f t="shared" si="0"/>
        <v>10.984999999999999</v>
      </c>
      <c r="G16" s="12" t="s">
        <v>4</v>
      </c>
      <c r="H16" s="67">
        <v>-1.2949999999999999</v>
      </c>
      <c r="I16" s="67">
        <v>-1.0149999999999999</v>
      </c>
      <c r="J16" s="14">
        <f t="shared" si="1"/>
        <v>-1.1549999999999998</v>
      </c>
      <c r="L16" s="12" t="s">
        <v>4</v>
      </c>
      <c r="M16" s="67">
        <v>-2.2250000000000001</v>
      </c>
      <c r="N16" s="67">
        <v>-1.7450000000000001</v>
      </c>
      <c r="O16" s="14">
        <f t="shared" si="2"/>
        <v>-1.9850000000000001</v>
      </c>
      <c r="Q16" s="12" t="s">
        <v>4</v>
      </c>
      <c r="R16" s="67">
        <v>0.255</v>
      </c>
      <c r="S16" s="67">
        <v>0.45500000000000002</v>
      </c>
      <c r="T16" s="14">
        <f t="shared" si="3"/>
        <v>0.35499999999999998</v>
      </c>
      <c r="V16" s="12" t="s">
        <v>4</v>
      </c>
      <c r="W16" s="13">
        <v>0.96</v>
      </c>
      <c r="X16" s="13">
        <v>1.28</v>
      </c>
      <c r="Y16" s="14">
        <f t="shared" si="4"/>
        <v>1.1200000000000001</v>
      </c>
    </row>
    <row r="17" spans="2:25" x14ac:dyDescent="0.3">
      <c r="B17" s="12" t="s">
        <v>5</v>
      </c>
      <c r="C17" s="67">
        <v>10.675000000000001</v>
      </c>
      <c r="D17" s="67">
        <v>11.07</v>
      </c>
      <c r="E17" s="14">
        <f t="shared" si="0"/>
        <v>10.8725</v>
      </c>
      <c r="G17" s="12" t="s">
        <v>5</v>
      </c>
      <c r="H17" s="67">
        <v>-1.4650000000000001</v>
      </c>
      <c r="I17" s="67">
        <v>-1.1850000000000001</v>
      </c>
      <c r="J17" s="14">
        <f t="shared" si="1"/>
        <v>-1.3250000000000002</v>
      </c>
      <c r="L17" s="12" t="s">
        <v>5</v>
      </c>
      <c r="M17" s="67">
        <v>-2.5499999999999998</v>
      </c>
      <c r="N17" s="67">
        <v>-2.0699999999999998</v>
      </c>
      <c r="O17" s="14">
        <f t="shared" si="2"/>
        <v>-2.3099999999999996</v>
      </c>
      <c r="Q17" s="12" t="s">
        <v>5</v>
      </c>
      <c r="R17" s="67">
        <v>0.26500000000000001</v>
      </c>
      <c r="S17" s="67">
        <v>0.46500000000000002</v>
      </c>
      <c r="T17" s="14">
        <f t="shared" si="3"/>
        <v>0.36499999999999999</v>
      </c>
      <c r="V17" s="12" t="s">
        <v>5</v>
      </c>
      <c r="W17" s="13">
        <v>1.02</v>
      </c>
      <c r="X17" s="13">
        <v>1.335</v>
      </c>
      <c r="Y17" s="14">
        <f t="shared" si="4"/>
        <v>1.1775</v>
      </c>
    </row>
    <row r="18" spans="2:25" x14ac:dyDescent="0.3">
      <c r="B18" s="12" t="s">
        <v>6</v>
      </c>
      <c r="C18" s="67">
        <v>10.57</v>
      </c>
      <c r="D18" s="67">
        <v>10.945</v>
      </c>
      <c r="E18" s="14">
        <f t="shared" si="0"/>
        <v>10.7575</v>
      </c>
      <c r="G18" s="12" t="s">
        <v>6</v>
      </c>
      <c r="H18" s="67">
        <v>-1.58</v>
      </c>
      <c r="I18" s="67">
        <v>-1.32</v>
      </c>
      <c r="J18" s="14">
        <f t="shared" si="1"/>
        <v>-1.4500000000000002</v>
      </c>
      <c r="L18" s="12" t="s">
        <v>6</v>
      </c>
      <c r="M18" s="67">
        <v>-2.72</v>
      </c>
      <c r="N18" s="67">
        <v>-2.27</v>
      </c>
      <c r="O18" s="14">
        <f t="shared" si="2"/>
        <v>-2.4950000000000001</v>
      </c>
      <c r="Q18" s="12" t="s">
        <v>6</v>
      </c>
      <c r="R18" s="67">
        <v>0.28000000000000003</v>
      </c>
      <c r="S18" s="67">
        <v>0.46500000000000002</v>
      </c>
      <c r="T18" s="14">
        <f t="shared" si="3"/>
        <v>0.37250000000000005</v>
      </c>
      <c r="V18" s="12" t="s">
        <v>6</v>
      </c>
      <c r="W18" s="13">
        <v>1.085</v>
      </c>
      <c r="X18" s="13">
        <v>1.385</v>
      </c>
      <c r="Y18" s="14">
        <f t="shared" si="4"/>
        <v>1.2349999999999999</v>
      </c>
    </row>
    <row r="19" spans="2:25" x14ac:dyDescent="0.3">
      <c r="B19" s="12" t="s">
        <v>7</v>
      </c>
      <c r="C19" s="67">
        <v>10.545</v>
      </c>
      <c r="D19" s="67">
        <v>10.945</v>
      </c>
      <c r="E19" s="14">
        <f t="shared" si="0"/>
        <v>10.745000000000001</v>
      </c>
      <c r="G19" s="12" t="s">
        <v>7</v>
      </c>
      <c r="H19" s="67">
        <v>-1.39</v>
      </c>
      <c r="I19" s="67">
        <v>-1.1100000000000001</v>
      </c>
      <c r="J19" s="14">
        <f t="shared" si="1"/>
        <v>-1.25</v>
      </c>
      <c r="L19" s="12" t="s">
        <v>7</v>
      </c>
      <c r="M19" s="67">
        <v>-2.4900000000000002</v>
      </c>
      <c r="N19" s="67">
        <v>-2.0099999999999998</v>
      </c>
      <c r="O19" s="14">
        <f t="shared" si="2"/>
        <v>-2.25</v>
      </c>
      <c r="Q19" s="12" t="s">
        <v>7</v>
      </c>
      <c r="R19" s="67">
        <v>0.26</v>
      </c>
      <c r="S19" s="67">
        <v>0.46</v>
      </c>
      <c r="T19" s="14">
        <f t="shared" si="3"/>
        <v>0.36</v>
      </c>
      <c r="V19" s="12" t="s">
        <v>7</v>
      </c>
      <c r="W19" s="13">
        <v>1.0449999999999999</v>
      </c>
      <c r="X19" s="13">
        <v>1.365</v>
      </c>
      <c r="Y19" s="14">
        <f t="shared" si="4"/>
        <v>1.2050000000000001</v>
      </c>
    </row>
    <row r="20" spans="2:25" ht="15" thickBot="1" x14ac:dyDescent="0.35">
      <c r="B20" s="15" t="s">
        <v>8</v>
      </c>
      <c r="C20" s="68">
        <v>10.53</v>
      </c>
      <c r="D20" s="68">
        <v>10.93</v>
      </c>
      <c r="E20" s="17">
        <f t="shared" si="0"/>
        <v>10.73</v>
      </c>
      <c r="G20" s="15" t="s">
        <v>8</v>
      </c>
      <c r="H20" s="68">
        <v>-1.27</v>
      </c>
      <c r="I20" s="68">
        <v>-0.99</v>
      </c>
      <c r="J20" s="17">
        <f t="shared" si="1"/>
        <v>-1.1299999999999999</v>
      </c>
      <c r="L20" s="15" t="s">
        <v>8</v>
      </c>
      <c r="M20" s="68">
        <v>-2.2850000000000001</v>
      </c>
      <c r="N20" s="68">
        <v>-1.8049999999999999</v>
      </c>
      <c r="O20" s="17">
        <f t="shared" si="2"/>
        <v>-2.0449999999999999</v>
      </c>
      <c r="Q20" s="15" t="s">
        <v>8</v>
      </c>
      <c r="R20" s="68">
        <v>0.245</v>
      </c>
      <c r="S20" s="68">
        <v>0.44500000000000001</v>
      </c>
      <c r="T20" s="17">
        <f t="shared" si="3"/>
        <v>0.34499999999999997</v>
      </c>
      <c r="V20" s="15" t="s">
        <v>8</v>
      </c>
      <c r="W20" s="16">
        <v>1.01</v>
      </c>
      <c r="X20" s="16">
        <v>1.33</v>
      </c>
      <c r="Y20" s="17">
        <f t="shared" si="4"/>
        <v>1.17</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42401</v>
      </c>
      <c r="D24" s="116"/>
      <c r="E24" s="117"/>
      <c r="G24" s="8"/>
      <c r="H24" s="116">
        <v>42401</v>
      </c>
      <c r="I24" s="116"/>
      <c r="J24" s="117"/>
      <c r="L24" s="8"/>
      <c r="M24" s="116">
        <v>42401</v>
      </c>
      <c r="N24" s="116"/>
      <c r="O24" s="117"/>
      <c r="Q24" s="8"/>
      <c r="R24" s="116">
        <v>42401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D34" si="5">C12+R12+(H12/2)</f>
        <v>10.719999999999999</v>
      </c>
      <c r="D26" s="13">
        <f t="shared" si="5"/>
        <v>12.57</v>
      </c>
      <c r="E26" s="14">
        <f t="shared" ref="E26:E34" si="6">(C26+D26)/2</f>
        <v>11.645</v>
      </c>
      <c r="G26" s="12" t="s">
        <v>0</v>
      </c>
      <c r="H26" s="13">
        <f t="shared" ref="H26:I34" si="7">C12+W12+(M12/2)</f>
        <v>10.994999999999999</v>
      </c>
      <c r="I26" s="13">
        <f t="shared" si="7"/>
        <v>13.395</v>
      </c>
      <c r="J26" s="14">
        <f t="shared" ref="J26:J34" si="8">(H26+I26)/2</f>
        <v>12.195</v>
      </c>
      <c r="L26" s="12" t="s">
        <v>0</v>
      </c>
      <c r="M26" s="13">
        <f t="shared" ref="M26:N34" si="9">C12+R12-(H12/2)</f>
        <v>11.14</v>
      </c>
      <c r="N26" s="13">
        <f t="shared" si="9"/>
        <v>12.29</v>
      </c>
      <c r="O26" s="14">
        <f t="shared" ref="O26:O34" si="10">(M26+N26)/2</f>
        <v>11.715</v>
      </c>
      <c r="Q26" s="12" t="s">
        <v>0</v>
      </c>
      <c r="R26" s="13">
        <f t="shared" ref="R26:S34" si="11">C12+W12-(M12/2)</f>
        <v>11.674999999999999</v>
      </c>
      <c r="S26" s="13">
        <f t="shared" si="11"/>
        <v>12.875</v>
      </c>
      <c r="T26" s="14">
        <f t="shared" ref="T26:T34" si="12">(R26+S26)/2</f>
        <v>12.274999999999999</v>
      </c>
    </row>
    <row r="27" spans="2:25" x14ac:dyDescent="0.3">
      <c r="B27" s="12" t="s">
        <v>1</v>
      </c>
      <c r="C27" s="13">
        <f t="shared" si="5"/>
        <v>12.1</v>
      </c>
      <c r="D27" s="13">
        <f t="shared" si="5"/>
        <v>12.7675</v>
      </c>
      <c r="E27" s="14">
        <f t="shared" si="6"/>
        <v>12.43375</v>
      </c>
      <c r="G27" s="12" t="s">
        <v>1</v>
      </c>
      <c r="H27" s="13">
        <f t="shared" si="7"/>
        <v>12.475</v>
      </c>
      <c r="I27" s="13">
        <f t="shared" si="7"/>
        <v>13.335000000000001</v>
      </c>
      <c r="J27" s="14">
        <f t="shared" si="8"/>
        <v>12.905000000000001</v>
      </c>
      <c r="L27" s="12" t="s">
        <v>1</v>
      </c>
      <c r="M27" s="13">
        <f t="shared" si="9"/>
        <v>12.389999999999999</v>
      </c>
      <c r="N27" s="13">
        <f t="shared" si="9"/>
        <v>12.8025</v>
      </c>
      <c r="O27" s="14">
        <f t="shared" si="10"/>
        <v>12.59625</v>
      </c>
      <c r="Q27" s="12" t="s">
        <v>1</v>
      </c>
      <c r="R27" s="13">
        <f t="shared" si="11"/>
        <v>12.885</v>
      </c>
      <c r="S27" s="13">
        <f t="shared" si="11"/>
        <v>13.315000000000001</v>
      </c>
      <c r="T27" s="14">
        <f t="shared" si="12"/>
        <v>13.100000000000001</v>
      </c>
    </row>
    <row r="28" spans="2:25" x14ac:dyDescent="0.3">
      <c r="B28" s="12" t="s">
        <v>2</v>
      </c>
      <c r="C28" s="13">
        <f t="shared" si="5"/>
        <v>11.2475</v>
      </c>
      <c r="D28" s="13">
        <f t="shared" si="5"/>
        <v>11.987500000000001</v>
      </c>
      <c r="E28" s="14">
        <f t="shared" si="6"/>
        <v>11.6175</v>
      </c>
      <c r="G28" s="12" t="s">
        <v>2</v>
      </c>
      <c r="H28" s="13">
        <f t="shared" si="7"/>
        <v>11.512499999999999</v>
      </c>
      <c r="I28" s="13">
        <f t="shared" si="7"/>
        <v>12.4725</v>
      </c>
      <c r="J28" s="14">
        <f t="shared" si="8"/>
        <v>11.9925</v>
      </c>
      <c r="L28" s="12" t="s">
        <v>2</v>
      </c>
      <c r="M28" s="13">
        <f t="shared" si="9"/>
        <v>11.932499999999999</v>
      </c>
      <c r="N28" s="13">
        <f t="shared" si="9"/>
        <v>12.392500000000002</v>
      </c>
      <c r="O28" s="14">
        <f t="shared" si="10"/>
        <v>12.162500000000001</v>
      </c>
      <c r="Q28" s="12" t="s">
        <v>2</v>
      </c>
      <c r="R28" s="13">
        <f t="shared" si="11"/>
        <v>12.6675</v>
      </c>
      <c r="S28" s="13">
        <f t="shared" si="11"/>
        <v>13.147500000000001</v>
      </c>
      <c r="T28" s="14">
        <f t="shared" si="12"/>
        <v>12.907500000000001</v>
      </c>
    </row>
    <row r="29" spans="2:25" x14ac:dyDescent="0.3">
      <c r="B29" s="12" t="s">
        <v>3</v>
      </c>
      <c r="C29" s="13">
        <f t="shared" si="5"/>
        <v>10.84</v>
      </c>
      <c r="D29" s="13">
        <f t="shared" si="5"/>
        <v>11.580000000000002</v>
      </c>
      <c r="E29" s="14">
        <f t="shared" si="6"/>
        <v>11.21</v>
      </c>
      <c r="G29" s="12" t="s">
        <v>3</v>
      </c>
      <c r="H29" s="13">
        <f t="shared" si="7"/>
        <v>11.072500000000002</v>
      </c>
      <c r="I29" s="13">
        <f t="shared" si="7"/>
        <v>12.0275</v>
      </c>
      <c r="J29" s="14">
        <f t="shared" si="8"/>
        <v>11.55</v>
      </c>
      <c r="L29" s="12" t="s">
        <v>3</v>
      </c>
      <c r="M29" s="13">
        <f t="shared" si="9"/>
        <v>11.77</v>
      </c>
      <c r="N29" s="13">
        <f t="shared" si="9"/>
        <v>12.23</v>
      </c>
      <c r="O29" s="14">
        <f t="shared" si="10"/>
        <v>12</v>
      </c>
      <c r="Q29" s="12" t="s">
        <v>3</v>
      </c>
      <c r="R29" s="13">
        <f t="shared" si="11"/>
        <v>12.6875</v>
      </c>
      <c r="S29" s="13">
        <f t="shared" si="11"/>
        <v>13.162500000000001</v>
      </c>
      <c r="T29" s="14">
        <f t="shared" si="12"/>
        <v>12.925000000000001</v>
      </c>
    </row>
    <row r="30" spans="2:25" x14ac:dyDescent="0.3">
      <c r="B30" s="12" t="s">
        <v>4</v>
      </c>
      <c r="C30" s="13">
        <f t="shared" si="5"/>
        <v>10.392500000000002</v>
      </c>
      <c r="D30" s="13">
        <f t="shared" si="5"/>
        <v>11.1325</v>
      </c>
      <c r="E30" s="14">
        <f t="shared" si="6"/>
        <v>10.762500000000001</v>
      </c>
      <c r="G30" s="12" t="s">
        <v>4</v>
      </c>
      <c r="H30" s="13">
        <f t="shared" si="7"/>
        <v>10.6325</v>
      </c>
      <c r="I30" s="13">
        <f t="shared" si="7"/>
        <v>11.592499999999999</v>
      </c>
      <c r="J30" s="14">
        <f t="shared" si="8"/>
        <v>11.112500000000001</v>
      </c>
      <c r="L30" s="12" t="s">
        <v>4</v>
      </c>
      <c r="M30" s="13">
        <f t="shared" si="9"/>
        <v>11.6875</v>
      </c>
      <c r="N30" s="13">
        <f t="shared" si="9"/>
        <v>12.147500000000001</v>
      </c>
      <c r="O30" s="14">
        <f t="shared" si="10"/>
        <v>11.9175</v>
      </c>
      <c r="Q30" s="12" t="s">
        <v>4</v>
      </c>
      <c r="R30" s="13">
        <f t="shared" si="11"/>
        <v>12.857500000000002</v>
      </c>
      <c r="S30" s="13">
        <f t="shared" si="11"/>
        <v>13.3375</v>
      </c>
      <c r="T30" s="14">
        <f t="shared" si="12"/>
        <v>13.0975</v>
      </c>
    </row>
    <row r="31" spans="2:25" x14ac:dyDescent="0.3">
      <c r="B31" s="12" t="s">
        <v>5</v>
      </c>
      <c r="C31" s="13">
        <f t="shared" si="5"/>
        <v>10.207500000000001</v>
      </c>
      <c r="D31" s="13">
        <f t="shared" si="5"/>
        <v>10.942500000000001</v>
      </c>
      <c r="E31" s="14">
        <f t="shared" si="6"/>
        <v>10.575000000000001</v>
      </c>
      <c r="G31" s="12" t="s">
        <v>5</v>
      </c>
      <c r="H31" s="13">
        <f t="shared" si="7"/>
        <v>10.42</v>
      </c>
      <c r="I31" s="13">
        <f t="shared" si="7"/>
        <v>11.370000000000001</v>
      </c>
      <c r="J31" s="14">
        <f t="shared" si="8"/>
        <v>10.895</v>
      </c>
      <c r="L31" s="12" t="s">
        <v>5</v>
      </c>
      <c r="M31" s="13">
        <f t="shared" si="9"/>
        <v>11.672500000000001</v>
      </c>
      <c r="N31" s="13">
        <f t="shared" si="9"/>
        <v>12.1275</v>
      </c>
      <c r="O31" s="14">
        <f t="shared" si="10"/>
        <v>11.9</v>
      </c>
      <c r="Q31" s="12" t="s">
        <v>5</v>
      </c>
      <c r="R31" s="13">
        <f t="shared" si="11"/>
        <v>12.97</v>
      </c>
      <c r="S31" s="13">
        <f t="shared" si="11"/>
        <v>13.440000000000001</v>
      </c>
      <c r="T31" s="14">
        <f t="shared" si="12"/>
        <v>13.205000000000002</v>
      </c>
    </row>
    <row r="32" spans="2:25" x14ac:dyDescent="0.3">
      <c r="B32" s="12" t="s">
        <v>6</v>
      </c>
      <c r="C32" s="13">
        <f t="shared" si="5"/>
        <v>10.059999999999999</v>
      </c>
      <c r="D32" s="13">
        <f t="shared" si="5"/>
        <v>10.75</v>
      </c>
      <c r="E32" s="14">
        <f t="shared" si="6"/>
        <v>10.404999999999999</v>
      </c>
      <c r="G32" s="12" t="s">
        <v>6</v>
      </c>
      <c r="H32" s="13">
        <f t="shared" si="7"/>
        <v>10.295000000000002</v>
      </c>
      <c r="I32" s="13">
        <f t="shared" si="7"/>
        <v>11.195</v>
      </c>
      <c r="J32" s="14">
        <f t="shared" si="8"/>
        <v>10.745000000000001</v>
      </c>
      <c r="L32" s="12" t="s">
        <v>6</v>
      </c>
      <c r="M32" s="13">
        <f t="shared" si="9"/>
        <v>11.64</v>
      </c>
      <c r="N32" s="13">
        <f t="shared" si="9"/>
        <v>12.07</v>
      </c>
      <c r="O32" s="14">
        <f t="shared" si="10"/>
        <v>11.855</v>
      </c>
      <c r="Q32" s="12" t="s">
        <v>6</v>
      </c>
      <c r="R32" s="13">
        <f t="shared" si="11"/>
        <v>13.015000000000001</v>
      </c>
      <c r="S32" s="13">
        <f t="shared" si="11"/>
        <v>13.465</v>
      </c>
      <c r="T32" s="14">
        <f t="shared" si="12"/>
        <v>13.24</v>
      </c>
    </row>
    <row r="33" spans="2:20" x14ac:dyDescent="0.3">
      <c r="B33" s="12" t="s">
        <v>7</v>
      </c>
      <c r="C33" s="13">
        <f t="shared" si="5"/>
        <v>10.11</v>
      </c>
      <c r="D33" s="13">
        <f t="shared" si="5"/>
        <v>10.850000000000001</v>
      </c>
      <c r="E33" s="14">
        <f t="shared" si="6"/>
        <v>10.48</v>
      </c>
      <c r="G33" s="12" t="s">
        <v>7</v>
      </c>
      <c r="H33" s="13">
        <f t="shared" si="7"/>
        <v>10.344999999999999</v>
      </c>
      <c r="I33" s="13">
        <f t="shared" si="7"/>
        <v>11.305</v>
      </c>
      <c r="J33" s="14">
        <f t="shared" si="8"/>
        <v>10.824999999999999</v>
      </c>
      <c r="L33" s="12" t="s">
        <v>7</v>
      </c>
      <c r="M33" s="13">
        <f t="shared" si="9"/>
        <v>11.5</v>
      </c>
      <c r="N33" s="13">
        <f t="shared" si="9"/>
        <v>11.96</v>
      </c>
      <c r="O33" s="14">
        <f t="shared" si="10"/>
        <v>11.73</v>
      </c>
      <c r="Q33" s="12" t="s">
        <v>7</v>
      </c>
      <c r="R33" s="13">
        <f t="shared" si="11"/>
        <v>12.835000000000001</v>
      </c>
      <c r="S33" s="13">
        <f t="shared" si="11"/>
        <v>13.315000000000001</v>
      </c>
      <c r="T33" s="14">
        <f t="shared" si="12"/>
        <v>13.075000000000001</v>
      </c>
    </row>
    <row r="34" spans="2:20" ht="15" thickBot="1" x14ac:dyDescent="0.35">
      <c r="B34" s="15" t="s">
        <v>8</v>
      </c>
      <c r="C34" s="16">
        <f t="shared" si="5"/>
        <v>10.139999999999999</v>
      </c>
      <c r="D34" s="16">
        <f t="shared" si="5"/>
        <v>10.88</v>
      </c>
      <c r="E34" s="17">
        <f t="shared" si="6"/>
        <v>10.51</v>
      </c>
      <c r="G34" s="15" t="s">
        <v>8</v>
      </c>
      <c r="H34" s="16">
        <f t="shared" si="7"/>
        <v>10.397499999999999</v>
      </c>
      <c r="I34" s="16">
        <f t="shared" si="7"/>
        <v>11.3575</v>
      </c>
      <c r="J34" s="17">
        <f t="shared" si="8"/>
        <v>10.8775</v>
      </c>
      <c r="L34" s="15" t="s">
        <v>8</v>
      </c>
      <c r="M34" s="16">
        <f t="shared" si="9"/>
        <v>11.409999999999998</v>
      </c>
      <c r="N34" s="16">
        <f t="shared" si="9"/>
        <v>11.87</v>
      </c>
      <c r="O34" s="17">
        <f t="shared" si="10"/>
        <v>11.639999999999999</v>
      </c>
      <c r="Q34" s="15" t="s">
        <v>8</v>
      </c>
      <c r="R34" s="16">
        <f t="shared" si="11"/>
        <v>12.682499999999999</v>
      </c>
      <c r="S34" s="16">
        <f t="shared" si="11"/>
        <v>13.1625</v>
      </c>
      <c r="T34" s="17">
        <f t="shared" si="12"/>
        <v>12.922499999999999</v>
      </c>
    </row>
    <row r="38" spans="2:20" ht="15" thickBot="1" x14ac:dyDescent="0.35"/>
    <row r="39" spans="2:20" x14ac:dyDescent="0.3">
      <c r="B39" s="7"/>
      <c r="C39" s="106" t="s">
        <v>26</v>
      </c>
      <c r="D39" s="106"/>
      <c r="E39" s="106"/>
      <c r="F39" s="106"/>
      <c r="G39" s="107"/>
    </row>
    <row r="40" spans="2:20" x14ac:dyDescent="0.3">
      <c r="B40" s="20"/>
      <c r="C40" s="108">
        <v>42401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3">T26</f>
        <v>12.274999999999999</v>
      </c>
      <c r="D42" s="13">
        <f t="shared" ref="D42:D50" si="14">O26</f>
        <v>11.715</v>
      </c>
      <c r="E42" s="13">
        <f t="shared" ref="E42:E50" si="15">E12</f>
        <v>11.43</v>
      </c>
      <c r="F42" s="13">
        <f t="shared" ref="F42:F50" si="16">E26</f>
        <v>11.645</v>
      </c>
      <c r="G42" s="14">
        <f t="shared" ref="G42:G50" si="17">J26</f>
        <v>12.195</v>
      </c>
    </row>
    <row r="43" spans="2:20" x14ac:dyDescent="0.3">
      <c r="B43" s="12" t="s">
        <v>1</v>
      </c>
      <c r="C43" s="13">
        <f t="shared" si="13"/>
        <v>13.100000000000001</v>
      </c>
      <c r="D43" s="13">
        <f t="shared" si="14"/>
        <v>12.59625</v>
      </c>
      <c r="E43" s="13">
        <f t="shared" si="15"/>
        <v>12.245000000000001</v>
      </c>
      <c r="F43" s="13">
        <f t="shared" si="16"/>
        <v>12.43375</v>
      </c>
      <c r="G43" s="14">
        <f t="shared" si="17"/>
        <v>12.905000000000001</v>
      </c>
    </row>
    <row r="44" spans="2:20" x14ac:dyDescent="0.3">
      <c r="B44" s="12" t="s">
        <v>2</v>
      </c>
      <c r="C44" s="13">
        <f t="shared" si="13"/>
        <v>12.907500000000001</v>
      </c>
      <c r="D44" s="13">
        <f t="shared" si="14"/>
        <v>12.162500000000001</v>
      </c>
      <c r="E44" s="13">
        <f t="shared" si="15"/>
        <v>11.600000000000001</v>
      </c>
      <c r="F44" s="13">
        <f t="shared" si="16"/>
        <v>11.6175</v>
      </c>
      <c r="G44" s="14">
        <f t="shared" si="17"/>
        <v>11.9925</v>
      </c>
    </row>
    <row r="45" spans="2:20" x14ac:dyDescent="0.3">
      <c r="B45" s="12" t="s">
        <v>3</v>
      </c>
      <c r="C45" s="13">
        <f t="shared" si="13"/>
        <v>12.925000000000001</v>
      </c>
      <c r="D45" s="13">
        <f t="shared" si="14"/>
        <v>12</v>
      </c>
      <c r="E45" s="13">
        <f t="shared" si="15"/>
        <v>11.280000000000001</v>
      </c>
      <c r="F45" s="13">
        <f t="shared" si="16"/>
        <v>11.21</v>
      </c>
      <c r="G45" s="14">
        <f t="shared" si="17"/>
        <v>11.55</v>
      </c>
    </row>
    <row r="46" spans="2:20" x14ac:dyDescent="0.3">
      <c r="B46" s="12" t="s">
        <v>4</v>
      </c>
      <c r="C46" s="13">
        <f t="shared" si="13"/>
        <v>13.0975</v>
      </c>
      <c r="D46" s="13">
        <f t="shared" si="14"/>
        <v>11.9175</v>
      </c>
      <c r="E46" s="13">
        <f t="shared" si="15"/>
        <v>10.984999999999999</v>
      </c>
      <c r="F46" s="13">
        <f t="shared" si="16"/>
        <v>10.762500000000001</v>
      </c>
      <c r="G46" s="14">
        <f t="shared" si="17"/>
        <v>11.112500000000001</v>
      </c>
    </row>
    <row r="47" spans="2:20" x14ac:dyDescent="0.3">
      <c r="B47" s="12" t="s">
        <v>5</v>
      </c>
      <c r="C47" s="13">
        <f t="shared" si="13"/>
        <v>13.205000000000002</v>
      </c>
      <c r="D47" s="13">
        <f t="shared" si="14"/>
        <v>11.9</v>
      </c>
      <c r="E47" s="13">
        <f t="shared" si="15"/>
        <v>10.8725</v>
      </c>
      <c r="F47" s="13">
        <f t="shared" si="16"/>
        <v>10.575000000000001</v>
      </c>
      <c r="G47" s="14">
        <f t="shared" si="17"/>
        <v>10.895</v>
      </c>
    </row>
    <row r="48" spans="2:20" x14ac:dyDescent="0.3">
      <c r="B48" s="12" t="s">
        <v>6</v>
      </c>
      <c r="C48" s="13">
        <f t="shared" si="13"/>
        <v>13.24</v>
      </c>
      <c r="D48" s="13">
        <f t="shared" si="14"/>
        <v>11.855</v>
      </c>
      <c r="E48" s="13">
        <f t="shared" si="15"/>
        <v>10.7575</v>
      </c>
      <c r="F48" s="13">
        <f t="shared" si="16"/>
        <v>10.404999999999999</v>
      </c>
      <c r="G48" s="14">
        <f t="shared" si="17"/>
        <v>10.745000000000001</v>
      </c>
    </row>
    <row r="49" spans="2:23" x14ac:dyDescent="0.3">
      <c r="B49" s="12" t="s">
        <v>7</v>
      </c>
      <c r="C49" s="13">
        <f t="shared" si="13"/>
        <v>13.075000000000001</v>
      </c>
      <c r="D49" s="13">
        <f t="shared" si="14"/>
        <v>11.73</v>
      </c>
      <c r="E49" s="13">
        <f t="shared" si="15"/>
        <v>10.745000000000001</v>
      </c>
      <c r="F49" s="13">
        <f t="shared" si="16"/>
        <v>10.48</v>
      </c>
      <c r="G49" s="14">
        <f t="shared" si="17"/>
        <v>10.824999999999999</v>
      </c>
    </row>
    <row r="50" spans="2:23" ht="15" thickBot="1" x14ac:dyDescent="0.35">
      <c r="B50" s="15" t="s">
        <v>8</v>
      </c>
      <c r="C50" s="16">
        <f t="shared" si="13"/>
        <v>12.922499999999999</v>
      </c>
      <c r="D50" s="16">
        <f t="shared" si="14"/>
        <v>11.639999999999999</v>
      </c>
      <c r="E50" s="16">
        <f t="shared" si="15"/>
        <v>10.73</v>
      </c>
      <c r="F50" s="16">
        <f t="shared" si="16"/>
        <v>10.51</v>
      </c>
      <c r="G50" s="17">
        <f t="shared" si="17"/>
        <v>10.8775</v>
      </c>
    </row>
    <row r="52" spans="2:23" ht="15" thickBot="1" x14ac:dyDescent="0.35"/>
    <row r="53" spans="2:23" x14ac:dyDescent="0.3">
      <c r="C53" s="97" t="s">
        <v>58</v>
      </c>
      <c r="D53" s="111"/>
      <c r="E53" s="111"/>
      <c r="F53" s="111"/>
      <c r="G53" s="111"/>
      <c r="H53" s="111"/>
      <c r="I53" s="111"/>
      <c r="J53" s="111"/>
      <c r="K53" s="112"/>
    </row>
    <row r="54" spans="2:23" ht="15" thickBot="1" x14ac:dyDescent="0.35">
      <c r="C54" s="113"/>
      <c r="D54" s="114"/>
      <c r="E54" s="114"/>
      <c r="F54" s="114"/>
      <c r="G54" s="114"/>
      <c r="H54" s="114"/>
      <c r="I54" s="114"/>
      <c r="J54" s="114"/>
      <c r="K54" s="115"/>
    </row>
    <row r="56" spans="2:23" ht="15" thickBot="1" x14ac:dyDescent="0.35"/>
    <row r="57" spans="2:23" x14ac:dyDescent="0.3">
      <c r="B57" s="21" t="s">
        <v>118</v>
      </c>
      <c r="C57" s="22" t="s">
        <v>31</v>
      </c>
      <c r="D57" s="22" t="s">
        <v>32</v>
      </c>
      <c r="E57" s="23" t="s">
        <v>33</v>
      </c>
      <c r="H57" s="21" t="s">
        <v>119</v>
      </c>
      <c r="I57" s="22" t="s">
        <v>46</v>
      </c>
      <c r="J57" s="22" t="s">
        <v>45</v>
      </c>
      <c r="K57" s="23" t="s">
        <v>44</v>
      </c>
      <c r="N57" s="21" t="s">
        <v>120</v>
      </c>
      <c r="O57" s="22" t="s">
        <v>31</v>
      </c>
      <c r="P57" s="22" t="s">
        <v>32</v>
      </c>
      <c r="Q57" s="23" t="s">
        <v>33</v>
      </c>
      <c r="T57" s="21" t="s">
        <v>121</v>
      </c>
      <c r="U57" s="22" t="s">
        <v>46</v>
      </c>
      <c r="V57" s="22" t="s">
        <v>45</v>
      </c>
      <c r="W57" s="23" t="s">
        <v>44</v>
      </c>
    </row>
    <row r="58" spans="2:23" x14ac:dyDescent="0.3">
      <c r="B58" s="12" t="s">
        <v>0</v>
      </c>
      <c r="C58" s="13">
        <f t="shared" ref="C58:C66" si="18">C42/((10-25)*(10-50))</f>
        <v>2.0458333333333332E-2</v>
      </c>
      <c r="D58" s="13">
        <f t="shared" ref="D58:D66" si="19">D42/((25-10)*(25-50))</f>
        <v>-3.124E-2</v>
      </c>
      <c r="E58" s="14">
        <f t="shared" ref="E58:E66" si="20">E42/((50-10)*(50-25))</f>
        <v>1.1429999999999999E-2</v>
      </c>
      <c r="H58" s="12" t="s">
        <v>0</v>
      </c>
      <c r="I58" s="13">
        <f t="shared" ref="I58:I66" si="21">G42/((10-25)*(10-50))</f>
        <v>2.0324999999999999E-2</v>
      </c>
      <c r="J58" s="13">
        <f t="shared" ref="J58:J66" si="22">F42/((25-10)*(25-50))</f>
        <v>-3.1053333333333332E-2</v>
      </c>
      <c r="K58" s="14">
        <f t="shared" ref="K58:K66" si="23">E42/((50-10)*(50-25))</f>
        <v>1.1429999999999999E-2</v>
      </c>
      <c r="N58" s="12" t="s">
        <v>0</v>
      </c>
      <c r="O58" s="13">
        <f>E42/((50-75)*(50-90))</f>
        <v>1.1429999999999999E-2</v>
      </c>
      <c r="P58" s="13">
        <f>F42/((75-50)*(75-90))</f>
        <v>-3.1053333333333332E-2</v>
      </c>
      <c r="Q58" s="14">
        <f>G42/((90-50)*(90-75))</f>
        <v>2.0324999999999999E-2</v>
      </c>
      <c r="T58" s="12" t="s">
        <v>0</v>
      </c>
      <c r="U58" s="13">
        <f>E42/((50-75)*(50-90))</f>
        <v>1.1429999999999999E-2</v>
      </c>
      <c r="V58" s="13">
        <f>D42/((75-50)*(75-90))</f>
        <v>-3.124E-2</v>
      </c>
      <c r="W58" s="14">
        <f>C42/((90-50)*(90-75))</f>
        <v>2.0458333333333332E-2</v>
      </c>
    </row>
    <row r="59" spans="2:23" x14ac:dyDescent="0.3">
      <c r="B59" s="12" t="s">
        <v>1</v>
      </c>
      <c r="C59" s="13">
        <f t="shared" si="18"/>
        <v>2.1833333333333337E-2</v>
      </c>
      <c r="D59" s="13">
        <f t="shared" si="19"/>
        <v>-3.3590000000000002E-2</v>
      </c>
      <c r="E59" s="14">
        <f t="shared" si="20"/>
        <v>1.2245000000000001E-2</v>
      </c>
      <c r="H59" s="12" t="s">
        <v>1</v>
      </c>
      <c r="I59" s="13">
        <f t="shared" si="21"/>
        <v>2.1508333333333334E-2</v>
      </c>
      <c r="J59" s="13">
        <f t="shared" si="22"/>
        <v>-3.3156666666666668E-2</v>
      </c>
      <c r="K59" s="14">
        <f t="shared" si="23"/>
        <v>1.2245000000000001E-2</v>
      </c>
      <c r="N59" s="12" t="s">
        <v>1</v>
      </c>
      <c r="O59" s="13">
        <f t="shared" ref="O59:O66" si="24">E43/((50-75)*(50-90))</f>
        <v>1.2245000000000001E-2</v>
      </c>
      <c r="P59" s="13">
        <f t="shared" ref="P59:P66" si="25">F43/((75-50)*(75-90))</f>
        <v>-3.3156666666666668E-2</v>
      </c>
      <c r="Q59" s="14">
        <f t="shared" ref="Q59:Q66" si="26">G43/((90-50)*(90-75))</f>
        <v>2.1508333333333334E-2</v>
      </c>
      <c r="T59" s="12" t="s">
        <v>1</v>
      </c>
      <c r="U59" s="13">
        <f t="shared" ref="U59:U66" si="27">E43/((50-75)*(50-90))</f>
        <v>1.2245000000000001E-2</v>
      </c>
      <c r="V59" s="13">
        <f t="shared" ref="V59:V66" si="28">D43/((75-50)*(75-90))</f>
        <v>-3.3590000000000002E-2</v>
      </c>
      <c r="W59" s="14">
        <f t="shared" ref="W59:W66" si="29">C43/((90-50)*(90-75))</f>
        <v>2.1833333333333337E-2</v>
      </c>
    </row>
    <row r="60" spans="2:23" x14ac:dyDescent="0.3">
      <c r="B60" s="12" t="s">
        <v>2</v>
      </c>
      <c r="C60" s="13">
        <f t="shared" si="18"/>
        <v>2.15125E-2</v>
      </c>
      <c r="D60" s="13">
        <f t="shared" si="19"/>
        <v>-3.2433333333333335E-2</v>
      </c>
      <c r="E60" s="14">
        <f t="shared" si="20"/>
        <v>1.1600000000000001E-2</v>
      </c>
      <c r="H60" s="12" t="s">
        <v>2</v>
      </c>
      <c r="I60" s="13">
        <f t="shared" si="21"/>
        <v>1.9987499999999998E-2</v>
      </c>
      <c r="J60" s="13">
        <f t="shared" si="22"/>
        <v>-3.0980000000000001E-2</v>
      </c>
      <c r="K60" s="14">
        <f t="shared" si="23"/>
        <v>1.1600000000000001E-2</v>
      </c>
      <c r="N60" s="12" t="s">
        <v>2</v>
      </c>
      <c r="O60" s="13">
        <f t="shared" si="24"/>
        <v>1.1600000000000001E-2</v>
      </c>
      <c r="P60" s="13">
        <f t="shared" si="25"/>
        <v>-3.0980000000000001E-2</v>
      </c>
      <c r="Q60" s="14">
        <f t="shared" si="26"/>
        <v>1.9987499999999998E-2</v>
      </c>
      <c r="T60" s="12" t="s">
        <v>2</v>
      </c>
      <c r="U60" s="13">
        <f t="shared" si="27"/>
        <v>1.1600000000000001E-2</v>
      </c>
      <c r="V60" s="13">
        <f t="shared" si="28"/>
        <v>-3.2433333333333335E-2</v>
      </c>
      <c r="W60" s="14">
        <f t="shared" si="29"/>
        <v>2.15125E-2</v>
      </c>
    </row>
    <row r="61" spans="2:23" x14ac:dyDescent="0.3">
      <c r="B61" s="12" t="s">
        <v>3</v>
      </c>
      <c r="C61" s="13">
        <f t="shared" si="18"/>
        <v>2.1541666666666667E-2</v>
      </c>
      <c r="D61" s="13">
        <f t="shared" si="19"/>
        <v>-3.2000000000000001E-2</v>
      </c>
      <c r="E61" s="14">
        <f t="shared" si="20"/>
        <v>1.1280000000000002E-2</v>
      </c>
      <c r="H61" s="12" t="s">
        <v>3</v>
      </c>
      <c r="I61" s="13">
        <f t="shared" si="21"/>
        <v>1.925E-2</v>
      </c>
      <c r="J61" s="13">
        <f t="shared" si="22"/>
        <v>-2.9893333333333334E-2</v>
      </c>
      <c r="K61" s="14">
        <f t="shared" si="23"/>
        <v>1.1280000000000002E-2</v>
      </c>
      <c r="N61" s="12" t="s">
        <v>3</v>
      </c>
      <c r="O61" s="13">
        <f t="shared" si="24"/>
        <v>1.1280000000000002E-2</v>
      </c>
      <c r="P61" s="13">
        <f t="shared" si="25"/>
        <v>-2.9893333333333334E-2</v>
      </c>
      <c r="Q61" s="14">
        <f t="shared" si="26"/>
        <v>1.925E-2</v>
      </c>
      <c r="T61" s="12" t="s">
        <v>3</v>
      </c>
      <c r="U61" s="13">
        <f t="shared" si="27"/>
        <v>1.1280000000000002E-2</v>
      </c>
      <c r="V61" s="13">
        <f t="shared" si="28"/>
        <v>-3.2000000000000001E-2</v>
      </c>
      <c r="W61" s="14">
        <f t="shared" si="29"/>
        <v>2.1541666666666667E-2</v>
      </c>
    </row>
    <row r="62" spans="2:23" x14ac:dyDescent="0.3">
      <c r="B62" s="12" t="s">
        <v>4</v>
      </c>
      <c r="C62" s="13">
        <f t="shared" si="18"/>
        <v>2.1829166666666667E-2</v>
      </c>
      <c r="D62" s="13">
        <f t="shared" si="19"/>
        <v>-3.1780000000000003E-2</v>
      </c>
      <c r="E62" s="14">
        <f t="shared" si="20"/>
        <v>1.0985E-2</v>
      </c>
      <c r="H62" s="12" t="s">
        <v>4</v>
      </c>
      <c r="I62" s="13">
        <f t="shared" si="21"/>
        <v>1.8520833333333334E-2</v>
      </c>
      <c r="J62" s="13">
        <f t="shared" si="22"/>
        <v>-2.8700000000000003E-2</v>
      </c>
      <c r="K62" s="14">
        <f t="shared" si="23"/>
        <v>1.0985E-2</v>
      </c>
      <c r="N62" s="12" t="s">
        <v>4</v>
      </c>
      <c r="O62" s="13">
        <f t="shared" si="24"/>
        <v>1.0985E-2</v>
      </c>
      <c r="P62" s="13">
        <f t="shared" si="25"/>
        <v>-2.8700000000000003E-2</v>
      </c>
      <c r="Q62" s="14">
        <f t="shared" si="26"/>
        <v>1.8520833333333334E-2</v>
      </c>
      <c r="T62" s="12" t="s">
        <v>4</v>
      </c>
      <c r="U62" s="13">
        <f t="shared" si="27"/>
        <v>1.0985E-2</v>
      </c>
      <c r="V62" s="13">
        <f t="shared" si="28"/>
        <v>-3.1780000000000003E-2</v>
      </c>
      <c r="W62" s="14">
        <f t="shared" si="29"/>
        <v>2.1829166666666667E-2</v>
      </c>
    </row>
    <row r="63" spans="2:23" x14ac:dyDescent="0.3">
      <c r="B63" s="12" t="s">
        <v>5</v>
      </c>
      <c r="C63" s="13">
        <f t="shared" si="18"/>
        <v>2.2008333333333338E-2</v>
      </c>
      <c r="D63" s="13">
        <f t="shared" si="19"/>
        <v>-3.1733333333333336E-2</v>
      </c>
      <c r="E63" s="14">
        <f t="shared" si="20"/>
        <v>1.08725E-2</v>
      </c>
      <c r="H63" s="12" t="s">
        <v>5</v>
      </c>
      <c r="I63" s="13">
        <f t="shared" si="21"/>
        <v>1.8158333333333332E-2</v>
      </c>
      <c r="J63" s="13">
        <f t="shared" si="22"/>
        <v>-2.8200000000000003E-2</v>
      </c>
      <c r="K63" s="14">
        <f t="shared" si="23"/>
        <v>1.08725E-2</v>
      </c>
      <c r="N63" s="12" t="s">
        <v>5</v>
      </c>
      <c r="O63" s="13">
        <f t="shared" si="24"/>
        <v>1.08725E-2</v>
      </c>
      <c r="P63" s="13">
        <f t="shared" si="25"/>
        <v>-2.8200000000000003E-2</v>
      </c>
      <c r="Q63" s="14">
        <f t="shared" si="26"/>
        <v>1.8158333333333332E-2</v>
      </c>
      <c r="T63" s="12" t="s">
        <v>5</v>
      </c>
      <c r="U63" s="13">
        <f t="shared" si="27"/>
        <v>1.08725E-2</v>
      </c>
      <c r="V63" s="13">
        <f t="shared" si="28"/>
        <v>-3.1733333333333336E-2</v>
      </c>
      <c r="W63" s="14">
        <f t="shared" si="29"/>
        <v>2.2008333333333338E-2</v>
      </c>
    </row>
    <row r="64" spans="2:23" x14ac:dyDescent="0.3">
      <c r="B64" s="12" t="s">
        <v>6</v>
      </c>
      <c r="C64" s="13">
        <f t="shared" si="18"/>
        <v>2.2066666666666668E-2</v>
      </c>
      <c r="D64" s="13">
        <f t="shared" si="19"/>
        <v>-3.1613333333333334E-2</v>
      </c>
      <c r="E64" s="14">
        <f t="shared" si="20"/>
        <v>1.07575E-2</v>
      </c>
      <c r="H64" s="12" t="s">
        <v>6</v>
      </c>
      <c r="I64" s="13">
        <f t="shared" si="21"/>
        <v>1.7908333333333335E-2</v>
      </c>
      <c r="J64" s="13">
        <f t="shared" si="22"/>
        <v>-2.7746666666666666E-2</v>
      </c>
      <c r="K64" s="14">
        <f t="shared" si="23"/>
        <v>1.07575E-2</v>
      </c>
      <c r="N64" s="12" t="s">
        <v>6</v>
      </c>
      <c r="O64" s="13">
        <f t="shared" si="24"/>
        <v>1.07575E-2</v>
      </c>
      <c r="P64" s="13">
        <f t="shared" si="25"/>
        <v>-2.7746666666666666E-2</v>
      </c>
      <c r="Q64" s="14">
        <f t="shared" si="26"/>
        <v>1.7908333333333335E-2</v>
      </c>
      <c r="T64" s="12" t="s">
        <v>6</v>
      </c>
      <c r="U64" s="13">
        <f t="shared" si="27"/>
        <v>1.07575E-2</v>
      </c>
      <c r="V64" s="13">
        <f t="shared" si="28"/>
        <v>-3.1613333333333334E-2</v>
      </c>
      <c r="W64" s="14">
        <f t="shared" si="29"/>
        <v>2.2066666666666668E-2</v>
      </c>
    </row>
    <row r="65" spans="2:23" x14ac:dyDescent="0.3">
      <c r="B65" s="12" t="s">
        <v>7</v>
      </c>
      <c r="C65" s="13">
        <f t="shared" si="18"/>
        <v>2.1791666666666668E-2</v>
      </c>
      <c r="D65" s="13">
        <f t="shared" si="19"/>
        <v>-3.1280000000000002E-2</v>
      </c>
      <c r="E65" s="14">
        <f t="shared" si="20"/>
        <v>1.0745000000000001E-2</v>
      </c>
      <c r="H65" s="12" t="s">
        <v>7</v>
      </c>
      <c r="I65" s="13">
        <f t="shared" si="21"/>
        <v>1.8041666666666664E-2</v>
      </c>
      <c r="J65" s="13">
        <f t="shared" si="22"/>
        <v>-2.7946666666666668E-2</v>
      </c>
      <c r="K65" s="14">
        <f t="shared" si="23"/>
        <v>1.0745000000000001E-2</v>
      </c>
      <c r="N65" s="12" t="s">
        <v>7</v>
      </c>
      <c r="O65" s="13">
        <f t="shared" si="24"/>
        <v>1.0745000000000001E-2</v>
      </c>
      <c r="P65" s="13">
        <f t="shared" si="25"/>
        <v>-2.7946666666666668E-2</v>
      </c>
      <c r="Q65" s="14">
        <f t="shared" si="26"/>
        <v>1.8041666666666664E-2</v>
      </c>
      <c r="T65" s="12" t="s">
        <v>7</v>
      </c>
      <c r="U65" s="13">
        <f t="shared" si="27"/>
        <v>1.0745000000000001E-2</v>
      </c>
      <c r="V65" s="13">
        <f t="shared" si="28"/>
        <v>-3.1280000000000002E-2</v>
      </c>
      <c r="W65" s="14">
        <f t="shared" si="29"/>
        <v>2.1791666666666668E-2</v>
      </c>
    </row>
    <row r="66" spans="2:23" ht="15" thickBot="1" x14ac:dyDescent="0.35">
      <c r="B66" s="15" t="s">
        <v>8</v>
      </c>
      <c r="C66" s="16">
        <f t="shared" si="18"/>
        <v>2.1537499999999998E-2</v>
      </c>
      <c r="D66" s="16">
        <f t="shared" si="19"/>
        <v>-3.1039999999999998E-2</v>
      </c>
      <c r="E66" s="17">
        <f t="shared" si="20"/>
        <v>1.073E-2</v>
      </c>
      <c r="H66" s="15" t="s">
        <v>8</v>
      </c>
      <c r="I66" s="16">
        <f t="shared" si="21"/>
        <v>1.8129166666666665E-2</v>
      </c>
      <c r="J66" s="16">
        <f t="shared" si="22"/>
        <v>-2.8026666666666665E-2</v>
      </c>
      <c r="K66" s="17">
        <f t="shared" si="23"/>
        <v>1.073E-2</v>
      </c>
      <c r="N66" s="15" t="s">
        <v>8</v>
      </c>
      <c r="O66" s="16">
        <f t="shared" si="24"/>
        <v>1.073E-2</v>
      </c>
      <c r="P66" s="16">
        <f t="shared" si="25"/>
        <v>-2.8026666666666665E-2</v>
      </c>
      <c r="Q66" s="17">
        <f t="shared" si="26"/>
        <v>1.8129166666666665E-2</v>
      </c>
      <c r="T66" s="15" t="s">
        <v>8</v>
      </c>
      <c r="U66" s="13">
        <f t="shared" si="27"/>
        <v>1.073E-2</v>
      </c>
      <c r="V66" s="13">
        <f t="shared" si="28"/>
        <v>-3.1039999999999998E-2</v>
      </c>
      <c r="W66" s="14">
        <f t="shared" si="29"/>
        <v>2.1537499999999998E-2</v>
      </c>
    </row>
    <row r="69" spans="2:23" ht="15" thickBot="1" x14ac:dyDescent="0.35"/>
    <row r="70" spans="2:23" x14ac:dyDescent="0.3">
      <c r="B70" s="21" t="s">
        <v>37</v>
      </c>
      <c r="C70" s="118" t="s">
        <v>122</v>
      </c>
      <c r="D70" s="120"/>
      <c r="E70" s="119"/>
      <c r="H70" s="21" t="s">
        <v>37</v>
      </c>
      <c r="I70" s="118" t="s">
        <v>122</v>
      </c>
      <c r="J70" s="120"/>
      <c r="K70" s="119"/>
      <c r="N70" s="21" t="s">
        <v>37</v>
      </c>
      <c r="O70" s="118" t="s">
        <v>123</v>
      </c>
      <c r="P70" s="120"/>
      <c r="Q70" s="119"/>
      <c r="T70" s="21" t="s">
        <v>37</v>
      </c>
      <c r="U70" s="118" t="s">
        <v>123</v>
      </c>
      <c r="V70" s="120"/>
      <c r="W70" s="119"/>
    </row>
    <row r="71" spans="2:23" x14ac:dyDescent="0.3">
      <c r="B71" s="9" t="s">
        <v>35</v>
      </c>
      <c r="C71" s="26" t="s">
        <v>38</v>
      </c>
      <c r="D71" s="26" t="s">
        <v>39</v>
      </c>
      <c r="E71" s="27" t="s">
        <v>40</v>
      </c>
      <c r="H71" s="9" t="s">
        <v>36</v>
      </c>
      <c r="I71" s="26" t="s">
        <v>41</v>
      </c>
      <c r="J71" s="26" t="s">
        <v>42</v>
      </c>
      <c r="K71" s="27" t="s">
        <v>43</v>
      </c>
      <c r="N71" s="9" t="s">
        <v>35</v>
      </c>
      <c r="O71" s="26" t="s">
        <v>38</v>
      </c>
      <c r="P71" s="26" t="s">
        <v>39</v>
      </c>
      <c r="Q71" s="27" t="s">
        <v>40</v>
      </c>
      <c r="T71" s="9" t="s">
        <v>36</v>
      </c>
      <c r="U71" s="26" t="s">
        <v>41</v>
      </c>
      <c r="V71" s="26" t="s">
        <v>42</v>
      </c>
      <c r="W71" s="27" t="s">
        <v>43</v>
      </c>
    </row>
    <row r="72" spans="2:23" x14ac:dyDescent="0.3">
      <c r="B72" s="12" t="s">
        <v>0</v>
      </c>
      <c r="C72" s="13">
        <f>SUM(C58:E58)</f>
        <v>6.4833333333333062E-4</v>
      </c>
      <c r="D72" s="13">
        <f>C58*(-25-50)+D58*(-10-50)+E58*(-10-25)</f>
        <v>-6.0024999999999717E-2</v>
      </c>
      <c r="E72" s="14">
        <f>C58*(25*50)+D58*(10*50)+E58*(10*25)</f>
        <v>12.810416666666663</v>
      </c>
      <c r="H72" s="12" t="s">
        <v>0</v>
      </c>
      <c r="I72" s="13">
        <f>SUM(I58:K58)</f>
        <v>7.0166666666666641E-4</v>
      </c>
      <c r="J72" s="13">
        <f>I58*(-25-50)+J58*(-10-50)+K58*(-10-25)</f>
        <v>-6.1225000000000029E-2</v>
      </c>
      <c r="K72" s="14">
        <f>I58*(25*50)+J58*(10*50)+K58*(10*25)</f>
        <v>12.737083333333334</v>
      </c>
      <c r="N72" s="12" t="s">
        <v>0</v>
      </c>
      <c r="O72" s="13">
        <f>SUM(O58:Q58)</f>
        <v>7.0166666666666641E-4</v>
      </c>
      <c r="P72" s="13">
        <f>O58*(-75-90)+P58*(-50-90)+Q58*(-50-75)</f>
        <v>-7.9108333333333114E-2</v>
      </c>
      <c r="Q72" s="14">
        <f>O58*(75*90)+P58*(50*90)+Q58*(50*75)</f>
        <v>13.631250000000009</v>
      </c>
      <c r="T72" s="12" t="s">
        <v>0</v>
      </c>
      <c r="U72" s="13">
        <f>SUM(U58:W58)</f>
        <v>6.4833333333333062E-4</v>
      </c>
      <c r="V72" s="13">
        <f>U58*(-75-90)+V58*(-50-90)+W58*(-50-75)</f>
        <v>-6.9641666666666602E-2</v>
      </c>
      <c r="W72" s="14">
        <f>U58*(75*90)+V58*(50*90)+W58*(50*75)</f>
        <v>13.291249999999977</v>
      </c>
    </row>
    <row r="73" spans="2:23" x14ac:dyDescent="0.3">
      <c r="B73" s="12" t="s">
        <v>1</v>
      </c>
      <c r="C73" s="13">
        <f t="shared" ref="C73:C80" si="30">SUM(C59:E59)</f>
        <v>4.8833333333333541E-4</v>
      </c>
      <c r="D73" s="13">
        <f t="shared" ref="D73:D80" si="31">C59*(-25-50)+D59*(-10-50)+E59*(-10-25)</f>
        <v>-5.0675000000000137E-2</v>
      </c>
      <c r="E73" s="14">
        <f t="shared" ref="E73:E80" si="32">C59*(25*50)+D59*(10*50)+E59*(10*25)</f>
        <v>13.557916666666671</v>
      </c>
      <c r="H73" s="12" t="s">
        <v>1</v>
      </c>
      <c r="I73" s="13">
        <f t="shared" ref="I73:I80" si="33">SUM(I59:K59)</f>
        <v>5.9666666666666722E-4</v>
      </c>
      <c r="J73" s="13">
        <f t="shared" ref="J73:J80" si="34">I59*(-25-50)+J59*(-10-50)+K59*(-10-25)</f>
        <v>-5.2300000000000124E-2</v>
      </c>
      <c r="K73" s="14">
        <f t="shared" ref="K73:K80" si="35">I59*(25*50)+J59*(10*50)+K59*(10*25)</f>
        <v>13.368333333333336</v>
      </c>
      <c r="N73" s="12" t="s">
        <v>1</v>
      </c>
      <c r="O73" s="13">
        <f t="shared" ref="O73:O80" si="36">SUM(O59:Q59)</f>
        <v>5.9666666666666549E-4</v>
      </c>
      <c r="P73" s="13">
        <f t="shared" ref="P73:P80" si="37">O59*(-75-90)+P59*(-50-90)+Q59*(-50-75)</f>
        <v>-6.7033333333333278E-2</v>
      </c>
      <c r="Q73" s="14">
        <f t="shared" ref="Q73:Q80" si="38">O59*(75*90)+P59*(50*90)+Q59*(50*75)</f>
        <v>14.10499999999999</v>
      </c>
      <c r="T73" s="12" t="s">
        <v>1</v>
      </c>
      <c r="U73" s="13">
        <f t="shared" ref="U73:U80" si="39">SUM(U59:W59)</f>
        <v>4.8833333333333367E-4</v>
      </c>
      <c r="V73" s="13">
        <f t="shared" ref="V73:V80" si="40">U59*(-75-90)+V59*(-50-90)+W59*(-50-75)</f>
        <v>-4.6991666666666543E-2</v>
      </c>
      <c r="W73" s="14">
        <f t="shared" ref="W73:W80" si="41">U59*(75*90)+V59*(50*90)+W59*(50*75)</f>
        <v>13.373750000000015</v>
      </c>
    </row>
    <row r="74" spans="2:23" x14ac:dyDescent="0.3">
      <c r="B74" s="12" t="s">
        <v>2</v>
      </c>
      <c r="C74" s="13">
        <f t="shared" si="30"/>
        <v>6.7916666666666646E-4</v>
      </c>
      <c r="D74" s="13">
        <f t="shared" si="31"/>
        <v>-7.3437499999999933E-2</v>
      </c>
      <c r="E74" s="14">
        <f t="shared" si="32"/>
        <v>13.573958333333332</v>
      </c>
      <c r="H74" s="12" t="s">
        <v>2</v>
      </c>
      <c r="I74" s="13">
        <f t="shared" si="33"/>
        <v>6.0749999999999867E-4</v>
      </c>
      <c r="J74" s="13">
        <f t="shared" si="34"/>
        <v>-4.6262499999999984E-2</v>
      </c>
      <c r="K74" s="14">
        <f t="shared" si="35"/>
        <v>12.394374999999997</v>
      </c>
      <c r="N74" s="12" t="s">
        <v>2</v>
      </c>
      <c r="O74" s="13">
        <f t="shared" si="36"/>
        <v>6.0749999999999693E-4</v>
      </c>
      <c r="P74" s="13">
        <f t="shared" si="37"/>
        <v>-7.5237499999999624E-2</v>
      </c>
      <c r="Q74" s="14">
        <f t="shared" si="38"/>
        <v>13.843125000000015</v>
      </c>
      <c r="T74" s="12" t="s">
        <v>2</v>
      </c>
      <c r="U74" s="13">
        <f t="shared" si="39"/>
        <v>6.7916666666666473E-4</v>
      </c>
      <c r="V74" s="13">
        <f t="shared" si="40"/>
        <v>-6.2395833333333428E-2</v>
      </c>
      <c r="W74" s="14">
        <f t="shared" si="41"/>
        <v>13.021874999999994</v>
      </c>
    </row>
    <row r="75" spans="2:23" x14ac:dyDescent="0.3">
      <c r="B75" s="12" t="s">
        <v>3</v>
      </c>
      <c r="C75" s="13">
        <f t="shared" si="30"/>
        <v>8.2166666666666846E-4</v>
      </c>
      <c r="D75" s="13">
        <f t="shared" si="31"/>
        <v>-9.04250000000002E-2</v>
      </c>
      <c r="E75" s="14">
        <f t="shared" si="32"/>
        <v>13.747083333333336</v>
      </c>
      <c r="H75" s="12" t="s">
        <v>3</v>
      </c>
      <c r="I75" s="13">
        <f t="shared" si="33"/>
        <v>6.3666666666666732E-4</v>
      </c>
      <c r="J75" s="13">
        <f t="shared" si="34"/>
        <v>-4.4950000000000045E-2</v>
      </c>
      <c r="K75" s="14">
        <f t="shared" si="35"/>
        <v>11.935833333333333</v>
      </c>
      <c r="N75" s="12" t="s">
        <v>3</v>
      </c>
      <c r="O75" s="13">
        <f t="shared" si="36"/>
        <v>6.3666666666666732E-4</v>
      </c>
      <c r="P75" s="13">
        <f t="shared" si="37"/>
        <v>-8.2383333333333475E-2</v>
      </c>
      <c r="Q75" s="14">
        <f t="shared" si="38"/>
        <v>13.807500000000005</v>
      </c>
      <c r="T75" s="12" t="s">
        <v>3</v>
      </c>
      <c r="U75" s="13">
        <f t="shared" si="39"/>
        <v>8.2166666666666846E-4</v>
      </c>
      <c r="V75" s="13">
        <f t="shared" si="40"/>
        <v>-7.3908333333333243E-2</v>
      </c>
      <c r="W75" s="14">
        <f t="shared" si="41"/>
        <v>12.921250000000015</v>
      </c>
    </row>
    <row r="76" spans="2:23" x14ac:dyDescent="0.3">
      <c r="B76" s="12" t="s">
        <v>4</v>
      </c>
      <c r="C76" s="13">
        <f t="shared" si="30"/>
        <v>1.0341666666666641E-3</v>
      </c>
      <c r="D76" s="13">
        <f t="shared" si="31"/>
        <v>-0.11486249999999998</v>
      </c>
      <c r="E76" s="14">
        <f t="shared" si="32"/>
        <v>14.142708333333331</v>
      </c>
      <c r="H76" s="12" t="s">
        <v>4</v>
      </c>
      <c r="I76" s="13">
        <f t="shared" si="33"/>
        <v>8.0583333333333028E-4</v>
      </c>
      <c r="J76" s="13">
        <f t="shared" si="34"/>
        <v>-5.1537499999999903E-2</v>
      </c>
      <c r="K76" s="14">
        <f t="shared" si="35"/>
        <v>11.547291666666666</v>
      </c>
      <c r="N76" s="12" t="s">
        <v>4</v>
      </c>
      <c r="O76" s="13">
        <f t="shared" si="36"/>
        <v>8.0583333333333201E-4</v>
      </c>
      <c r="P76" s="13">
        <f t="shared" si="37"/>
        <v>-0.10962916666666578</v>
      </c>
      <c r="Q76" s="14">
        <f t="shared" si="38"/>
        <v>14.451875000000001</v>
      </c>
      <c r="T76" s="12" t="s">
        <v>4</v>
      </c>
      <c r="U76" s="13">
        <f t="shared" si="39"/>
        <v>1.0341666666666659E-3</v>
      </c>
      <c r="V76" s="13">
        <f t="shared" si="40"/>
        <v>-9.1970833333332891E-2</v>
      </c>
      <c r="W76" s="14">
        <f t="shared" si="41"/>
        <v>12.998124999999987</v>
      </c>
    </row>
    <row r="77" spans="2:23" x14ac:dyDescent="0.3">
      <c r="B77" s="12" t="s">
        <v>5</v>
      </c>
      <c r="C77" s="13">
        <f t="shared" si="30"/>
        <v>1.1475000000000027E-3</v>
      </c>
      <c r="D77" s="13">
        <f t="shared" si="31"/>
        <v>-0.12716250000000034</v>
      </c>
      <c r="E77" s="14">
        <f t="shared" si="32"/>
        <v>14.361875000000005</v>
      </c>
      <c r="H77" s="12" t="s">
        <v>5</v>
      </c>
      <c r="I77" s="13">
        <f t="shared" si="33"/>
        <v>8.3083333333332926E-4</v>
      </c>
      <c r="J77" s="13">
        <f t="shared" si="34"/>
        <v>-5.0412499999999805E-2</v>
      </c>
      <c r="K77" s="14">
        <f t="shared" si="35"/>
        <v>11.316041666666663</v>
      </c>
      <c r="N77" s="12" t="s">
        <v>5</v>
      </c>
      <c r="O77" s="13">
        <f t="shared" si="36"/>
        <v>8.3083333333332926E-4</v>
      </c>
      <c r="P77" s="13">
        <f t="shared" si="37"/>
        <v>-0.11575416666666616</v>
      </c>
      <c r="Q77" s="14">
        <f t="shared" si="38"/>
        <v>14.583124999999995</v>
      </c>
      <c r="T77" s="12" t="s">
        <v>5</v>
      </c>
      <c r="U77" s="13">
        <f t="shared" si="39"/>
        <v>1.1475000000000027E-3</v>
      </c>
      <c r="V77" s="13">
        <f t="shared" si="40"/>
        <v>-0.10233750000000041</v>
      </c>
      <c r="W77" s="14">
        <f t="shared" si="41"/>
        <v>13.120625000000004</v>
      </c>
    </row>
    <row r="78" spans="2:23" x14ac:dyDescent="0.3">
      <c r="B78" s="12" t="s">
        <v>6</v>
      </c>
      <c r="C78" s="13">
        <f t="shared" si="30"/>
        <v>1.2108333333333346E-3</v>
      </c>
      <c r="D78" s="13">
        <f t="shared" si="31"/>
        <v>-0.13471249999999996</v>
      </c>
      <c r="E78" s="14">
        <f t="shared" si="32"/>
        <v>14.466041666666669</v>
      </c>
      <c r="H78" s="12" t="s">
        <v>6</v>
      </c>
      <c r="I78" s="13">
        <f t="shared" si="33"/>
        <v>9.1916666666666882E-4</v>
      </c>
      <c r="J78" s="13">
        <f t="shared" si="34"/>
        <v>-5.4837500000000039E-2</v>
      </c>
      <c r="K78" s="14">
        <f t="shared" si="35"/>
        <v>11.201458333333335</v>
      </c>
      <c r="N78" s="12" t="s">
        <v>6</v>
      </c>
      <c r="O78" s="13">
        <f t="shared" si="36"/>
        <v>9.1916666666666882E-4</v>
      </c>
      <c r="P78" s="13">
        <f t="shared" si="37"/>
        <v>-0.12899583333333364</v>
      </c>
      <c r="Q78" s="14">
        <f t="shared" si="38"/>
        <v>14.909374999999997</v>
      </c>
      <c r="T78" s="12" t="s">
        <v>6</v>
      </c>
      <c r="U78" s="13">
        <f t="shared" si="39"/>
        <v>1.2108333333333346E-3</v>
      </c>
      <c r="V78" s="13">
        <f t="shared" si="40"/>
        <v>-0.10745416666666685</v>
      </c>
      <c r="W78" s="14">
        <f t="shared" si="41"/>
        <v>13.103125000000006</v>
      </c>
    </row>
    <row r="79" spans="2:23" x14ac:dyDescent="0.3">
      <c r="B79" s="12" t="s">
        <v>7</v>
      </c>
      <c r="C79" s="13">
        <f t="shared" si="30"/>
        <v>1.2566666666666663E-3</v>
      </c>
      <c r="D79" s="13">
        <f t="shared" si="31"/>
        <v>-0.13364999999999994</v>
      </c>
      <c r="E79" s="14">
        <f t="shared" si="32"/>
        <v>14.285833333333336</v>
      </c>
      <c r="H79" s="12" t="s">
        <v>7</v>
      </c>
      <c r="I79" s="13">
        <f t="shared" si="33"/>
        <v>8.39999999999997E-4</v>
      </c>
      <c r="J79" s="13">
        <f t="shared" si="34"/>
        <v>-5.2399999999999891E-2</v>
      </c>
      <c r="K79" s="14">
        <f t="shared" si="35"/>
        <v>11.264999999999993</v>
      </c>
      <c r="N79" s="12" t="s">
        <v>7</v>
      </c>
      <c r="O79" s="13">
        <f t="shared" si="36"/>
        <v>8.39999999999997E-4</v>
      </c>
      <c r="P79" s="13">
        <f t="shared" si="37"/>
        <v>-0.1155999999999997</v>
      </c>
      <c r="Q79" s="14">
        <f t="shared" si="38"/>
        <v>14.424999999999983</v>
      </c>
      <c r="T79" s="12" t="s">
        <v>7</v>
      </c>
      <c r="U79" s="13">
        <f t="shared" si="39"/>
        <v>1.2566666666666663E-3</v>
      </c>
      <c r="V79" s="13">
        <f t="shared" si="40"/>
        <v>-0.11768333333333336</v>
      </c>
      <c r="W79" s="14">
        <f t="shared" si="41"/>
        <v>13.487499999999983</v>
      </c>
    </row>
    <row r="80" spans="2:23" ht="15" thickBot="1" x14ac:dyDescent="0.35">
      <c r="B80" s="15" t="s">
        <v>8</v>
      </c>
      <c r="C80" s="16">
        <f t="shared" si="30"/>
        <v>1.2274999999999994E-3</v>
      </c>
      <c r="D80" s="16">
        <f t="shared" si="31"/>
        <v>-0.12846250000000009</v>
      </c>
      <c r="E80" s="17">
        <f t="shared" si="32"/>
        <v>14.084374999999998</v>
      </c>
      <c r="H80" s="15" t="s">
        <v>8</v>
      </c>
      <c r="I80" s="16">
        <f t="shared" si="33"/>
        <v>8.3249999999999991E-4</v>
      </c>
      <c r="J80" s="16">
        <f t="shared" si="34"/>
        <v>-5.3637499999999949E-2</v>
      </c>
      <c r="K80" s="17">
        <f t="shared" si="35"/>
        <v>11.330625000000001</v>
      </c>
      <c r="N80" s="15" t="s">
        <v>8</v>
      </c>
      <c r="O80" s="16">
        <f t="shared" si="36"/>
        <v>8.3249999999999991E-4</v>
      </c>
      <c r="P80" s="16">
        <f t="shared" si="37"/>
        <v>-0.11286249999999987</v>
      </c>
      <c r="Q80" s="17">
        <f t="shared" si="38"/>
        <v>14.291875000000005</v>
      </c>
      <c r="T80" s="15" t="s">
        <v>8</v>
      </c>
      <c r="U80" s="16">
        <f t="shared" si="39"/>
        <v>1.2274999999999994E-3</v>
      </c>
      <c r="V80" s="16">
        <f t="shared" si="40"/>
        <v>-0.11703749999999991</v>
      </c>
      <c r="W80" s="17">
        <f t="shared" si="41"/>
        <v>13.513125000000002</v>
      </c>
    </row>
    <row r="83" spans="2:23" x14ac:dyDescent="0.3">
      <c r="B83" s="103" t="s">
        <v>28</v>
      </c>
      <c r="C83" s="104"/>
      <c r="D83" s="105"/>
      <c r="H83" s="103" t="s">
        <v>29</v>
      </c>
      <c r="I83" s="104"/>
      <c r="J83" s="105"/>
      <c r="N83" s="103" t="s">
        <v>28</v>
      </c>
      <c r="O83" s="104"/>
      <c r="P83" s="105"/>
      <c r="T83" s="103" t="s">
        <v>29</v>
      </c>
      <c r="U83" s="104"/>
      <c r="V83" s="105"/>
    </row>
    <row r="87" spans="2:23" ht="15" thickBot="1" x14ac:dyDescent="0.35"/>
    <row r="88" spans="2:23" x14ac:dyDescent="0.3">
      <c r="B88" s="2"/>
      <c r="C88" s="98" t="s">
        <v>152</v>
      </c>
      <c r="D88" s="98"/>
      <c r="E88" s="98"/>
      <c r="F88" s="98"/>
      <c r="G88" s="98"/>
      <c r="H88" s="98"/>
      <c r="I88" s="98"/>
      <c r="J88" s="98"/>
      <c r="K88" s="99"/>
      <c r="N88" s="2"/>
      <c r="O88" s="98" t="s">
        <v>153</v>
      </c>
      <c r="P88" s="98"/>
      <c r="Q88" s="98"/>
      <c r="R88" s="98"/>
      <c r="S88" s="98"/>
      <c r="T88" s="98"/>
      <c r="U88" s="98"/>
      <c r="V88" s="98"/>
      <c r="W88" s="99"/>
    </row>
    <row r="89" spans="2:23" x14ac:dyDescent="0.3">
      <c r="B89" s="30" t="s">
        <v>149</v>
      </c>
      <c r="C89" s="28" t="s">
        <v>47</v>
      </c>
      <c r="D89" s="28" t="s">
        <v>48</v>
      </c>
      <c r="E89" s="28" t="s">
        <v>49</v>
      </c>
      <c r="F89" s="28" t="s">
        <v>51</v>
      </c>
      <c r="G89" s="28" t="s">
        <v>50</v>
      </c>
      <c r="H89" s="28" t="s">
        <v>52</v>
      </c>
      <c r="I89" s="28" t="s">
        <v>54</v>
      </c>
      <c r="J89" s="28" t="s">
        <v>53</v>
      </c>
      <c r="K89" s="29" t="s">
        <v>55</v>
      </c>
      <c r="N89" s="30" t="s">
        <v>149</v>
      </c>
      <c r="O89" s="28" t="s">
        <v>47</v>
      </c>
      <c r="P89" s="28" t="s">
        <v>48</v>
      </c>
      <c r="Q89" s="28" t="s">
        <v>49</v>
      </c>
      <c r="R89" s="28" t="s">
        <v>51</v>
      </c>
      <c r="S89" s="28" t="s">
        <v>50</v>
      </c>
      <c r="T89" s="28" t="s">
        <v>52</v>
      </c>
      <c r="U89" s="28" t="s">
        <v>54</v>
      </c>
      <c r="V89" s="28" t="s">
        <v>53</v>
      </c>
      <c r="W89" s="29" t="s">
        <v>55</v>
      </c>
    </row>
    <row r="90" spans="2:23" x14ac:dyDescent="0.3">
      <c r="B90" s="30">
        <v>0</v>
      </c>
      <c r="C90">
        <f>$C$72*B90*B90+$D$72*B90+$E$72</f>
        <v>12.810416666666663</v>
      </c>
      <c r="D90">
        <f>$C$73*B90*B90+$D$73*B90+$E$73</f>
        <v>13.557916666666671</v>
      </c>
      <c r="E90">
        <f>$C$74*B90*B90+$D$74*B90+$E$74</f>
        <v>13.573958333333332</v>
      </c>
      <c r="F90">
        <f>$C$75*B90*B90+$D$75*B90+$E$75</f>
        <v>13.747083333333336</v>
      </c>
      <c r="G90">
        <f>$C$76*B90*B90+$D$76*B90+$E$76</f>
        <v>14.142708333333331</v>
      </c>
      <c r="H90">
        <f>$C$77*B90*B90+$D$77*B90+$E$77</f>
        <v>14.361875000000005</v>
      </c>
      <c r="I90">
        <f>$C$78*B90*B90+$D$78*B90+$E$78</f>
        <v>14.466041666666669</v>
      </c>
      <c r="J90">
        <f>$C$79*B90*B90+$D$79*B90+$E$79</f>
        <v>14.285833333333336</v>
      </c>
      <c r="K90" s="4">
        <f>$C$80*B90*B90+$D$80*B90+$E$80</f>
        <v>14.084374999999998</v>
      </c>
      <c r="N90" s="30">
        <v>0</v>
      </c>
      <c r="O90">
        <f>$I$72*N90*N90+$J$72*N90+$K$72</f>
        <v>12.737083333333334</v>
      </c>
      <c r="P90">
        <f>$I$73*N90*N90+$J$73*N90+$K$73</f>
        <v>13.368333333333336</v>
      </c>
      <c r="Q90">
        <f>$I$74*N90*N90+$J$74*N90+$K$74</f>
        <v>12.394374999999997</v>
      </c>
      <c r="R90">
        <f>$I$75*N90*N90+$J$75*N90+$K$75</f>
        <v>11.935833333333333</v>
      </c>
      <c r="S90">
        <f>$I$76*N90*N90+$J$76*N90+$K$76</f>
        <v>11.547291666666666</v>
      </c>
      <c r="T90">
        <f>$I$77*N90*N90+$J$77*N90+$K$77</f>
        <v>11.316041666666663</v>
      </c>
      <c r="U90">
        <f>$I$78*N90*N90+$J$78*N90+$K$78</f>
        <v>11.201458333333335</v>
      </c>
      <c r="V90">
        <f>$I$79*N90*N90+$J$79*N90+$K$79</f>
        <v>11.264999999999993</v>
      </c>
      <c r="W90" s="4">
        <f>$I$80*N90*N90+$J$80*N90+$K$80</f>
        <v>11.330625000000001</v>
      </c>
    </row>
    <row r="91" spans="2:23" x14ac:dyDescent="0.3">
      <c r="B91" s="30">
        <v>1</v>
      </c>
      <c r="C91">
        <f t="shared" ref="C91:C140" si="42">$C$72*B91*B91+$D$72*B91+$E$72</f>
        <v>12.751039999999996</v>
      </c>
      <c r="D91">
        <f t="shared" ref="D91:D140" si="43">$C$73*B91*B91+$D$73*B91+$E$73</f>
        <v>13.507730000000004</v>
      </c>
      <c r="E91">
        <f t="shared" ref="E91:E140" si="44">$C$74*B91*B91+$D$74*B91+$E$74</f>
        <v>13.501199999999999</v>
      </c>
      <c r="F91">
        <f t="shared" ref="F91:F140" si="45">$C$75*B91*B91+$D$75*B91+$E$75</f>
        <v>13.657480000000003</v>
      </c>
      <c r="G91">
        <f t="shared" ref="G91:G140" si="46">$C$76*B91*B91+$D$76*B91+$E$76</f>
        <v>14.028879999999997</v>
      </c>
      <c r="H91">
        <f t="shared" ref="H91:H140" si="47">$C$77*B91*B91+$D$77*B91+$E$77</f>
        <v>14.235860000000004</v>
      </c>
      <c r="I91">
        <f t="shared" ref="I91:I140" si="48">$C$78*B91*B91+$D$78*B91+$E$78</f>
        <v>14.332540000000002</v>
      </c>
      <c r="J91">
        <f t="shared" ref="J91:J140" si="49">$C$79*B91*B91+$D$79*B91+$E$79</f>
        <v>14.153440000000003</v>
      </c>
      <c r="K91" s="4">
        <f t="shared" ref="K91:K140" si="50">$C$80*B91*B91+$D$80*B91+$E$80</f>
        <v>13.957139999999997</v>
      </c>
      <c r="N91" s="30">
        <v>1</v>
      </c>
      <c r="O91">
        <f t="shared" ref="O91:O140" si="51">$I$72*N91*N91+$J$72*N91+$K$72</f>
        <v>12.67656</v>
      </c>
      <c r="P91">
        <f t="shared" ref="P91:P140" si="52">$I$73*N91*N91+$J$73*N91+$K$73</f>
        <v>13.316630000000002</v>
      </c>
      <c r="Q91">
        <f t="shared" ref="Q91:Q140" si="53">$I$74*N91*N91+$J$74*N91+$K$74</f>
        <v>12.348719999999997</v>
      </c>
      <c r="R91">
        <f t="shared" ref="R91:R140" si="54">$I$75*N91*N91+$J$75*N91+$K$75</f>
        <v>11.89152</v>
      </c>
      <c r="S91">
        <f t="shared" ref="S91:S140" si="55">$I$76*N91*N91+$J$76*N91+$K$76</f>
        <v>11.496560000000001</v>
      </c>
      <c r="T91">
        <f t="shared" ref="T91:T140" si="56">$I$77*N91*N91+$J$77*N91+$K$77</f>
        <v>11.266459999999997</v>
      </c>
      <c r="U91">
        <f t="shared" ref="U91:U140" si="57">$I$78*N91*N91+$J$78*N91+$K$78</f>
        <v>11.147540000000001</v>
      </c>
      <c r="V91">
        <f t="shared" ref="V91:V140" si="58">$I$79*N91*N91+$J$79*N91+$K$79</f>
        <v>11.213439999999993</v>
      </c>
      <c r="W91" s="4">
        <f t="shared" ref="W91:W140" si="59">$I$80*N91*N91+$J$80*N91+$K$80</f>
        <v>11.277820000000002</v>
      </c>
    </row>
    <row r="92" spans="2:23" x14ac:dyDescent="0.3">
      <c r="B92" s="30">
        <v>2</v>
      </c>
      <c r="C92">
        <f t="shared" si="42"/>
        <v>12.692959999999998</v>
      </c>
      <c r="D92">
        <f t="shared" si="43"/>
        <v>13.458520000000004</v>
      </c>
      <c r="E92">
        <f t="shared" si="44"/>
        <v>13.429799999999998</v>
      </c>
      <c r="F92">
        <f t="shared" si="45"/>
        <v>13.569520000000002</v>
      </c>
      <c r="G92">
        <f t="shared" si="46"/>
        <v>13.917119999999999</v>
      </c>
      <c r="H92">
        <f t="shared" si="47"/>
        <v>14.112140000000004</v>
      </c>
      <c r="I92">
        <f t="shared" si="48"/>
        <v>14.201460000000003</v>
      </c>
      <c r="J92">
        <f t="shared" si="49"/>
        <v>14.023560000000003</v>
      </c>
      <c r="K92" s="4">
        <f t="shared" si="50"/>
        <v>13.832359999999998</v>
      </c>
      <c r="N92" s="30">
        <v>2</v>
      </c>
      <c r="O92">
        <f t="shared" si="51"/>
        <v>12.61744</v>
      </c>
      <c r="P92">
        <f t="shared" si="52"/>
        <v>13.266120000000003</v>
      </c>
      <c r="Q92">
        <f t="shared" si="53"/>
        <v>12.304279999999997</v>
      </c>
      <c r="R92">
        <f t="shared" si="54"/>
        <v>11.84848</v>
      </c>
      <c r="S92">
        <f t="shared" si="55"/>
        <v>11.44744</v>
      </c>
      <c r="T92">
        <f t="shared" si="56"/>
        <v>11.218539999999997</v>
      </c>
      <c r="U92">
        <f t="shared" si="57"/>
        <v>11.095460000000001</v>
      </c>
      <c r="V92">
        <f t="shared" si="58"/>
        <v>11.163559999999993</v>
      </c>
      <c r="W92" s="4">
        <f t="shared" si="59"/>
        <v>11.226680000000002</v>
      </c>
    </row>
    <row r="93" spans="2:23" x14ac:dyDescent="0.3">
      <c r="B93" s="30">
        <v>3</v>
      </c>
      <c r="C93">
        <f t="shared" si="42"/>
        <v>12.636176666666664</v>
      </c>
      <c r="D93">
        <f t="shared" si="43"/>
        <v>13.41028666666667</v>
      </c>
      <c r="E93">
        <f t="shared" si="44"/>
        <v>13.359758333333332</v>
      </c>
      <c r="F93">
        <f t="shared" si="45"/>
        <v>13.483203333333336</v>
      </c>
      <c r="G93">
        <f t="shared" si="46"/>
        <v>13.807428333333332</v>
      </c>
      <c r="H93">
        <f t="shared" si="47"/>
        <v>13.990715000000003</v>
      </c>
      <c r="I93">
        <f t="shared" si="48"/>
        <v>14.072801666666669</v>
      </c>
      <c r="J93">
        <f t="shared" si="49"/>
        <v>13.896193333333336</v>
      </c>
      <c r="K93" s="4">
        <f t="shared" si="50"/>
        <v>13.710034999999998</v>
      </c>
      <c r="N93" s="30">
        <v>3</v>
      </c>
      <c r="O93">
        <f t="shared" si="51"/>
        <v>12.559723333333334</v>
      </c>
      <c r="P93">
        <f t="shared" si="52"/>
        <v>13.216803333333335</v>
      </c>
      <c r="Q93">
        <f t="shared" si="53"/>
        <v>12.261054999999997</v>
      </c>
      <c r="R93">
        <f t="shared" si="54"/>
        <v>11.806713333333333</v>
      </c>
      <c r="S93">
        <f t="shared" si="55"/>
        <v>11.399931666666667</v>
      </c>
      <c r="T93">
        <f t="shared" si="56"/>
        <v>11.172281666666663</v>
      </c>
      <c r="U93">
        <f t="shared" si="57"/>
        <v>11.045218333333334</v>
      </c>
      <c r="V93">
        <f t="shared" si="58"/>
        <v>11.115359999999994</v>
      </c>
      <c r="W93" s="4">
        <f t="shared" si="59"/>
        <v>11.177205000000001</v>
      </c>
    </row>
    <row r="94" spans="2:23" x14ac:dyDescent="0.3">
      <c r="B94" s="30">
        <v>4</v>
      </c>
      <c r="C94">
        <f t="shared" si="42"/>
        <v>12.580689999999997</v>
      </c>
      <c r="D94">
        <f t="shared" si="43"/>
        <v>13.363030000000004</v>
      </c>
      <c r="E94">
        <f t="shared" si="44"/>
        <v>13.291074999999999</v>
      </c>
      <c r="F94">
        <f t="shared" si="45"/>
        <v>13.398530000000003</v>
      </c>
      <c r="G94">
        <f t="shared" si="46"/>
        <v>13.699804999999998</v>
      </c>
      <c r="H94">
        <f t="shared" si="47"/>
        <v>13.871585000000003</v>
      </c>
      <c r="I94">
        <f t="shared" si="48"/>
        <v>13.946565000000003</v>
      </c>
      <c r="J94">
        <f t="shared" si="49"/>
        <v>13.771340000000004</v>
      </c>
      <c r="K94" s="4">
        <f t="shared" si="50"/>
        <v>13.590164999999997</v>
      </c>
      <c r="N94" s="30">
        <v>4</v>
      </c>
      <c r="O94">
        <f t="shared" si="51"/>
        <v>12.503410000000001</v>
      </c>
      <c r="P94">
        <f t="shared" si="52"/>
        <v>13.168680000000002</v>
      </c>
      <c r="Q94">
        <f t="shared" si="53"/>
        <v>12.219044999999996</v>
      </c>
      <c r="R94">
        <f t="shared" si="54"/>
        <v>11.766219999999999</v>
      </c>
      <c r="S94">
        <f t="shared" si="55"/>
        <v>11.354035</v>
      </c>
      <c r="T94">
        <f t="shared" si="56"/>
        <v>11.127684999999998</v>
      </c>
      <c r="U94">
        <f t="shared" si="57"/>
        <v>10.996815000000002</v>
      </c>
      <c r="V94">
        <f t="shared" si="58"/>
        <v>11.068839999999994</v>
      </c>
      <c r="W94" s="4">
        <f t="shared" si="59"/>
        <v>11.129395000000002</v>
      </c>
    </row>
    <row r="95" spans="2:23" x14ac:dyDescent="0.3">
      <c r="B95" s="30">
        <v>5</v>
      </c>
      <c r="C95">
        <f t="shared" si="42"/>
        <v>12.526499999999999</v>
      </c>
      <c r="D95">
        <f t="shared" si="43"/>
        <v>13.316750000000004</v>
      </c>
      <c r="E95">
        <f t="shared" si="44"/>
        <v>13.223749999999999</v>
      </c>
      <c r="F95">
        <f t="shared" si="45"/>
        <v>13.315500000000002</v>
      </c>
      <c r="G95">
        <f t="shared" si="46"/>
        <v>13.594249999999999</v>
      </c>
      <c r="H95">
        <f t="shared" si="47"/>
        <v>13.754750000000003</v>
      </c>
      <c r="I95">
        <f t="shared" si="48"/>
        <v>13.822750000000003</v>
      </c>
      <c r="J95">
        <f t="shared" si="49"/>
        <v>13.649000000000003</v>
      </c>
      <c r="K95" s="4">
        <f t="shared" si="50"/>
        <v>13.472749999999998</v>
      </c>
      <c r="N95" s="30">
        <v>5</v>
      </c>
      <c r="O95">
        <f t="shared" si="51"/>
        <v>12.448500000000001</v>
      </c>
      <c r="P95">
        <f t="shared" si="52"/>
        <v>13.121750000000002</v>
      </c>
      <c r="Q95">
        <f t="shared" si="53"/>
        <v>12.178249999999997</v>
      </c>
      <c r="R95">
        <f t="shared" si="54"/>
        <v>11.727</v>
      </c>
      <c r="S95">
        <f t="shared" si="55"/>
        <v>11.309749999999999</v>
      </c>
      <c r="T95">
        <f t="shared" si="56"/>
        <v>11.084749999999998</v>
      </c>
      <c r="U95">
        <f t="shared" si="57"/>
        <v>10.95025</v>
      </c>
      <c r="V95">
        <f t="shared" si="58"/>
        <v>11.023999999999994</v>
      </c>
      <c r="W95" s="4">
        <f t="shared" si="59"/>
        <v>11.083250000000001</v>
      </c>
    </row>
    <row r="96" spans="2:23" x14ac:dyDescent="0.3">
      <c r="B96" s="30">
        <v>6</v>
      </c>
      <c r="C96">
        <f t="shared" si="42"/>
        <v>12.473606666666665</v>
      </c>
      <c r="D96">
        <f t="shared" si="43"/>
        <v>13.27144666666667</v>
      </c>
      <c r="E96">
        <f t="shared" si="44"/>
        <v>13.157783333333333</v>
      </c>
      <c r="F96">
        <f t="shared" si="45"/>
        <v>13.234113333333335</v>
      </c>
      <c r="G96">
        <f t="shared" si="46"/>
        <v>13.490763333333332</v>
      </c>
      <c r="H96">
        <f t="shared" si="47"/>
        <v>13.640210000000003</v>
      </c>
      <c r="I96">
        <f t="shared" si="48"/>
        <v>13.701356666666669</v>
      </c>
      <c r="J96">
        <f t="shared" si="49"/>
        <v>13.529173333333336</v>
      </c>
      <c r="K96" s="4">
        <f t="shared" si="50"/>
        <v>13.357789999999998</v>
      </c>
      <c r="N96" s="30">
        <v>6</v>
      </c>
      <c r="O96">
        <f t="shared" si="51"/>
        <v>12.394993333333334</v>
      </c>
      <c r="P96">
        <f t="shared" si="52"/>
        <v>13.076013333333336</v>
      </c>
      <c r="Q96">
        <f t="shared" si="53"/>
        <v>12.138669999999996</v>
      </c>
      <c r="R96">
        <f t="shared" si="54"/>
        <v>11.689053333333332</v>
      </c>
      <c r="S96">
        <f t="shared" si="55"/>
        <v>11.267076666666666</v>
      </c>
      <c r="T96">
        <f t="shared" si="56"/>
        <v>11.043476666666665</v>
      </c>
      <c r="U96">
        <f t="shared" si="57"/>
        <v>10.905523333333335</v>
      </c>
      <c r="V96">
        <f t="shared" si="58"/>
        <v>10.980839999999993</v>
      </c>
      <c r="W96" s="4">
        <f t="shared" si="59"/>
        <v>11.038770000000001</v>
      </c>
    </row>
    <row r="97" spans="2:23" x14ac:dyDescent="0.3">
      <c r="B97" s="30">
        <v>7</v>
      </c>
      <c r="C97">
        <f t="shared" si="42"/>
        <v>12.422009999999998</v>
      </c>
      <c r="D97">
        <f t="shared" si="43"/>
        <v>13.227120000000003</v>
      </c>
      <c r="E97">
        <f t="shared" si="44"/>
        <v>13.093174999999999</v>
      </c>
      <c r="F97">
        <f t="shared" si="45"/>
        <v>13.154370000000002</v>
      </c>
      <c r="G97">
        <f t="shared" si="46"/>
        <v>13.389344999999999</v>
      </c>
      <c r="H97">
        <f t="shared" si="47"/>
        <v>13.527965000000002</v>
      </c>
      <c r="I97">
        <f t="shared" si="48"/>
        <v>13.582385000000002</v>
      </c>
      <c r="J97">
        <f t="shared" si="49"/>
        <v>13.411860000000003</v>
      </c>
      <c r="K97" s="4">
        <f t="shared" si="50"/>
        <v>13.245284999999997</v>
      </c>
      <c r="N97" s="30">
        <v>7</v>
      </c>
      <c r="O97">
        <f t="shared" si="51"/>
        <v>12.342890000000001</v>
      </c>
      <c r="P97">
        <f t="shared" si="52"/>
        <v>13.031470000000002</v>
      </c>
      <c r="Q97">
        <f t="shared" si="53"/>
        <v>12.100304999999997</v>
      </c>
      <c r="R97">
        <f t="shared" si="54"/>
        <v>11.652379999999999</v>
      </c>
      <c r="S97">
        <f t="shared" si="55"/>
        <v>11.226015</v>
      </c>
      <c r="T97">
        <f t="shared" si="56"/>
        <v>11.003864999999998</v>
      </c>
      <c r="U97">
        <f t="shared" si="57"/>
        <v>10.862635000000001</v>
      </c>
      <c r="V97">
        <f t="shared" si="58"/>
        <v>10.939359999999994</v>
      </c>
      <c r="W97" s="4">
        <f t="shared" si="59"/>
        <v>10.995955000000002</v>
      </c>
    </row>
    <row r="98" spans="2:23" x14ac:dyDescent="0.3">
      <c r="B98" s="30">
        <v>8</v>
      </c>
      <c r="C98">
        <f t="shared" si="42"/>
        <v>12.371709999999998</v>
      </c>
      <c r="D98">
        <f t="shared" si="43"/>
        <v>13.183770000000003</v>
      </c>
      <c r="E98">
        <f t="shared" si="44"/>
        <v>13.029924999999999</v>
      </c>
      <c r="F98">
        <f t="shared" si="45"/>
        <v>13.076270000000001</v>
      </c>
      <c r="G98">
        <f t="shared" si="46"/>
        <v>13.289994999999998</v>
      </c>
      <c r="H98">
        <f t="shared" si="47"/>
        <v>13.418015000000002</v>
      </c>
      <c r="I98">
        <f t="shared" si="48"/>
        <v>13.465835000000002</v>
      </c>
      <c r="J98">
        <f t="shared" si="49"/>
        <v>13.297060000000004</v>
      </c>
      <c r="K98" s="4">
        <f t="shared" si="50"/>
        <v>13.135234999999998</v>
      </c>
      <c r="N98" s="30">
        <v>8</v>
      </c>
      <c r="O98">
        <f t="shared" si="51"/>
        <v>12.292190000000002</v>
      </c>
      <c r="P98">
        <f t="shared" si="52"/>
        <v>12.988120000000002</v>
      </c>
      <c r="Q98">
        <f t="shared" si="53"/>
        <v>12.063154999999997</v>
      </c>
      <c r="R98">
        <f t="shared" si="54"/>
        <v>11.61698</v>
      </c>
      <c r="S98">
        <f t="shared" si="55"/>
        <v>11.186565</v>
      </c>
      <c r="T98">
        <f t="shared" si="56"/>
        <v>10.965914999999999</v>
      </c>
      <c r="U98">
        <f t="shared" si="57"/>
        <v>10.821585000000001</v>
      </c>
      <c r="V98">
        <f t="shared" si="58"/>
        <v>10.899559999999994</v>
      </c>
      <c r="W98" s="4">
        <f t="shared" si="59"/>
        <v>10.954805000000002</v>
      </c>
    </row>
    <row r="99" spans="2:23" x14ac:dyDescent="0.3">
      <c r="B99" s="30">
        <v>9</v>
      </c>
      <c r="C99">
        <f t="shared" si="42"/>
        <v>12.322706666666665</v>
      </c>
      <c r="D99">
        <f t="shared" si="43"/>
        <v>13.141396666666671</v>
      </c>
      <c r="E99">
        <f t="shared" si="44"/>
        <v>12.968033333333333</v>
      </c>
      <c r="F99">
        <f t="shared" si="45"/>
        <v>12.999813333333334</v>
      </c>
      <c r="G99">
        <f t="shared" si="46"/>
        <v>13.192713333333332</v>
      </c>
      <c r="H99">
        <f t="shared" si="47"/>
        <v>13.310360000000003</v>
      </c>
      <c r="I99">
        <f t="shared" si="48"/>
        <v>13.351706666666669</v>
      </c>
      <c r="J99">
        <f t="shared" si="49"/>
        <v>13.184773333333338</v>
      </c>
      <c r="K99" s="4">
        <f t="shared" si="50"/>
        <v>13.027639999999996</v>
      </c>
      <c r="N99" s="30">
        <v>9</v>
      </c>
      <c r="O99">
        <f t="shared" si="51"/>
        <v>12.242893333333335</v>
      </c>
      <c r="P99">
        <f t="shared" si="52"/>
        <v>12.945963333333335</v>
      </c>
      <c r="Q99">
        <f t="shared" si="53"/>
        <v>12.027219999999996</v>
      </c>
      <c r="R99">
        <f t="shared" si="54"/>
        <v>11.582853333333333</v>
      </c>
      <c r="S99">
        <f t="shared" si="55"/>
        <v>11.148726666666667</v>
      </c>
      <c r="T99">
        <f t="shared" si="56"/>
        <v>10.929626666666666</v>
      </c>
      <c r="U99">
        <f t="shared" si="57"/>
        <v>10.782373333333334</v>
      </c>
      <c r="V99">
        <f t="shared" si="58"/>
        <v>10.861439999999995</v>
      </c>
      <c r="W99" s="4">
        <f t="shared" si="59"/>
        <v>10.915320000000001</v>
      </c>
    </row>
    <row r="100" spans="2:23" x14ac:dyDescent="0.3">
      <c r="B100" s="30">
        <v>10</v>
      </c>
      <c r="C100">
        <f t="shared" si="42"/>
        <v>12.274999999999999</v>
      </c>
      <c r="D100">
        <f t="shared" si="43"/>
        <v>13.100000000000003</v>
      </c>
      <c r="E100">
        <f t="shared" si="44"/>
        <v>12.907499999999999</v>
      </c>
      <c r="F100">
        <f t="shared" si="45"/>
        <v>12.925000000000001</v>
      </c>
      <c r="G100">
        <f t="shared" si="46"/>
        <v>13.097499999999998</v>
      </c>
      <c r="H100">
        <f t="shared" si="47"/>
        <v>13.205000000000002</v>
      </c>
      <c r="I100">
        <f t="shared" si="48"/>
        <v>13.240000000000002</v>
      </c>
      <c r="J100">
        <f t="shared" si="49"/>
        <v>13.075000000000003</v>
      </c>
      <c r="K100" s="4">
        <f t="shared" si="50"/>
        <v>12.922499999999996</v>
      </c>
      <c r="N100" s="30">
        <v>10</v>
      </c>
      <c r="O100">
        <f t="shared" si="51"/>
        <v>12.195</v>
      </c>
      <c r="P100">
        <f t="shared" si="52"/>
        <v>12.905000000000001</v>
      </c>
      <c r="Q100">
        <f t="shared" si="53"/>
        <v>11.992499999999996</v>
      </c>
      <c r="R100">
        <f t="shared" si="54"/>
        <v>11.549999999999999</v>
      </c>
      <c r="S100">
        <f t="shared" si="55"/>
        <v>11.112500000000001</v>
      </c>
      <c r="T100">
        <f t="shared" si="56"/>
        <v>10.894999999999998</v>
      </c>
      <c r="U100">
        <f t="shared" si="57"/>
        <v>10.745000000000001</v>
      </c>
      <c r="V100">
        <f t="shared" si="58"/>
        <v>10.824999999999994</v>
      </c>
      <c r="W100" s="4">
        <f t="shared" si="59"/>
        <v>10.877500000000001</v>
      </c>
    </row>
    <row r="101" spans="2:23" x14ac:dyDescent="0.3">
      <c r="B101" s="30">
        <v>11</v>
      </c>
      <c r="C101">
        <f t="shared" si="42"/>
        <v>12.228589999999999</v>
      </c>
      <c r="D101">
        <f t="shared" si="43"/>
        <v>13.059580000000002</v>
      </c>
      <c r="E101">
        <f t="shared" si="44"/>
        <v>12.848324999999999</v>
      </c>
      <c r="F101">
        <f t="shared" si="45"/>
        <v>12.851830000000001</v>
      </c>
      <c r="G101">
        <f t="shared" si="46"/>
        <v>13.004354999999999</v>
      </c>
      <c r="H101">
        <f t="shared" si="47"/>
        <v>13.101935000000001</v>
      </c>
      <c r="I101">
        <f t="shared" si="48"/>
        <v>13.130715000000002</v>
      </c>
      <c r="J101">
        <f t="shared" si="49"/>
        <v>12.967740000000003</v>
      </c>
      <c r="K101" s="4">
        <f t="shared" si="50"/>
        <v>12.819814999999997</v>
      </c>
      <c r="N101" s="30">
        <v>11</v>
      </c>
      <c r="O101">
        <f t="shared" si="51"/>
        <v>12.148510000000002</v>
      </c>
      <c r="P101">
        <f t="shared" si="52"/>
        <v>12.86523</v>
      </c>
      <c r="Q101">
        <f t="shared" si="53"/>
        <v>11.958994999999996</v>
      </c>
      <c r="R101">
        <f t="shared" si="54"/>
        <v>11.518419999999999</v>
      </c>
      <c r="S101">
        <f t="shared" si="55"/>
        <v>11.077885</v>
      </c>
      <c r="T101">
        <f t="shared" si="56"/>
        <v>10.862034999999999</v>
      </c>
      <c r="U101">
        <f t="shared" si="57"/>
        <v>10.709465000000002</v>
      </c>
      <c r="V101">
        <f t="shared" si="58"/>
        <v>10.790239999999994</v>
      </c>
      <c r="W101" s="4">
        <f t="shared" si="59"/>
        <v>10.841345000000002</v>
      </c>
    </row>
    <row r="102" spans="2:23" x14ac:dyDescent="0.3">
      <c r="B102" s="30">
        <v>12</v>
      </c>
      <c r="C102">
        <f t="shared" si="42"/>
        <v>12.183476666666666</v>
      </c>
      <c r="D102">
        <f t="shared" si="43"/>
        <v>13.020136666666669</v>
      </c>
      <c r="E102">
        <f t="shared" si="44"/>
        <v>12.790508333333333</v>
      </c>
      <c r="F102">
        <f t="shared" si="45"/>
        <v>12.780303333333334</v>
      </c>
      <c r="G102">
        <f t="shared" si="46"/>
        <v>12.913278333333331</v>
      </c>
      <c r="H102">
        <f t="shared" si="47"/>
        <v>13.001165</v>
      </c>
      <c r="I102">
        <f t="shared" si="48"/>
        <v>13.023851666666669</v>
      </c>
      <c r="J102">
        <f t="shared" si="49"/>
        <v>12.862993333333337</v>
      </c>
      <c r="K102" s="4">
        <f t="shared" si="50"/>
        <v>12.719584999999997</v>
      </c>
      <c r="N102" s="30">
        <v>12</v>
      </c>
      <c r="O102">
        <f t="shared" si="51"/>
        <v>12.103423333333334</v>
      </c>
      <c r="P102">
        <f t="shared" si="52"/>
        <v>12.826653333333335</v>
      </c>
      <c r="Q102">
        <f t="shared" si="53"/>
        <v>11.926704999999997</v>
      </c>
      <c r="R102">
        <f t="shared" si="54"/>
        <v>11.488113333333333</v>
      </c>
      <c r="S102">
        <f t="shared" si="55"/>
        <v>11.044881666666667</v>
      </c>
      <c r="T102">
        <f t="shared" si="56"/>
        <v>10.830731666666665</v>
      </c>
      <c r="U102">
        <f t="shared" si="57"/>
        <v>10.675768333333334</v>
      </c>
      <c r="V102">
        <f t="shared" si="58"/>
        <v>10.757159999999994</v>
      </c>
      <c r="W102" s="4">
        <f t="shared" si="59"/>
        <v>10.806855000000002</v>
      </c>
    </row>
    <row r="103" spans="2:23" x14ac:dyDescent="0.3">
      <c r="B103" s="30">
        <v>13</v>
      </c>
      <c r="C103">
        <f t="shared" si="42"/>
        <v>12.139659999999999</v>
      </c>
      <c r="D103">
        <f t="shared" si="43"/>
        <v>12.981670000000003</v>
      </c>
      <c r="E103">
        <f t="shared" si="44"/>
        <v>12.73405</v>
      </c>
      <c r="F103">
        <f t="shared" si="45"/>
        <v>12.710420000000001</v>
      </c>
      <c r="G103">
        <f t="shared" si="46"/>
        <v>12.824269999999999</v>
      </c>
      <c r="H103">
        <f t="shared" si="47"/>
        <v>12.902690000000002</v>
      </c>
      <c r="I103">
        <f t="shared" si="48"/>
        <v>12.919410000000003</v>
      </c>
      <c r="J103">
        <f t="shared" si="49"/>
        <v>12.760760000000005</v>
      </c>
      <c r="K103" s="4">
        <f t="shared" si="50"/>
        <v>12.621809999999996</v>
      </c>
      <c r="N103" s="30">
        <v>13</v>
      </c>
      <c r="O103">
        <f t="shared" si="51"/>
        <v>12.059740000000001</v>
      </c>
      <c r="P103">
        <f t="shared" si="52"/>
        <v>12.789270000000002</v>
      </c>
      <c r="Q103">
        <f t="shared" si="53"/>
        <v>11.895629999999997</v>
      </c>
      <c r="R103">
        <f t="shared" si="54"/>
        <v>11.45908</v>
      </c>
      <c r="S103">
        <f t="shared" si="55"/>
        <v>11.013490000000001</v>
      </c>
      <c r="T103">
        <f t="shared" si="56"/>
        <v>10.801089999999999</v>
      </c>
      <c r="U103">
        <f t="shared" si="57"/>
        <v>10.643910000000002</v>
      </c>
      <c r="V103">
        <f t="shared" si="58"/>
        <v>10.725759999999994</v>
      </c>
      <c r="W103" s="4">
        <f t="shared" si="59"/>
        <v>10.774030000000002</v>
      </c>
    </row>
    <row r="104" spans="2:23" x14ac:dyDescent="0.3">
      <c r="B104" s="30">
        <v>14</v>
      </c>
      <c r="C104">
        <f t="shared" si="42"/>
        <v>12.09714</v>
      </c>
      <c r="D104">
        <f t="shared" si="43"/>
        <v>12.944180000000003</v>
      </c>
      <c r="E104">
        <f t="shared" si="44"/>
        <v>12.678949999999999</v>
      </c>
      <c r="F104">
        <f t="shared" si="45"/>
        <v>12.64218</v>
      </c>
      <c r="G104">
        <f t="shared" si="46"/>
        <v>12.737329999999998</v>
      </c>
      <c r="H104">
        <f t="shared" si="47"/>
        <v>12.806510000000001</v>
      </c>
      <c r="I104">
        <f t="shared" si="48"/>
        <v>12.817390000000003</v>
      </c>
      <c r="J104">
        <f t="shared" si="49"/>
        <v>12.661040000000003</v>
      </c>
      <c r="K104" s="4">
        <f t="shared" si="50"/>
        <v>12.526489999999997</v>
      </c>
      <c r="N104" s="30">
        <v>14</v>
      </c>
      <c r="O104">
        <f t="shared" si="51"/>
        <v>12.01746</v>
      </c>
      <c r="P104">
        <f t="shared" si="52"/>
        <v>12.753080000000001</v>
      </c>
      <c r="Q104">
        <f t="shared" si="53"/>
        <v>11.865769999999996</v>
      </c>
      <c r="R104">
        <f t="shared" si="54"/>
        <v>11.431319999999999</v>
      </c>
      <c r="S104">
        <f t="shared" si="55"/>
        <v>10.98371</v>
      </c>
      <c r="T104">
        <f t="shared" si="56"/>
        <v>10.773109999999999</v>
      </c>
      <c r="U104">
        <f t="shared" si="57"/>
        <v>10.613890000000001</v>
      </c>
      <c r="V104">
        <f t="shared" si="58"/>
        <v>10.696039999999995</v>
      </c>
      <c r="W104" s="4">
        <f t="shared" si="59"/>
        <v>10.742870000000002</v>
      </c>
    </row>
    <row r="105" spans="2:23" x14ac:dyDescent="0.3">
      <c r="B105" s="30">
        <v>15</v>
      </c>
      <c r="C105">
        <f t="shared" si="42"/>
        <v>12.055916666666667</v>
      </c>
      <c r="D105">
        <f t="shared" si="43"/>
        <v>12.907666666666669</v>
      </c>
      <c r="E105">
        <f t="shared" si="44"/>
        <v>12.625208333333333</v>
      </c>
      <c r="F105">
        <f t="shared" si="45"/>
        <v>12.575583333333334</v>
      </c>
      <c r="G105">
        <f t="shared" si="46"/>
        <v>12.652458333333332</v>
      </c>
      <c r="H105">
        <f t="shared" si="47"/>
        <v>12.712625000000001</v>
      </c>
      <c r="I105">
        <f t="shared" si="48"/>
        <v>12.71779166666667</v>
      </c>
      <c r="J105">
        <f t="shared" si="49"/>
        <v>12.563833333333337</v>
      </c>
      <c r="K105" s="4">
        <f t="shared" si="50"/>
        <v>12.433624999999996</v>
      </c>
      <c r="N105" s="30">
        <v>15</v>
      </c>
      <c r="O105">
        <f t="shared" si="51"/>
        <v>11.976583333333334</v>
      </c>
      <c r="P105">
        <f t="shared" si="52"/>
        <v>12.718083333333334</v>
      </c>
      <c r="Q105">
        <f t="shared" si="53"/>
        <v>11.837124999999997</v>
      </c>
      <c r="R105">
        <f t="shared" si="54"/>
        <v>11.404833333333332</v>
      </c>
      <c r="S105">
        <f t="shared" si="55"/>
        <v>10.955541666666667</v>
      </c>
      <c r="T105">
        <f t="shared" si="56"/>
        <v>10.746791666666665</v>
      </c>
      <c r="U105">
        <f t="shared" si="57"/>
        <v>10.585708333333335</v>
      </c>
      <c r="V105">
        <f t="shared" si="58"/>
        <v>10.667999999999994</v>
      </c>
      <c r="W105" s="4">
        <f t="shared" si="59"/>
        <v>10.713375000000003</v>
      </c>
    </row>
    <row r="106" spans="2:23" x14ac:dyDescent="0.3">
      <c r="B106" s="30">
        <v>16</v>
      </c>
      <c r="C106">
        <f t="shared" si="42"/>
        <v>12.01599</v>
      </c>
      <c r="D106">
        <f t="shared" si="43"/>
        <v>12.872130000000002</v>
      </c>
      <c r="E106">
        <f t="shared" si="44"/>
        <v>12.572825</v>
      </c>
      <c r="F106">
        <f t="shared" si="45"/>
        <v>12.510629999999999</v>
      </c>
      <c r="G106">
        <f t="shared" si="46"/>
        <v>12.569654999999997</v>
      </c>
      <c r="H106">
        <f t="shared" si="47"/>
        <v>12.621034999999999</v>
      </c>
      <c r="I106">
        <f t="shared" si="48"/>
        <v>12.620615000000004</v>
      </c>
      <c r="J106">
        <f t="shared" si="49"/>
        <v>12.469140000000003</v>
      </c>
      <c r="K106" s="4">
        <f t="shared" si="50"/>
        <v>12.343214999999997</v>
      </c>
      <c r="N106" s="30">
        <v>16</v>
      </c>
      <c r="O106">
        <f t="shared" si="51"/>
        <v>11.937110000000001</v>
      </c>
      <c r="P106">
        <f t="shared" si="52"/>
        <v>12.684280000000001</v>
      </c>
      <c r="Q106">
        <f t="shared" si="53"/>
        <v>11.809694999999996</v>
      </c>
      <c r="R106">
        <f t="shared" si="54"/>
        <v>11.379619999999999</v>
      </c>
      <c r="S106">
        <f t="shared" si="55"/>
        <v>10.928985000000001</v>
      </c>
      <c r="T106">
        <f t="shared" si="56"/>
        <v>10.722134999999998</v>
      </c>
      <c r="U106">
        <f t="shared" si="57"/>
        <v>10.559365000000001</v>
      </c>
      <c r="V106">
        <f t="shared" si="58"/>
        <v>10.641639999999995</v>
      </c>
      <c r="W106" s="4">
        <f t="shared" si="59"/>
        <v>10.685545000000001</v>
      </c>
    </row>
    <row r="107" spans="2:23" x14ac:dyDescent="0.3">
      <c r="B107" s="30">
        <v>17</v>
      </c>
      <c r="C107">
        <f t="shared" si="42"/>
        <v>11.977360000000001</v>
      </c>
      <c r="D107">
        <f t="shared" si="43"/>
        <v>12.837570000000003</v>
      </c>
      <c r="E107">
        <f t="shared" si="44"/>
        <v>12.521799999999999</v>
      </c>
      <c r="F107">
        <f t="shared" si="45"/>
        <v>12.447319999999999</v>
      </c>
      <c r="G107">
        <f t="shared" si="46"/>
        <v>12.488919999999997</v>
      </c>
      <c r="H107">
        <f t="shared" si="47"/>
        <v>12.531739999999999</v>
      </c>
      <c r="I107">
        <f t="shared" si="48"/>
        <v>12.525860000000003</v>
      </c>
      <c r="J107">
        <f t="shared" si="49"/>
        <v>12.376960000000004</v>
      </c>
      <c r="K107" s="4">
        <f t="shared" si="50"/>
        <v>12.255259999999996</v>
      </c>
      <c r="N107" s="30">
        <v>17</v>
      </c>
      <c r="O107">
        <f t="shared" si="51"/>
        <v>11.899040000000001</v>
      </c>
      <c r="P107">
        <f t="shared" si="52"/>
        <v>12.651670000000001</v>
      </c>
      <c r="Q107">
        <f t="shared" si="53"/>
        <v>11.783479999999997</v>
      </c>
      <c r="R107">
        <f t="shared" si="54"/>
        <v>11.35568</v>
      </c>
      <c r="S107">
        <f t="shared" si="55"/>
        <v>10.90404</v>
      </c>
      <c r="T107">
        <f t="shared" si="56"/>
        <v>10.69914</v>
      </c>
      <c r="U107">
        <f t="shared" si="57"/>
        <v>10.534860000000002</v>
      </c>
      <c r="V107">
        <f t="shared" si="58"/>
        <v>10.616959999999995</v>
      </c>
      <c r="W107" s="4">
        <f t="shared" si="59"/>
        <v>10.659380000000002</v>
      </c>
    </row>
    <row r="108" spans="2:23" x14ac:dyDescent="0.3">
      <c r="B108" s="30">
        <v>18</v>
      </c>
      <c r="C108">
        <f t="shared" si="42"/>
        <v>11.940026666666668</v>
      </c>
      <c r="D108">
        <f t="shared" si="43"/>
        <v>12.803986666666669</v>
      </c>
      <c r="E108">
        <f t="shared" si="44"/>
        <v>12.472133333333332</v>
      </c>
      <c r="F108">
        <f t="shared" si="45"/>
        <v>12.385653333333334</v>
      </c>
      <c r="G108">
        <f t="shared" si="46"/>
        <v>12.41025333333333</v>
      </c>
      <c r="H108">
        <f t="shared" si="47"/>
        <v>12.444739999999999</v>
      </c>
      <c r="I108">
        <f t="shared" si="48"/>
        <v>12.433526666666669</v>
      </c>
      <c r="J108">
        <f t="shared" si="49"/>
        <v>12.287293333333338</v>
      </c>
      <c r="K108" s="4">
        <f t="shared" si="50"/>
        <v>12.169759999999997</v>
      </c>
      <c r="N108" s="30">
        <v>18</v>
      </c>
      <c r="O108">
        <f t="shared" si="51"/>
        <v>11.862373333333334</v>
      </c>
      <c r="P108">
        <f t="shared" si="52"/>
        <v>12.620253333333334</v>
      </c>
      <c r="Q108">
        <f t="shared" si="53"/>
        <v>11.758479999999997</v>
      </c>
      <c r="R108">
        <f t="shared" si="54"/>
        <v>11.333013333333332</v>
      </c>
      <c r="S108">
        <f t="shared" si="55"/>
        <v>10.880706666666667</v>
      </c>
      <c r="T108">
        <f t="shared" si="56"/>
        <v>10.677806666666665</v>
      </c>
      <c r="U108">
        <f t="shared" si="57"/>
        <v>10.512193333333334</v>
      </c>
      <c r="V108">
        <f t="shared" si="58"/>
        <v>10.593959999999994</v>
      </c>
      <c r="W108" s="4">
        <f t="shared" si="59"/>
        <v>10.634880000000003</v>
      </c>
    </row>
    <row r="109" spans="2:23" x14ac:dyDescent="0.3">
      <c r="B109" s="30">
        <v>19</v>
      </c>
      <c r="C109">
        <f t="shared" si="42"/>
        <v>11.90399</v>
      </c>
      <c r="D109">
        <f t="shared" si="43"/>
        <v>12.771380000000002</v>
      </c>
      <c r="E109">
        <f t="shared" si="44"/>
        <v>12.423824999999999</v>
      </c>
      <c r="F109">
        <f t="shared" si="45"/>
        <v>12.32563</v>
      </c>
      <c r="G109">
        <f t="shared" si="46"/>
        <v>12.333654999999998</v>
      </c>
      <c r="H109">
        <f t="shared" si="47"/>
        <v>12.360035</v>
      </c>
      <c r="I109">
        <f t="shared" si="48"/>
        <v>12.343615000000003</v>
      </c>
      <c r="J109">
        <f t="shared" si="49"/>
        <v>12.200140000000005</v>
      </c>
      <c r="K109" s="4">
        <f t="shared" si="50"/>
        <v>12.086714999999996</v>
      </c>
      <c r="N109" s="30">
        <v>19</v>
      </c>
      <c r="O109">
        <f t="shared" si="51"/>
        <v>11.827110000000001</v>
      </c>
      <c r="P109">
        <f t="shared" si="52"/>
        <v>12.59003</v>
      </c>
      <c r="Q109">
        <f t="shared" si="53"/>
        <v>11.734694999999997</v>
      </c>
      <c r="R109">
        <f t="shared" si="54"/>
        <v>11.31162</v>
      </c>
      <c r="S109">
        <f t="shared" si="55"/>
        <v>10.858985000000001</v>
      </c>
      <c r="T109">
        <f t="shared" si="56"/>
        <v>10.658135</v>
      </c>
      <c r="U109">
        <f t="shared" si="57"/>
        <v>10.491365000000002</v>
      </c>
      <c r="V109">
        <f t="shared" si="58"/>
        <v>10.572639999999994</v>
      </c>
      <c r="W109" s="4">
        <f t="shared" si="59"/>
        <v>10.612045000000002</v>
      </c>
    </row>
    <row r="110" spans="2:23" x14ac:dyDescent="0.3">
      <c r="B110" s="30">
        <v>20</v>
      </c>
      <c r="C110">
        <f t="shared" si="42"/>
        <v>11.869250000000001</v>
      </c>
      <c r="D110">
        <f t="shared" si="43"/>
        <v>12.739750000000003</v>
      </c>
      <c r="E110">
        <f t="shared" si="44"/>
        <v>12.376875</v>
      </c>
      <c r="F110">
        <f t="shared" si="45"/>
        <v>12.267249999999999</v>
      </c>
      <c r="G110">
        <f t="shared" si="46"/>
        <v>12.259124999999997</v>
      </c>
      <c r="H110">
        <f t="shared" si="47"/>
        <v>12.277624999999999</v>
      </c>
      <c r="I110">
        <f t="shared" si="48"/>
        <v>12.256125000000004</v>
      </c>
      <c r="J110">
        <f t="shared" si="49"/>
        <v>12.115500000000004</v>
      </c>
      <c r="K110" s="4">
        <f t="shared" si="50"/>
        <v>12.006124999999995</v>
      </c>
      <c r="N110" s="30">
        <v>20</v>
      </c>
      <c r="O110">
        <f t="shared" si="51"/>
        <v>11.79325</v>
      </c>
      <c r="P110">
        <f t="shared" si="52"/>
        <v>12.561</v>
      </c>
      <c r="Q110">
        <f t="shared" si="53"/>
        <v>11.712124999999997</v>
      </c>
      <c r="R110">
        <f t="shared" si="54"/>
        <v>11.291499999999999</v>
      </c>
      <c r="S110">
        <f t="shared" si="55"/>
        <v>10.838875</v>
      </c>
      <c r="T110">
        <f t="shared" si="56"/>
        <v>10.640124999999999</v>
      </c>
      <c r="U110">
        <f t="shared" si="57"/>
        <v>10.472375000000001</v>
      </c>
      <c r="V110">
        <f t="shared" si="58"/>
        <v>10.552999999999994</v>
      </c>
      <c r="W110" s="4">
        <f t="shared" si="59"/>
        <v>10.590875000000002</v>
      </c>
    </row>
    <row r="111" spans="2:23" x14ac:dyDescent="0.3">
      <c r="B111" s="30">
        <v>21</v>
      </c>
      <c r="C111">
        <f t="shared" si="42"/>
        <v>11.835806666666668</v>
      </c>
      <c r="D111">
        <f t="shared" si="43"/>
        <v>12.709096666666669</v>
      </c>
      <c r="E111">
        <f t="shared" si="44"/>
        <v>12.331283333333333</v>
      </c>
      <c r="F111">
        <f t="shared" si="45"/>
        <v>12.210513333333333</v>
      </c>
      <c r="G111">
        <f t="shared" si="46"/>
        <v>12.18666333333333</v>
      </c>
      <c r="H111">
        <f t="shared" si="47"/>
        <v>12.197509999999998</v>
      </c>
      <c r="I111">
        <f t="shared" si="48"/>
        <v>12.17105666666667</v>
      </c>
      <c r="J111">
        <f t="shared" si="49"/>
        <v>12.033373333333337</v>
      </c>
      <c r="K111" s="4">
        <f t="shared" si="50"/>
        <v>11.927989999999996</v>
      </c>
      <c r="N111" s="30">
        <v>21</v>
      </c>
      <c r="O111">
        <f t="shared" si="51"/>
        <v>11.760793333333334</v>
      </c>
      <c r="P111">
        <f t="shared" si="52"/>
        <v>12.533163333333334</v>
      </c>
      <c r="Q111">
        <f t="shared" si="53"/>
        <v>11.690769999999997</v>
      </c>
      <c r="R111">
        <f t="shared" si="54"/>
        <v>11.272653333333333</v>
      </c>
      <c r="S111">
        <f t="shared" si="55"/>
        <v>10.820376666666668</v>
      </c>
      <c r="T111">
        <f t="shared" si="56"/>
        <v>10.623776666666666</v>
      </c>
      <c r="U111">
        <f t="shared" si="57"/>
        <v>10.455223333333334</v>
      </c>
      <c r="V111">
        <f t="shared" si="58"/>
        <v>10.535039999999995</v>
      </c>
      <c r="W111" s="4">
        <f t="shared" si="59"/>
        <v>10.571370000000002</v>
      </c>
    </row>
    <row r="112" spans="2:23" x14ac:dyDescent="0.3">
      <c r="B112" s="30">
        <v>22</v>
      </c>
      <c r="C112">
        <f t="shared" si="42"/>
        <v>11.803660000000001</v>
      </c>
      <c r="D112">
        <f t="shared" si="43"/>
        <v>12.679420000000002</v>
      </c>
      <c r="E112">
        <f t="shared" si="44"/>
        <v>12.287050000000001</v>
      </c>
      <c r="F112">
        <f t="shared" si="45"/>
        <v>12.155419999999999</v>
      </c>
      <c r="G112">
        <f t="shared" si="46"/>
        <v>12.116269999999997</v>
      </c>
      <c r="H112">
        <f t="shared" si="47"/>
        <v>12.119689999999999</v>
      </c>
      <c r="I112">
        <f t="shared" si="48"/>
        <v>12.088410000000003</v>
      </c>
      <c r="J112">
        <f t="shared" si="49"/>
        <v>11.953760000000004</v>
      </c>
      <c r="K112" s="4">
        <f t="shared" si="50"/>
        <v>11.852309999999996</v>
      </c>
      <c r="N112" s="30">
        <v>22</v>
      </c>
      <c r="O112">
        <f t="shared" si="51"/>
        <v>11.72974</v>
      </c>
      <c r="P112">
        <f t="shared" si="52"/>
        <v>12.50652</v>
      </c>
      <c r="Q112">
        <f t="shared" si="53"/>
        <v>11.670629999999996</v>
      </c>
      <c r="R112">
        <f t="shared" si="54"/>
        <v>11.25508</v>
      </c>
      <c r="S112">
        <f t="shared" si="55"/>
        <v>10.80349</v>
      </c>
      <c r="T112">
        <f t="shared" si="56"/>
        <v>10.609089999999998</v>
      </c>
      <c r="U112">
        <f t="shared" si="57"/>
        <v>10.439910000000001</v>
      </c>
      <c r="V112">
        <f t="shared" si="58"/>
        <v>10.518759999999995</v>
      </c>
      <c r="W112" s="4">
        <f t="shared" si="59"/>
        <v>10.553530000000002</v>
      </c>
    </row>
    <row r="113" spans="2:23" x14ac:dyDescent="0.3">
      <c r="B113" s="30">
        <v>23</v>
      </c>
      <c r="C113">
        <f t="shared" si="42"/>
        <v>11.772810000000002</v>
      </c>
      <c r="D113">
        <f t="shared" si="43"/>
        <v>12.650720000000002</v>
      </c>
      <c r="E113">
        <f t="shared" si="44"/>
        <v>12.244175</v>
      </c>
      <c r="F113">
        <f t="shared" si="45"/>
        <v>12.10197</v>
      </c>
      <c r="G113">
        <f t="shared" si="46"/>
        <v>12.047944999999999</v>
      </c>
      <c r="H113">
        <f t="shared" si="47"/>
        <v>12.044164999999998</v>
      </c>
      <c r="I113">
        <f t="shared" si="48"/>
        <v>12.008185000000005</v>
      </c>
      <c r="J113">
        <f t="shared" si="49"/>
        <v>11.876660000000005</v>
      </c>
      <c r="K113" s="4">
        <f t="shared" si="50"/>
        <v>11.779084999999995</v>
      </c>
      <c r="N113" s="30">
        <v>23</v>
      </c>
      <c r="O113">
        <f t="shared" si="51"/>
        <v>11.700089999999999</v>
      </c>
      <c r="P113">
        <f t="shared" si="52"/>
        <v>12.481070000000001</v>
      </c>
      <c r="Q113">
        <f t="shared" si="53"/>
        <v>11.651704999999996</v>
      </c>
      <c r="R113">
        <f t="shared" si="54"/>
        <v>11.238779999999998</v>
      </c>
      <c r="S113">
        <f t="shared" si="55"/>
        <v>10.788215000000001</v>
      </c>
      <c r="T113">
        <f t="shared" si="56"/>
        <v>10.596064999999999</v>
      </c>
      <c r="U113">
        <f t="shared" si="57"/>
        <v>10.426435000000001</v>
      </c>
      <c r="V113">
        <f t="shared" si="58"/>
        <v>10.504159999999995</v>
      </c>
      <c r="W113" s="4">
        <f t="shared" si="59"/>
        <v>10.537355000000002</v>
      </c>
    </row>
    <row r="114" spans="2:23" x14ac:dyDescent="0.3">
      <c r="B114" s="30">
        <v>24</v>
      </c>
      <c r="C114">
        <f t="shared" si="42"/>
        <v>11.743256666666669</v>
      </c>
      <c r="D114">
        <f t="shared" si="43"/>
        <v>12.622996666666669</v>
      </c>
      <c r="E114">
        <f t="shared" si="44"/>
        <v>12.202658333333334</v>
      </c>
      <c r="F114">
        <f t="shared" si="45"/>
        <v>12.050163333333332</v>
      </c>
      <c r="G114">
        <f t="shared" si="46"/>
        <v>11.981688333333331</v>
      </c>
      <c r="H114">
        <f t="shared" si="47"/>
        <v>11.970934999999997</v>
      </c>
      <c r="I114">
        <f t="shared" si="48"/>
        <v>11.930381666666671</v>
      </c>
      <c r="J114">
        <f t="shared" si="49"/>
        <v>11.802073333333338</v>
      </c>
      <c r="K114" s="4">
        <f t="shared" si="50"/>
        <v>11.708314999999995</v>
      </c>
      <c r="N114" s="30">
        <v>24</v>
      </c>
      <c r="O114">
        <f t="shared" si="51"/>
        <v>11.671843333333333</v>
      </c>
      <c r="P114">
        <f t="shared" si="52"/>
        <v>12.456813333333333</v>
      </c>
      <c r="Q114">
        <f t="shared" si="53"/>
        <v>11.633994999999997</v>
      </c>
      <c r="R114">
        <f t="shared" si="54"/>
        <v>11.223753333333333</v>
      </c>
      <c r="S114">
        <f t="shared" si="55"/>
        <v>10.774551666666667</v>
      </c>
      <c r="T114">
        <f t="shared" si="56"/>
        <v>10.584701666666666</v>
      </c>
      <c r="U114">
        <f t="shared" si="57"/>
        <v>10.414798333333335</v>
      </c>
      <c r="V114">
        <f t="shared" si="58"/>
        <v>10.491239999999994</v>
      </c>
      <c r="W114" s="4">
        <f t="shared" si="59"/>
        <v>10.522845000000002</v>
      </c>
    </row>
    <row r="115" spans="2:23" x14ac:dyDescent="0.3">
      <c r="B115" s="30">
        <v>25</v>
      </c>
      <c r="C115">
        <f t="shared" si="42"/>
        <v>11.715000000000002</v>
      </c>
      <c r="D115">
        <f t="shared" si="43"/>
        <v>12.596250000000001</v>
      </c>
      <c r="E115">
        <f t="shared" si="44"/>
        <v>12.1625</v>
      </c>
      <c r="F115">
        <f t="shared" si="45"/>
        <v>11.999999999999998</v>
      </c>
      <c r="G115">
        <f t="shared" si="46"/>
        <v>11.917499999999997</v>
      </c>
      <c r="H115">
        <f t="shared" si="47"/>
        <v>11.899999999999999</v>
      </c>
      <c r="I115">
        <f t="shared" si="48"/>
        <v>11.855000000000004</v>
      </c>
      <c r="J115">
        <f t="shared" si="49"/>
        <v>11.730000000000004</v>
      </c>
      <c r="K115" s="4">
        <f t="shared" si="50"/>
        <v>11.639999999999995</v>
      </c>
      <c r="N115" s="30">
        <v>25</v>
      </c>
      <c r="O115">
        <f t="shared" si="51"/>
        <v>11.645</v>
      </c>
      <c r="P115">
        <f t="shared" si="52"/>
        <v>12.43375</v>
      </c>
      <c r="Q115">
        <f t="shared" si="53"/>
        <v>11.617499999999996</v>
      </c>
      <c r="R115">
        <f t="shared" si="54"/>
        <v>11.209999999999999</v>
      </c>
      <c r="S115">
        <f t="shared" si="55"/>
        <v>10.762500000000001</v>
      </c>
      <c r="T115">
        <f t="shared" si="56"/>
        <v>10.574999999999999</v>
      </c>
      <c r="U115">
        <f t="shared" si="57"/>
        <v>10.405000000000001</v>
      </c>
      <c r="V115">
        <f t="shared" si="58"/>
        <v>10.479999999999993</v>
      </c>
      <c r="W115" s="4">
        <f t="shared" si="59"/>
        <v>10.510000000000002</v>
      </c>
    </row>
    <row r="116" spans="2:23" x14ac:dyDescent="0.3">
      <c r="B116" s="30">
        <v>26</v>
      </c>
      <c r="C116">
        <f t="shared" si="42"/>
        <v>11.688040000000003</v>
      </c>
      <c r="D116">
        <f t="shared" si="43"/>
        <v>12.570480000000002</v>
      </c>
      <c r="E116">
        <f t="shared" si="44"/>
        <v>12.123699999999999</v>
      </c>
      <c r="F116">
        <f t="shared" si="45"/>
        <v>11.951479999999998</v>
      </c>
      <c r="G116">
        <f t="shared" si="46"/>
        <v>11.855379999999997</v>
      </c>
      <c r="H116">
        <f t="shared" si="47"/>
        <v>11.831359999999998</v>
      </c>
      <c r="I116">
        <f t="shared" si="48"/>
        <v>11.782040000000004</v>
      </c>
      <c r="J116">
        <f t="shared" si="49"/>
        <v>11.660440000000005</v>
      </c>
      <c r="K116" s="4">
        <f t="shared" si="50"/>
        <v>11.574139999999995</v>
      </c>
      <c r="N116" s="30">
        <v>26</v>
      </c>
      <c r="O116">
        <f t="shared" si="51"/>
        <v>11.61956</v>
      </c>
      <c r="P116">
        <f t="shared" si="52"/>
        <v>12.41188</v>
      </c>
      <c r="Q116">
        <f t="shared" si="53"/>
        <v>11.602219999999996</v>
      </c>
      <c r="R116">
        <f t="shared" si="54"/>
        <v>11.197519999999999</v>
      </c>
      <c r="S116">
        <f t="shared" si="55"/>
        <v>10.75206</v>
      </c>
      <c r="T116">
        <f t="shared" si="56"/>
        <v>10.56696</v>
      </c>
      <c r="U116">
        <f t="shared" si="57"/>
        <v>10.397040000000002</v>
      </c>
      <c r="V116">
        <f t="shared" si="58"/>
        <v>10.470439999999995</v>
      </c>
      <c r="W116" s="4">
        <f t="shared" si="59"/>
        <v>10.498820000000002</v>
      </c>
    </row>
    <row r="117" spans="2:23" x14ac:dyDescent="0.3">
      <c r="B117" s="30">
        <v>27</v>
      </c>
      <c r="C117">
        <f t="shared" si="42"/>
        <v>11.662376666666669</v>
      </c>
      <c r="D117">
        <f t="shared" si="43"/>
        <v>12.545686666666668</v>
      </c>
      <c r="E117">
        <f t="shared" si="44"/>
        <v>12.086258333333333</v>
      </c>
      <c r="F117">
        <f t="shared" si="45"/>
        <v>11.904603333333332</v>
      </c>
      <c r="G117">
        <f t="shared" si="46"/>
        <v>11.79532833333333</v>
      </c>
      <c r="H117">
        <f t="shared" si="47"/>
        <v>11.765014999999998</v>
      </c>
      <c r="I117">
        <f t="shared" si="48"/>
        <v>11.71150166666667</v>
      </c>
      <c r="J117">
        <f t="shared" si="49"/>
        <v>11.593393333333339</v>
      </c>
      <c r="K117" s="4">
        <f t="shared" si="50"/>
        <v>11.510734999999995</v>
      </c>
      <c r="N117" s="30">
        <v>27</v>
      </c>
      <c r="O117">
        <f t="shared" si="51"/>
        <v>11.595523333333333</v>
      </c>
      <c r="P117">
        <f t="shared" si="52"/>
        <v>12.391203333333333</v>
      </c>
      <c r="Q117">
        <f t="shared" si="53"/>
        <v>11.588154999999997</v>
      </c>
      <c r="R117">
        <f t="shared" si="54"/>
        <v>11.186313333333333</v>
      </c>
      <c r="S117">
        <f t="shared" si="55"/>
        <v>10.743231666666667</v>
      </c>
      <c r="T117">
        <f t="shared" si="56"/>
        <v>10.560581666666666</v>
      </c>
      <c r="U117">
        <f t="shared" si="57"/>
        <v>10.390918333333335</v>
      </c>
      <c r="V117">
        <f t="shared" si="58"/>
        <v>10.462559999999995</v>
      </c>
      <c r="W117" s="4">
        <f t="shared" si="59"/>
        <v>10.489305000000003</v>
      </c>
    </row>
    <row r="118" spans="2:23" x14ac:dyDescent="0.3">
      <c r="B118" s="30">
        <v>28</v>
      </c>
      <c r="C118">
        <f t="shared" si="42"/>
        <v>11.638010000000003</v>
      </c>
      <c r="D118">
        <f t="shared" si="43"/>
        <v>12.521870000000002</v>
      </c>
      <c r="E118">
        <f t="shared" si="44"/>
        <v>12.050174999999999</v>
      </c>
      <c r="F118">
        <f t="shared" si="45"/>
        <v>11.859369999999998</v>
      </c>
      <c r="G118">
        <f t="shared" si="46"/>
        <v>11.737344999999998</v>
      </c>
      <c r="H118">
        <f t="shared" si="47"/>
        <v>11.700964999999997</v>
      </c>
      <c r="I118">
        <f t="shared" si="48"/>
        <v>11.643385000000006</v>
      </c>
      <c r="J118">
        <f t="shared" si="49"/>
        <v>11.528860000000005</v>
      </c>
      <c r="K118" s="4">
        <f t="shared" si="50"/>
        <v>11.449784999999995</v>
      </c>
      <c r="N118" s="30">
        <v>28</v>
      </c>
      <c r="O118">
        <f t="shared" si="51"/>
        <v>11.572890000000001</v>
      </c>
      <c r="P118">
        <f t="shared" si="52"/>
        <v>12.37172</v>
      </c>
      <c r="Q118">
        <f t="shared" si="53"/>
        <v>11.575304999999997</v>
      </c>
      <c r="R118">
        <f t="shared" si="54"/>
        <v>11.176379999999998</v>
      </c>
      <c r="S118">
        <f t="shared" si="55"/>
        <v>10.736015</v>
      </c>
      <c r="T118">
        <f t="shared" si="56"/>
        <v>10.555864999999999</v>
      </c>
      <c r="U118">
        <f t="shared" si="57"/>
        <v>10.386635000000002</v>
      </c>
      <c r="V118">
        <f t="shared" si="58"/>
        <v>10.456359999999995</v>
      </c>
      <c r="W118" s="4">
        <f t="shared" si="59"/>
        <v>10.481455000000002</v>
      </c>
    </row>
    <row r="119" spans="2:23" x14ac:dyDescent="0.3">
      <c r="B119" s="30">
        <v>29</v>
      </c>
      <c r="C119">
        <f t="shared" si="42"/>
        <v>11.614940000000002</v>
      </c>
      <c r="D119">
        <f t="shared" si="43"/>
        <v>12.499030000000001</v>
      </c>
      <c r="E119">
        <f t="shared" si="44"/>
        <v>12.015450000000001</v>
      </c>
      <c r="F119">
        <f t="shared" si="45"/>
        <v>11.815779999999998</v>
      </c>
      <c r="G119">
        <f t="shared" si="46"/>
        <v>11.681429999999995</v>
      </c>
      <c r="H119">
        <f t="shared" si="47"/>
        <v>11.639209999999997</v>
      </c>
      <c r="I119">
        <f t="shared" si="48"/>
        <v>11.577690000000004</v>
      </c>
      <c r="J119">
        <f t="shared" si="49"/>
        <v>11.466840000000005</v>
      </c>
      <c r="K119" s="4">
        <f t="shared" si="50"/>
        <v>11.391289999999994</v>
      </c>
      <c r="N119" s="30">
        <v>29</v>
      </c>
      <c r="O119">
        <f t="shared" si="51"/>
        <v>11.55166</v>
      </c>
      <c r="P119">
        <f t="shared" si="52"/>
        <v>12.353429999999999</v>
      </c>
      <c r="Q119">
        <f t="shared" si="53"/>
        <v>11.563669999999997</v>
      </c>
      <c r="R119">
        <f t="shared" si="54"/>
        <v>11.167719999999999</v>
      </c>
      <c r="S119">
        <f t="shared" si="55"/>
        <v>10.730409999999999</v>
      </c>
      <c r="T119">
        <f t="shared" si="56"/>
        <v>10.552809999999999</v>
      </c>
      <c r="U119">
        <f t="shared" si="57"/>
        <v>10.384190000000002</v>
      </c>
      <c r="V119">
        <f t="shared" si="58"/>
        <v>10.451839999999994</v>
      </c>
      <c r="W119" s="4">
        <f t="shared" si="59"/>
        <v>10.475270000000002</v>
      </c>
    </row>
    <row r="120" spans="2:23" x14ac:dyDescent="0.3">
      <c r="B120" s="30">
        <v>30</v>
      </c>
      <c r="C120">
        <f t="shared" si="42"/>
        <v>11.593166666666669</v>
      </c>
      <c r="D120">
        <f t="shared" si="43"/>
        <v>12.477166666666669</v>
      </c>
      <c r="E120">
        <f t="shared" si="44"/>
        <v>11.982083333333334</v>
      </c>
      <c r="F120">
        <f t="shared" si="45"/>
        <v>11.773833333333332</v>
      </c>
      <c r="G120">
        <f t="shared" si="46"/>
        <v>11.62758333333333</v>
      </c>
      <c r="H120">
        <f t="shared" si="47"/>
        <v>11.579749999999997</v>
      </c>
      <c r="I120">
        <f t="shared" si="48"/>
        <v>11.514416666666673</v>
      </c>
      <c r="J120">
        <f t="shared" si="49"/>
        <v>11.407333333333337</v>
      </c>
      <c r="K120" s="4">
        <f t="shared" si="50"/>
        <v>11.335249999999995</v>
      </c>
      <c r="N120" s="30">
        <v>30</v>
      </c>
      <c r="O120">
        <f t="shared" si="51"/>
        <v>11.531833333333333</v>
      </c>
      <c r="P120">
        <f t="shared" si="52"/>
        <v>12.336333333333332</v>
      </c>
      <c r="Q120">
        <f t="shared" si="53"/>
        <v>11.553249999999997</v>
      </c>
      <c r="R120">
        <f t="shared" si="54"/>
        <v>11.160333333333332</v>
      </c>
      <c r="S120">
        <f t="shared" si="55"/>
        <v>10.726416666666667</v>
      </c>
      <c r="T120">
        <f t="shared" si="56"/>
        <v>10.551416666666665</v>
      </c>
      <c r="U120">
        <f t="shared" si="57"/>
        <v>10.383583333333336</v>
      </c>
      <c r="V120">
        <f t="shared" si="58"/>
        <v>10.448999999999995</v>
      </c>
      <c r="W120" s="4">
        <f t="shared" si="59"/>
        <v>10.470750000000002</v>
      </c>
    </row>
    <row r="121" spans="2:23" x14ac:dyDescent="0.3">
      <c r="B121" s="30">
        <v>31</v>
      </c>
      <c r="C121">
        <f t="shared" si="42"/>
        <v>11.572690000000003</v>
      </c>
      <c r="D121">
        <f t="shared" si="43"/>
        <v>12.456280000000001</v>
      </c>
      <c r="E121">
        <f t="shared" si="44"/>
        <v>11.950075</v>
      </c>
      <c r="F121">
        <f t="shared" si="45"/>
        <v>11.733529999999998</v>
      </c>
      <c r="G121">
        <f t="shared" si="46"/>
        <v>11.575804999999995</v>
      </c>
      <c r="H121">
        <f t="shared" si="47"/>
        <v>11.522584999999996</v>
      </c>
      <c r="I121">
        <f t="shared" si="48"/>
        <v>11.453565000000005</v>
      </c>
      <c r="J121">
        <f t="shared" si="49"/>
        <v>11.350340000000005</v>
      </c>
      <c r="K121" s="4">
        <f t="shared" si="50"/>
        <v>11.281664999999993</v>
      </c>
      <c r="N121" s="30">
        <v>31</v>
      </c>
      <c r="O121">
        <f t="shared" si="51"/>
        <v>11.51341</v>
      </c>
      <c r="P121">
        <f t="shared" si="52"/>
        <v>12.320429999999998</v>
      </c>
      <c r="Q121">
        <f t="shared" si="53"/>
        <v>11.544044999999995</v>
      </c>
      <c r="R121">
        <f t="shared" si="54"/>
        <v>11.154219999999999</v>
      </c>
      <c r="S121">
        <f t="shared" si="55"/>
        <v>10.724034999999999</v>
      </c>
      <c r="T121">
        <f t="shared" si="56"/>
        <v>10.551684999999999</v>
      </c>
      <c r="U121">
        <f t="shared" si="57"/>
        <v>10.384815000000003</v>
      </c>
      <c r="V121">
        <f t="shared" si="58"/>
        <v>10.447839999999994</v>
      </c>
      <c r="W121" s="4">
        <f t="shared" si="59"/>
        <v>10.467895000000002</v>
      </c>
    </row>
    <row r="122" spans="2:23" x14ac:dyDescent="0.3">
      <c r="B122" s="30">
        <v>32</v>
      </c>
      <c r="C122">
        <f t="shared" si="42"/>
        <v>11.553510000000003</v>
      </c>
      <c r="D122">
        <f t="shared" si="43"/>
        <v>12.436370000000002</v>
      </c>
      <c r="E122">
        <f t="shared" si="44"/>
        <v>11.919425</v>
      </c>
      <c r="F122">
        <f t="shared" si="45"/>
        <v>11.694869999999998</v>
      </c>
      <c r="G122">
        <f t="shared" si="46"/>
        <v>11.526094999999996</v>
      </c>
      <c r="H122">
        <f t="shared" si="47"/>
        <v>11.467714999999997</v>
      </c>
      <c r="I122">
        <f t="shared" si="48"/>
        <v>11.395135000000005</v>
      </c>
      <c r="J122">
        <f t="shared" si="49"/>
        <v>11.295860000000005</v>
      </c>
      <c r="K122" s="4">
        <f t="shared" si="50"/>
        <v>11.230534999999994</v>
      </c>
      <c r="N122" s="30">
        <v>32</v>
      </c>
      <c r="O122">
        <f t="shared" si="51"/>
        <v>11.49639</v>
      </c>
      <c r="P122">
        <f t="shared" si="52"/>
        <v>12.305719999999999</v>
      </c>
      <c r="Q122">
        <f t="shared" si="53"/>
        <v>11.536054999999996</v>
      </c>
      <c r="R122">
        <f t="shared" si="54"/>
        <v>11.149379999999999</v>
      </c>
      <c r="S122">
        <f t="shared" si="55"/>
        <v>10.723265</v>
      </c>
      <c r="T122">
        <f t="shared" si="56"/>
        <v>10.553614999999999</v>
      </c>
      <c r="U122">
        <f t="shared" si="57"/>
        <v>10.387885000000002</v>
      </c>
      <c r="V122">
        <f t="shared" si="58"/>
        <v>10.448359999999994</v>
      </c>
      <c r="W122" s="4">
        <f t="shared" si="59"/>
        <v>10.466705000000003</v>
      </c>
    </row>
    <row r="123" spans="2:23" x14ac:dyDescent="0.3">
      <c r="B123" s="30">
        <v>33</v>
      </c>
      <c r="C123">
        <f t="shared" si="42"/>
        <v>11.535626666666669</v>
      </c>
      <c r="D123">
        <f t="shared" si="43"/>
        <v>12.417436666666669</v>
      </c>
      <c r="E123">
        <f t="shared" si="44"/>
        <v>11.890133333333335</v>
      </c>
      <c r="F123">
        <f t="shared" si="45"/>
        <v>11.657853333333332</v>
      </c>
      <c r="G123">
        <f t="shared" si="46"/>
        <v>11.478453333333329</v>
      </c>
      <c r="H123">
        <f t="shared" si="47"/>
        <v>11.415139999999996</v>
      </c>
      <c r="I123">
        <f t="shared" si="48"/>
        <v>11.339126666666672</v>
      </c>
      <c r="J123">
        <f t="shared" si="49"/>
        <v>11.243893333333338</v>
      </c>
      <c r="K123" s="4">
        <f t="shared" si="50"/>
        <v>11.181859999999993</v>
      </c>
      <c r="N123" s="30">
        <v>33</v>
      </c>
      <c r="O123">
        <f t="shared" si="51"/>
        <v>11.480773333333333</v>
      </c>
      <c r="P123">
        <f t="shared" si="52"/>
        <v>12.292203333333333</v>
      </c>
      <c r="Q123">
        <f t="shared" si="53"/>
        <v>11.529279999999996</v>
      </c>
      <c r="R123">
        <f t="shared" si="54"/>
        <v>11.145813333333333</v>
      </c>
      <c r="S123">
        <f t="shared" si="55"/>
        <v>10.724106666666666</v>
      </c>
      <c r="T123">
        <f t="shared" si="56"/>
        <v>10.557206666666666</v>
      </c>
      <c r="U123">
        <f t="shared" si="57"/>
        <v>10.392793333333335</v>
      </c>
      <c r="V123">
        <f t="shared" si="58"/>
        <v>10.450559999999994</v>
      </c>
      <c r="W123" s="4">
        <f t="shared" si="59"/>
        <v>10.467180000000003</v>
      </c>
    </row>
    <row r="124" spans="2:23" x14ac:dyDescent="0.3">
      <c r="B124" s="30">
        <v>34</v>
      </c>
      <c r="C124">
        <f t="shared" si="42"/>
        <v>11.519040000000004</v>
      </c>
      <c r="D124">
        <f t="shared" si="43"/>
        <v>12.399480000000002</v>
      </c>
      <c r="E124">
        <f t="shared" si="44"/>
        <v>11.862200000000001</v>
      </c>
      <c r="F124">
        <f t="shared" si="45"/>
        <v>11.622479999999998</v>
      </c>
      <c r="G124">
        <f t="shared" si="46"/>
        <v>11.432879999999995</v>
      </c>
      <c r="H124">
        <f t="shared" si="47"/>
        <v>11.364859999999997</v>
      </c>
      <c r="I124">
        <f t="shared" si="48"/>
        <v>11.285540000000005</v>
      </c>
      <c r="J124">
        <f t="shared" si="49"/>
        <v>11.194440000000005</v>
      </c>
      <c r="K124" s="4">
        <f t="shared" si="50"/>
        <v>11.135639999999995</v>
      </c>
      <c r="N124" s="30">
        <v>34</v>
      </c>
      <c r="O124">
        <f t="shared" si="51"/>
        <v>11.466559999999999</v>
      </c>
      <c r="P124">
        <f t="shared" si="52"/>
        <v>12.279879999999999</v>
      </c>
      <c r="Q124">
        <f t="shared" si="53"/>
        <v>11.523719999999996</v>
      </c>
      <c r="R124">
        <f t="shared" si="54"/>
        <v>11.143519999999999</v>
      </c>
      <c r="S124">
        <f t="shared" si="55"/>
        <v>10.726559999999999</v>
      </c>
      <c r="T124">
        <f t="shared" si="56"/>
        <v>10.562459999999998</v>
      </c>
      <c r="U124">
        <f t="shared" si="57"/>
        <v>10.399540000000002</v>
      </c>
      <c r="V124">
        <f t="shared" si="58"/>
        <v>10.454439999999995</v>
      </c>
      <c r="W124" s="4">
        <f t="shared" si="59"/>
        <v>10.469320000000003</v>
      </c>
    </row>
    <row r="125" spans="2:23" x14ac:dyDescent="0.3">
      <c r="B125" s="30">
        <v>35</v>
      </c>
      <c r="C125">
        <f t="shared" si="42"/>
        <v>11.503750000000004</v>
      </c>
      <c r="D125">
        <f t="shared" si="43"/>
        <v>12.382500000000002</v>
      </c>
      <c r="E125">
        <f t="shared" si="44"/>
        <v>11.835625</v>
      </c>
      <c r="F125">
        <f t="shared" si="45"/>
        <v>11.588749999999997</v>
      </c>
      <c r="G125">
        <f t="shared" si="46"/>
        <v>11.389374999999996</v>
      </c>
      <c r="H125">
        <f t="shared" si="47"/>
        <v>11.316874999999996</v>
      </c>
      <c r="I125">
        <f t="shared" si="48"/>
        <v>11.234375000000005</v>
      </c>
      <c r="J125">
        <f t="shared" si="49"/>
        <v>11.147500000000004</v>
      </c>
      <c r="K125" s="4">
        <f t="shared" si="50"/>
        <v>11.091874999999995</v>
      </c>
      <c r="N125" s="30">
        <v>35</v>
      </c>
      <c r="O125">
        <f t="shared" si="51"/>
        <v>11.453749999999999</v>
      </c>
      <c r="P125">
        <f t="shared" si="52"/>
        <v>12.268749999999999</v>
      </c>
      <c r="Q125">
        <f t="shared" si="53"/>
        <v>11.519374999999997</v>
      </c>
      <c r="R125">
        <f t="shared" si="54"/>
        <v>11.142499999999998</v>
      </c>
      <c r="S125">
        <f t="shared" si="55"/>
        <v>10.730625</v>
      </c>
      <c r="T125">
        <f t="shared" si="56"/>
        <v>10.569374999999999</v>
      </c>
      <c r="U125">
        <f t="shared" si="57"/>
        <v>10.408125000000004</v>
      </c>
      <c r="V125">
        <f t="shared" si="58"/>
        <v>10.459999999999994</v>
      </c>
      <c r="W125" s="4">
        <f t="shared" si="59"/>
        <v>10.473125000000003</v>
      </c>
    </row>
    <row r="126" spans="2:23" x14ac:dyDescent="0.3">
      <c r="B126" s="30">
        <v>36</v>
      </c>
      <c r="C126">
        <f t="shared" si="42"/>
        <v>11.48975666666667</v>
      </c>
      <c r="D126">
        <f t="shared" si="43"/>
        <v>12.366496666666668</v>
      </c>
      <c r="E126">
        <f t="shared" si="44"/>
        <v>11.810408333333335</v>
      </c>
      <c r="F126">
        <f t="shared" si="45"/>
        <v>11.556663333333331</v>
      </c>
      <c r="G126">
        <f t="shared" si="46"/>
        <v>11.347938333333328</v>
      </c>
      <c r="H126">
        <f t="shared" si="47"/>
        <v>11.271184999999996</v>
      </c>
      <c r="I126">
        <f t="shared" si="48"/>
        <v>11.185631666666673</v>
      </c>
      <c r="J126">
        <f t="shared" si="49"/>
        <v>11.103073333333338</v>
      </c>
      <c r="K126" s="4">
        <f t="shared" si="50"/>
        <v>11.050564999999994</v>
      </c>
      <c r="N126" s="30">
        <v>36</v>
      </c>
      <c r="O126">
        <f t="shared" si="51"/>
        <v>11.442343333333334</v>
      </c>
      <c r="P126">
        <f t="shared" si="52"/>
        <v>12.258813333333332</v>
      </c>
      <c r="Q126">
        <f t="shared" si="53"/>
        <v>11.516244999999996</v>
      </c>
      <c r="R126">
        <f t="shared" si="54"/>
        <v>11.142753333333332</v>
      </c>
      <c r="S126">
        <f t="shared" si="55"/>
        <v>10.736301666666666</v>
      </c>
      <c r="T126">
        <f t="shared" si="56"/>
        <v>10.577951666666666</v>
      </c>
      <c r="U126">
        <f t="shared" si="57"/>
        <v>10.418548333333336</v>
      </c>
      <c r="V126">
        <f t="shared" si="58"/>
        <v>10.467239999999993</v>
      </c>
      <c r="W126" s="4">
        <f t="shared" si="59"/>
        <v>10.478595000000002</v>
      </c>
    </row>
    <row r="127" spans="2:23" x14ac:dyDescent="0.3">
      <c r="B127" s="30">
        <v>37</v>
      </c>
      <c r="C127">
        <f t="shared" si="42"/>
        <v>11.477060000000003</v>
      </c>
      <c r="D127">
        <f t="shared" si="43"/>
        <v>12.351470000000003</v>
      </c>
      <c r="E127">
        <f t="shared" si="44"/>
        <v>11.786550000000002</v>
      </c>
      <c r="F127">
        <f t="shared" si="45"/>
        <v>11.526219999999999</v>
      </c>
      <c r="G127">
        <f t="shared" si="46"/>
        <v>11.308569999999996</v>
      </c>
      <c r="H127">
        <f t="shared" si="47"/>
        <v>11.227789999999995</v>
      </c>
      <c r="I127">
        <f t="shared" si="48"/>
        <v>11.139310000000005</v>
      </c>
      <c r="J127">
        <f t="shared" si="49"/>
        <v>11.061160000000005</v>
      </c>
      <c r="K127" s="4">
        <f t="shared" si="50"/>
        <v>11.011709999999994</v>
      </c>
      <c r="N127" s="30">
        <v>37</v>
      </c>
      <c r="O127">
        <f t="shared" si="51"/>
        <v>11.43234</v>
      </c>
      <c r="P127">
        <f t="shared" si="52"/>
        <v>12.250069999999999</v>
      </c>
      <c r="Q127">
        <f t="shared" si="53"/>
        <v>11.514329999999996</v>
      </c>
      <c r="R127">
        <f t="shared" si="54"/>
        <v>11.144279999999998</v>
      </c>
      <c r="S127">
        <f t="shared" si="55"/>
        <v>10.743589999999999</v>
      </c>
      <c r="T127">
        <f t="shared" si="56"/>
        <v>10.588189999999999</v>
      </c>
      <c r="U127">
        <f t="shared" si="57"/>
        <v>10.430810000000003</v>
      </c>
      <c r="V127">
        <f t="shared" si="58"/>
        <v>10.476159999999993</v>
      </c>
      <c r="W127" s="4">
        <f t="shared" si="59"/>
        <v>10.485730000000004</v>
      </c>
    </row>
    <row r="128" spans="2:23" x14ac:dyDescent="0.3">
      <c r="B128" s="30">
        <v>38</v>
      </c>
      <c r="C128">
        <f t="shared" si="42"/>
        <v>11.465660000000003</v>
      </c>
      <c r="D128">
        <f t="shared" si="43"/>
        <v>12.337420000000002</v>
      </c>
      <c r="E128">
        <f t="shared" si="44"/>
        <v>11.764050000000001</v>
      </c>
      <c r="F128">
        <f t="shared" si="45"/>
        <v>11.497419999999998</v>
      </c>
      <c r="G128">
        <f t="shared" si="46"/>
        <v>11.271269999999996</v>
      </c>
      <c r="H128">
        <f t="shared" si="47"/>
        <v>11.186689999999995</v>
      </c>
      <c r="I128">
        <f t="shared" si="48"/>
        <v>11.095410000000005</v>
      </c>
      <c r="J128">
        <f t="shared" si="49"/>
        <v>11.021760000000004</v>
      </c>
      <c r="K128" s="4">
        <f t="shared" si="50"/>
        <v>10.975309999999993</v>
      </c>
      <c r="N128" s="30">
        <v>38</v>
      </c>
      <c r="O128">
        <f t="shared" si="51"/>
        <v>11.42374</v>
      </c>
      <c r="P128">
        <f t="shared" si="52"/>
        <v>12.242519999999999</v>
      </c>
      <c r="Q128">
        <f t="shared" si="53"/>
        <v>11.513629999999996</v>
      </c>
      <c r="R128">
        <f t="shared" si="54"/>
        <v>11.147079999999999</v>
      </c>
      <c r="S128">
        <f t="shared" si="55"/>
        <v>10.752489999999998</v>
      </c>
      <c r="T128">
        <f t="shared" si="56"/>
        <v>10.600089999999998</v>
      </c>
      <c r="U128">
        <f t="shared" si="57"/>
        <v>10.444910000000004</v>
      </c>
      <c r="V128">
        <f t="shared" si="58"/>
        <v>10.486759999999993</v>
      </c>
      <c r="W128" s="4">
        <f t="shared" si="59"/>
        <v>10.494530000000003</v>
      </c>
    </row>
    <row r="129" spans="2:23" x14ac:dyDescent="0.3">
      <c r="B129" s="30">
        <v>39</v>
      </c>
      <c r="C129">
        <f t="shared" si="42"/>
        <v>11.45555666666667</v>
      </c>
      <c r="D129">
        <f t="shared" si="43"/>
        <v>12.324346666666669</v>
      </c>
      <c r="E129">
        <f t="shared" si="44"/>
        <v>11.742908333333334</v>
      </c>
      <c r="F129">
        <f t="shared" si="45"/>
        <v>11.470263333333332</v>
      </c>
      <c r="G129">
        <f t="shared" si="46"/>
        <v>11.23603833333333</v>
      </c>
      <c r="H129">
        <f t="shared" si="47"/>
        <v>11.147884999999995</v>
      </c>
      <c r="I129">
        <f t="shared" si="48"/>
        <v>11.053931666666672</v>
      </c>
      <c r="J129">
        <f t="shared" si="49"/>
        <v>10.984873333333338</v>
      </c>
      <c r="K129" s="4">
        <f t="shared" si="50"/>
        <v>10.941364999999994</v>
      </c>
      <c r="N129" s="30">
        <v>39</v>
      </c>
      <c r="O129">
        <f t="shared" si="51"/>
        <v>11.416543333333333</v>
      </c>
      <c r="P129">
        <f t="shared" si="52"/>
        <v>12.236163333333332</v>
      </c>
      <c r="Q129">
        <f t="shared" si="53"/>
        <v>11.514144999999996</v>
      </c>
      <c r="R129">
        <f t="shared" si="54"/>
        <v>11.151153333333331</v>
      </c>
      <c r="S129">
        <f t="shared" si="55"/>
        <v>10.763001666666666</v>
      </c>
      <c r="T129">
        <f t="shared" si="56"/>
        <v>10.613651666666664</v>
      </c>
      <c r="U129">
        <f t="shared" si="57"/>
        <v>10.460848333333336</v>
      </c>
      <c r="V129">
        <f t="shared" si="58"/>
        <v>10.499039999999994</v>
      </c>
      <c r="W129" s="4">
        <f t="shared" si="59"/>
        <v>10.504995000000003</v>
      </c>
    </row>
    <row r="130" spans="2:23" x14ac:dyDescent="0.3">
      <c r="B130" s="30">
        <v>40</v>
      </c>
      <c r="C130">
        <f t="shared" si="42"/>
        <v>11.446750000000003</v>
      </c>
      <c r="D130">
        <f t="shared" si="43"/>
        <v>12.312250000000002</v>
      </c>
      <c r="E130">
        <f t="shared" si="44"/>
        <v>11.723125000000001</v>
      </c>
      <c r="F130">
        <f t="shared" si="45"/>
        <v>11.444749999999997</v>
      </c>
      <c r="G130">
        <f t="shared" si="46"/>
        <v>11.202874999999995</v>
      </c>
      <c r="H130">
        <f t="shared" si="47"/>
        <v>11.111374999999995</v>
      </c>
      <c r="I130">
        <f t="shared" si="48"/>
        <v>11.014875000000005</v>
      </c>
      <c r="J130">
        <f t="shared" si="49"/>
        <v>10.950500000000005</v>
      </c>
      <c r="K130" s="4">
        <f t="shared" si="50"/>
        <v>10.909874999999992</v>
      </c>
      <c r="N130" s="30">
        <v>40</v>
      </c>
      <c r="O130">
        <f t="shared" si="51"/>
        <v>11.41075</v>
      </c>
      <c r="P130">
        <f t="shared" si="52"/>
        <v>12.230999999999998</v>
      </c>
      <c r="Q130">
        <f t="shared" si="53"/>
        <v>11.515874999999996</v>
      </c>
      <c r="R130">
        <f t="shared" si="54"/>
        <v>11.156499999999999</v>
      </c>
      <c r="S130">
        <f t="shared" si="55"/>
        <v>10.775124999999999</v>
      </c>
      <c r="T130">
        <f t="shared" si="56"/>
        <v>10.628874999999997</v>
      </c>
      <c r="U130">
        <f t="shared" si="57"/>
        <v>10.478625000000003</v>
      </c>
      <c r="V130">
        <f t="shared" si="58"/>
        <v>10.512999999999993</v>
      </c>
      <c r="W130" s="4">
        <f t="shared" si="59"/>
        <v>10.517125000000004</v>
      </c>
    </row>
    <row r="131" spans="2:23" x14ac:dyDescent="0.3">
      <c r="B131" s="30">
        <v>41</v>
      </c>
      <c r="C131">
        <f t="shared" si="42"/>
        <v>11.439240000000003</v>
      </c>
      <c r="D131">
        <f t="shared" si="43"/>
        <v>12.301130000000002</v>
      </c>
      <c r="E131">
        <f t="shared" si="44"/>
        <v>11.704700000000001</v>
      </c>
      <c r="F131">
        <f t="shared" si="45"/>
        <v>11.420879999999997</v>
      </c>
      <c r="G131">
        <f t="shared" si="46"/>
        <v>11.171779999999995</v>
      </c>
      <c r="H131">
        <f t="shared" si="47"/>
        <v>11.077159999999996</v>
      </c>
      <c r="I131">
        <f t="shared" si="48"/>
        <v>10.978240000000007</v>
      </c>
      <c r="J131">
        <f t="shared" si="49"/>
        <v>10.918640000000005</v>
      </c>
      <c r="K131" s="4">
        <f t="shared" si="50"/>
        <v>10.880839999999994</v>
      </c>
      <c r="N131" s="30">
        <v>41</v>
      </c>
      <c r="O131">
        <f t="shared" si="51"/>
        <v>11.406359999999999</v>
      </c>
      <c r="P131">
        <f t="shared" si="52"/>
        <v>12.227029999999999</v>
      </c>
      <c r="Q131">
        <f t="shared" si="53"/>
        <v>11.518819999999995</v>
      </c>
      <c r="R131">
        <f t="shared" si="54"/>
        <v>11.163119999999999</v>
      </c>
      <c r="S131">
        <f t="shared" si="55"/>
        <v>10.788859999999998</v>
      </c>
      <c r="T131">
        <f t="shared" si="56"/>
        <v>10.645759999999997</v>
      </c>
      <c r="U131">
        <f t="shared" si="57"/>
        <v>10.498240000000003</v>
      </c>
      <c r="V131">
        <f t="shared" si="58"/>
        <v>10.528639999999992</v>
      </c>
      <c r="W131" s="4">
        <f t="shared" si="59"/>
        <v>10.530920000000004</v>
      </c>
    </row>
    <row r="132" spans="2:23" x14ac:dyDescent="0.3">
      <c r="B132" s="30">
        <v>42</v>
      </c>
      <c r="C132">
        <f t="shared" si="42"/>
        <v>11.43302666666667</v>
      </c>
      <c r="D132">
        <f t="shared" si="43"/>
        <v>12.290986666666669</v>
      </c>
      <c r="E132">
        <f t="shared" si="44"/>
        <v>11.687633333333334</v>
      </c>
      <c r="F132">
        <f t="shared" si="45"/>
        <v>11.398653333333332</v>
      </c>
      <c r="G132">
        <f t="shared" si="46"/>
        <v>11.142753333333328</v>
      </c>
      <c r="H132">
        <f t="shared" si="47"/>
        <v>11.045239999999994</v>
      </c>
      <c r="I132">
        <f t="shared" si="48"/>
        <v>10.944026666666673</v>
      </c>
      <c r="J132">
        <f t="shared" si="49"/>
        <v>10.889293333333338</v>
      </c>
      <c r="K132" s="4">
        <f t="shared" si="50"/>
        <v>10.854259999999993</v>
      </c>
      <c r="N132" s="30">
        <v>42</v>
      </c>
      <c r="O132">
        <f t="shared" si="51"/>
        <v>11.403373333333333</v>
      </c>
      <c r="P132">
        <f t="shared" si="52"/>
        <v>12.224253333333332</v>
      </c>
      <c r="Q132">
        <f t="shared" si="53"/>
        <v>11.522979999999995</v>
      </c>
      <c r="R132">
        <f t="shared" si="54"/>
        <v>11.171013333333333</v>
      </c>
      <c r="S132">
        <f t="shared" si="55"/>
        <v>10.804206666666666</v>
      </c>
      <c r="T132">
        <f t="shared" si="56"/>
        <v>10.664306666666665</v>
      </c>
      <c r="U132">
        <f t="shared" si="57"/>
        <v>10.519693333333336</v>
      </c>
      <c r="V132">
        <f t="shared" si="58"/>
        <v>10.545959999999992</v>
      </c>
      <c r="W132" s="4">
        <f t="shared" si="59"/>
        <v>10.546380000000003</v>
      </c>
    </row>
    <row r="133" spans="2:23" x14ac:dyDescent="0.3">
      <c r="B133" s="30">
        <v>43</v>
      </c>
      <c r="C133">
        <f t="shared" si="42"/>
        <v>11.428110000000004</v>
      </c>
      <c r="D133">
        <f t="shared" si="43"/>
        <v>12.281820000000002</v>
      </c>
      <c r="E133">
        <f t="shared" si="44"/>
        <v>11.671925000000002</v>
      </c>
      <c r="F133">
        <f t="shared" si="45"/>
        <v>11.378069999999997</v>
      </c>
      <c r="G133">
        <f t="shared" si="46"/>
        <v>11.115794999999995</v>
      </c>
      <c r="H133">
        <f t="shared" si="47"/>
        <v>11.015614999999995</v>
      </c>
      <c r="I133">
        <f t="shared" si="48"/>
        <v>10.912235000000006</v>
      </c>
      <c r="J133">
        <f t="shared" si="49"/>
        <v>10.862460000000006</v>
      </c>
      <c r="K133" s="4">
        <f t="shared" si="50"/>
        <v>10.830134999999993</v>
      </c>
      <c r="N133" s="30">
        <v>43</v>
      </c>
      <c r="O133">
        <f t="shared" si="51"/>
        <v>11.40179</v>
      </c>
      <c r="P133">
        <f t="shared" si="52"/>
        <v>12.222669999999997</v>
      </c>
      <c r="Q133">
        <f t="shared" si="53"/>
        <v>11.528354999999994</v>
      </c>
      <c r="R133">
        <f t="shared" si="54"/>
        <v>11.180179999999998</v>
      </c>
      <c r="S133">
        <f t="shared" si="55"/>
        <v>10.821164999999997</v>
      </c>
      <c r="T133">
        <f t="shared" si="56"/>
        <v>10.684514999999998</v>
      </c>
      <c r="U133">
        <f t="shared" si="57"/>
        <v>10.542985000000003</v>
      </c>
      <c r="V133">
        <f t="shared" si="58"/>
        <v>10.564959999999992</v>
      </c>
      <c r="W133" s="4">
        <f t="shared" si="59"/>
        <v>10.563505000000003</v>
      </c>
    </row>
    <row r="134" spans="2:23" x14ac:dyDescent="0.3">
      <c r="B134" s="30">
        <v>44</v>
      </c>
      <c r="C134">
        <f t="shared" si="42"/>
        <v>11.424490000000004</v>
      </c>
      <c r="D134">
        <f t="shared" si="43"/>
        <v>12.273630000000002</v>
      </c>
      <c r="E134">
        <f t="shared" si="44"/>
        <v>11.657575000000001</v>
      </c>
      <c r="F134">
        <f t="shared" si="45"/>
        <v>11.359129999999997</v>
      </c>
      <c r="G134">
        <f t="shared" si="46"/>
        <v>11.090904999999994</v>
      </c>
      <c r="H134">
        <f t="shared" si="47"/>
        <v>10.988284999999994</v>
      </c>
      <c r="I134">
        <f t="shared" si="48"/>
        <v>10.882865000000006</v>
      </c>
      <c r="J134">
        <f t="shared" si="49"/>
        <v>10.838140000000005</v>
      </c>
      <c r="K134" s="4">
        <f t="shared" si="50"/>
        <v>10.808464999999993</v>
      </c>
      <c r="N134" s="30">
        <v>44</v>
      </c>
      <c r="O134">
        <f t="shared" si="51"/>
        <v>11.40161</v>
      </c>
      <c r="P134">
        <f t="shared" si="52"/>
        <v>12.222279999999998</v>
      </c>
      <c r="Q134">
        <f t="shared" si="53"/>
        <v>11.534944999999995</v>
      </c>
      <c r="R134">
        <f t="shared" si="54"/>
        <v>11.190619999999999</v>
      </c>
      <c r="S134">
        <f t="shared" si="55"/>
        <v>10.839734999999997</v>
      </c>
      <c r="T134">
        <f t="shared" si="56"/>
        <v>10.706384999999997</v>
      </c>
      <c r="U134">
        <f t="shared" si="57"/>
        <v>10.568115000000004</v>
      </c>
      <c r="V134">
        <f t="shared" si="58"/>
        <v>10.585639999999993</v>
      </c>
      <c r="W134" s="4">
        <f t="shared" si="59"/>
        <v>10.582295000000004</v>
      </c>
    </row>
    <row r="135" spans="2:23" x14ac:dyDescent="0.3">
      <c r="B135" s="30">
        <v>45</v>
      </c>
      <c r="C135">
        <f t="shared" si="42"/>
        <v>11.422166666666671</v>
      </c>
      <c r="D135">
        <f t="shared" si="43"/>
        <v>12.266416666666668</v>
      </c>
      <c r="E135">
        <f t="shared" si="44"/>
        <v>11.644583333333335</v>
      </c>
      <c r="F135">
        <f t="shared" si="45"/>
        <v>11.34183333333333</v>
      </c>
      <c r="G135">
        <f t="shared" si="46"/>
        <v>11.068083333333327</v>
      </c>
      <c r="H135">
        <f t="shared" si="47"/>
        <v>10.963249999999995</v>
      </c>
      <c r="I135">
        <f t="shared" si="48"/>
        <v>10.855916666666674</v>
      </c>
      <c r="J135">
        <f t="shared" si="49"/>
        <v>10.81633333333334</v>
      </c>
      <c r="K135" s="4">
        <f t="shared" si="50"/>
        <v>10.789249999999992</v>
      </c>
      <c r="N135" s="30">
        <v>45</v>
      </c>
      <c r="O135">
        <f t="shared" si="51"/>
        <v>11.402833333333334</v>
      </c>
      <c r="P135">
        <f t="shared" si="52"/>
        <v>12.223083333333332</v>
      </c>
      <c r="Q135">
        <f t="shared" si="53"/>
        <v>11.542749999999995</v>
      </c>
      <c r="R135">
        <f t="shared" si="54"/>
        <v>11.202333333333332</v>
      </c>
      <c r="S135">
        <f t="shared" si="55"/>
        <v>10.859916666666665</v>
      </c>
      <c r="T135">
        <f t="shared" si="56"/>
        <v>10.729916666666664</v>
      </c>
      <c r="U135">
        <f t="shared" si="57"/>
        <v>10.595083333333337</v>
      </c>
      <c r="V135">
        <f t="shared" si="58"/>
        <v>10.607999999999992</v>
      </c>
      <c r="W135" s="4">
        <f t="shared" si="59"/>
        <v>10.602750000000004</v>
      </c>
    </row>
    <row r="136" spans="2:23" x14ac:dyDescent="0.3">
      <c r="B136" s="30">
        <v>46</v>
      </c>
      <c r="C136">
        <f t="shared" si="42"/>
        <v>11.421140000000005</v>
      </c>
      <c r="D136">
        <f t="shared" si="43"/>
        <v>12.260180000000002</v>
      </c>
      <c r="E136">
        <f t="shared" si="44"/>
        <v>11.632950000000001</v>
      </c>
      <c r="F136">
        <f t="shared" si="45"/>
        <v>11.326179999999997</v>
      </c>
      <c r="G136">
        <f t="shared" si="46"/>
        <v>11.047329999999995</v>
      </c>
      <c r="H136">
        <f t="shared" si="47"/>
        <v>10.940509999999994</v>
      </c>
      <c r="I136">
        <f t="shared" si="48"/>
        <v>10.831390000000008</v>
      </c>
      <c r="J136">
        <f t="shared" si="49"/>
        <v>10.797040000000004</v>
      </c>
      <c r="K136" s="4">
        <f t="shared" si="50"/>
        <v>10.772489999999992</v>
      </c>
      <c r="N136" s="30">
        <v>46</v>
      </c>
      <c r="O136">
        <f t="shared" si="51"/>
        <v>11.40546</v>
      </c>
      <c r="P136">
        <f t="shared" si="52"/>
        <v>12.225079999999998</v>
      </c>
      <c r="Q136">
        <f t="shared" si="53"/>
        <v>11.551769999999994</v>
      </c>
      <c r="R136">
        <f t="shared" si="54"/>
        <v>11.215319999999998</v>
      </c>
      <c r="S136">
        <f t="shared" si="55"/>
        <v>10.881709999999998</v>
      </c>
      <c r="T136">
        <f t="shared" si="56"/>
        <v>10.755109999999997</v>
      </c>
      <c r="U136">
        <f t="shared" si="57"/>
        <v>10.623890000000005</v>
      </c>
      <c r="V136">
        <f t="shared" si="58"/>
        <v>10.632039999999993</v>
      </c>
      <c r="W136" s="4">
        <f t="shared" si="59"/>
        <v>10.624870000000003</v>
      </c>
    </row>
    <row r="137" spans="2:23" x14ac:dyDescent="0.3">
      <c r="B137" s="30">
        <v>47</v>
      </c>
      <c r="C137">
        <f t="shared" si="42"/>
        <v>11.421410000000003</v>
      </c>
      <c r="D137">
        <f t="shared" si="43"/>
        <v>12.254920000000002</v>
      </c>
      <c r="E137">
        <f t="shared" si="44"/>
        <v>11.622675000000001</v>
      </c>
      <c r="F137">
        <f t="shared" si="45"/>
        <v>11.312169999999997</v>
      </c>
      <c r="G137">
        <f t="shared" si="46"/>
        <v>11.028644999999994</v>
      </c>
      <c r="H137">
        <f t="shared" si="47"/>
        <v>10.920064999999994</v>
      </c>
      <c r="I137">
        <f t="shared" si="48"/>
        <v>10.809285000000006</v>
      </c>
      <c r="J137">
        <f t="shared" si="49"/>
        <v>10.780260000000006</v>
      </c>
      <c r="K137" s="4">
        <f t="shared" si="50"/>
        <v>10.758184999999992</v>
      </c>
      <c r="N137" s="30">
        <v>47</v>
      </c>
      <c r="O137">
        <f t="shared" si="51"/>
        <v>11.409489999999998</v>
      </c>
      <c r="P137">
        <f t="shared" si="52"/>
        <v>12.228269999999998</v>
      </c>
      <c r="Q137">
        <f t="shared" si="53"/>
        <v>11.562004999999994</v>
      </c>
      <c r="R137">
        <f t="shared" si="54"/>
        <v>11.229579999999999</v>
      </c>
      <c r="S137">
        <f t="shared" si="55"/>
        <v>10.905114999999997</v>
      </c>
      <c r="T137">
        <f t="shared" si="56"/>
        <v>10.781964999999996</v>
      </c>
      <c r="U137">
        <f t="shared" si="57"/>
        <v>10.654535000000005</v>
      </c>
      <c r="V137">
        <f t="shared" si="58"/>
        <v>10.657759999999993</v>
      </c>
      <c r="W137" s="4">
        <f t="shared" si="59"/>
        <v>10.648655000000003</v>
      </c>
    </row>
    <row r="138" spans="2:23" x14ac:dyDescent="0.3">
      <c r="B138" s="30">
        <v>48</v>
      </c>
      <c r="C138">
        <f t="shared" si="42"/>
        <v>11.422976666666671</v>
      </c>
      <c r="D138">
        <f t="shared" si="43"/>
        <v>12.250636666666669</v>
      </c>
      <c r="E138">
        <f t="shared" si="44"/>
        <v>11.613758333333335</v>
      </c>
      <c r="F138">
        <f t="shared" si="45"/>
        <v>11.29980333333333</v>
      </c>
      <c r="G138">
        <f t="shared" si="46"/>
        <v>11.012028333333326</v>
      </c>
      <c r="H138">
        <f t="shared" si="47"/>
        <v>10.901914999999995</v>
      </c>
      <c r="I138">
        <f t="shared" si="48"/>
        <v>10.789601666666673</v>
      </c>
      <c r="J138">
        <f t="shared" si="49"/>
        <v>10.765993333333338</v>
      </c>
      <c r="K138" s="4">
        <f t="shared" si="50"/>
        <v>10.746334999999991</v>
      </c>
      <c r="N138" s="30">
        <v>48</v>
      </c>
      <c r="O138">
        <f t="shared" si="51"/>
        <v>11.414923333333332</v>
      </c>
      <c r="P138">
        <f t="shared" si="52"/>
        <v>12.232653333333332</v>
      </c>
      <c r="Q138">
        <f t="shared" si="53"/>
        <v>11.573454999999994</v>
      </c>
      <c r="R138">
        <f t="shared" si="54"/>
        <v>11.245113333333332</v>
      </c>
      <c r="S138">
        <f t="shared" si="55"/>
        <v>10.930131666666664</v>
      </c>
      <c r="T138">
        <f t="shared" si="56"/>
        <v>10.810481666666664</v>
      </c>
      <c r="U138">
        <f t="shared" si="57"/>
        <v>10.687018333333338</v>
      </c>
      <c r="V138">
        <f t="shared" si="58"/>
        <v>10.685159999999993</v>
      </c>
      <c r="W138" s="4">
        <f t="shared" si="59"/>
        <v>10.674105000000004</v>
      </c>
    </row>
    <row r="139" spans="2:23" x14ac:dyDescent="0.3">
      <c r="B139" s="30">
        <v>49</v>
      </c>
      <c r="C139">
        <f t="shared" si="42"/>
        <v>11.425840000000004</v>
      </c>
      <c r="D139">
        <f t="shared" si="43"/>
        <v>12.247330000000002</v>
      </c>
      <c r="E139">
        <f t="shared" si="44"/>
        <v>11.606200000000001</v>
      </c>
      <c r="F139">
        <f t="shared" si="45"/>
        <v>11.289079999999998</v>
      </c>
      <c r="G139">
        <f t="shared" si="46"/>
        <v>10.997479999999992</v>
      </c>
      <c r="H139">
        <f t="shared" si="47"/>
        <v>10.886059999999993</v>
      </c>
      <c r="I139">
        <f t="shared" si="48"/>
        <v>10.772340000000007</v>
      </c>
      <c r="J139">
        <f t="shared" si="49"/>
        <v>10.754240000000005</v>
      </c>
      <c r="K139" s="4">
        <f t="shared" si="50"/>
        <v>10.736939999999992</v>
      </c>
      <c r="N139" s="30">
        <v>49</v>
      </c>
      <c r="O139">
        <f t="shared" si="51"/>
        <v>11.421759999999999</v>
      </c>
      <c r="P139">
        <f t="shared" si="52"/>
        <v>12.238229999999998</v>
      </c>
      <c r="Q139">
        <f t="shared" si="53"/>
        <v>11.586119999999994</v>
      </c>
      <c r="R139">
        <f t="shared" si="54"/>
        <v>11.26192</v>
      </c>
      <c r="S139">
        <f t="shared" si="55"/>
        <v>10.956759999999997</v>
      </c>
      <c r="T139">
        <f t="shared" si="56"/>
        <v>10.840659999999996</v>
      </c>
      <c r="U139">
        <f t="shared" si="57"/>
        <v>10.721340000000005</v>
      </c>
      <c r="V139">
        <f t="shared" si="58"/>
        <v>10.714239999999991</v>
      </c>
      <c r="W139" s="4">
        <f t="shared" si="59"/>
        <v>10.701220000000003</v>
      </c>
    </row>
    <row r="140" spans="2:23" x14ac:dyDescent="0.3">
      <c r="B140" s="30">
        <v>50</v>
      </c>
      <c r="C140">
        <f t="shared" si="42"/>
        <v>11.430000000000003</v>
      </c>
      <c r="D140">
        <f t="shared" si="43"/>
        <v>12.245000000000003</v>
      </c>
      <c r="E140">
        <f t="shared" si="44"/>
        <v>11.600000000000001</v>
      </c>
      <c r="F140">
        <f t="shared" si="45"/>
        <v>11.279999999999998</v>
      </c>
      <c r="G140">
        <f t="shared" si="46"/>
        <v>10.984999999999992</v>
      </c>
      <c r="H140">
        <f t="shared" si="47"/>
        <v>10.872499999999995</v>
      </c>
      <c r="I140">
        <f t="shared" si="48"/>
        <v>10.757500000000007</v>
      </c>
      <c r="J140">
        <f t="shared" si="49"/>
        <v>10.745000000000006</v>
      </c>
      <c r="K140" s="4">
        <f t="shared" si="50"/>
        <v>10.729999999999993</v>
      </c>
      <c r="N140" s="30">
        <v>50</v>
      </c>
      <c r="O140">
        <f t="shared" si="51"/>
        <v>11.43</v>
      </c>
      <c r="P140">
        <f t="shared" si="52"/>
        <v>12.244999999999997</v>
      </c>
      <c r="Q140">
        <f t="shared" si="53"/>
        <v>11.599999999999994</v>
      </c>
      <c r="R140">
        <f t="shared" si="54"/>
        <v>11.28</v>
      </c>
      <c r="S140">
        <f t="shared" si="55"/>
        <v>10.984999999999998</v>
      </c>
      <c r="T140">
        <f t="shared" si="56"/>
        <v>10.872499999999997</v>
      </c>
      <c r="U140">
        <f t="shared" si="57"/>
        <v>10.757500000000004</v>
      </c>
      <c r="V140">
        <f t="shared" si="58"/>
        <v>10.74499999999999</v>
      </c>
      <c r="W140" s="4">
        <f t="shared" si="59"/>
        <v>10.730000000000004</v>
      </c>
    </row>
    <row r="141" spans="2:23" x14ac:dyDescent="0.3">
      <c r="B141" s="30">
        <v>51</v>
      </c>
      <c r="C141">
        <f>$O$72*B141*B141+$P$72*B141+$Q$72</f>
        <v>11.421760000000019</v>
      </c>
      <c r="D141">
        <f>$O$73*B141*B141+$P$73*B141+$Q$73</f>
        <v>12.238229999999989</v>
      </c>
      <c r="E141">
        <f>$O$74*B141*B141+$P$74*B141+$Q$74</f>
        <v>11.586120000000026</v>
      </c>
      <c r="F141">
        <f>$O$75*B141*B141+$P$75*B141+$Q$75</f>
        <v>11.26192</v>
      </c>
      <c r="G141">
        <f>$O$76*B141*B141+$P$76*B141+$Q$76</f>
        <v>10.956760000000044</v>
      </c>
      <c r="H141">
        <f>$O$77*B141*B141+$P$77*B141+$Q$77</f>
        <v>10.84066000000001</v>
      </c>
      <c r="I141">
        <f>$O$78*B141*B141+$P$78*B141+$Q$78</f>
        <v>10.721339999999987</v>
      </c>
      <c r="J141">
        <f>$O$79*B141*B141+$P$79*B141+$Q$79</f>
        <v>10.71423999999999</v>
      </c>
      <c r="K141" s="4">
        <f>$O$80*B141*B141+$P$80*B141+$Q$80</f>
        <v>10.701220000000012</v>
      </c>
      <c r="N141" s="30">
        <v>51</v>
      </c>
      <c r="O141">
        <f>$U$72*N141*N141+$V$72*N141+$W$72</f>
        <v>11.425839999999972</v>
      </c>
      <c r="P141">
        <f>$U$73*N141*N141+$V$73*N141+$W$73</f>
        <v>12.247330000000023</v>
      </c>
      <c r="Q141">
        <f>$U$74*N141*N141+$V$74*N141+$W$74</f>
        <v>11.606199999999985</v>
      </c>
      <c r="R141">
        <f>$U$75*N141*N141+$V$75*N141+$W$75</f>
        <v>11.289080000000023</v>
      </c>
      <c r="S141">
        <f>$U$76*N141*N141+$V$76*N141+$W$76</f>
        <v>10.997480000000008</v>
      </c>
      <c r="T141">
        <f>$U$77*N141*N141+$V$77*N141+$W$77</f>
        <v>10.88605999999999</v>
      </c>
      <c r="U141">
        <f>$U$78*N141*N141+$V$78*N141+$W$78</f>
        <v>10.77234</v>
      </c>
      <c r="V141">
        <f>$U$79*N141*N141+$V$79*N141+$W$79</f>
        <v>10.754239999999982</v>
      </c>
      <c r="W141" s="4">
        <f>$U$80*N141*N141+$V$80*N141+$W$80</f>
        <v>10.736940000000006</v>
      </c>
    </row>
    <row r="142" spans="2:23" x14ac:dyDescent="0.3">
      <c r="B142" s="30">
        <v>52</v>
      </c>
      <c r="C142">
        <f t="shared" ref="C142:C190" si="60">$O$72*B142*B142+$P$72*B142+$Q$72</f>
        <v>11.414923333333352</v>
      </c>
      <c r="D142">
        <f t="shared" ref="D142:D190" si="61">$O$73*B142*B142+$P$73*B142+$Q$73</f>
        <v>12.232653333333323</v>
      </c>
      <c r="E142">
        <f t="shared" ref="E142:E190" si="62">$O$74*B142*B142+$P$74*B142+$Q$74</f>
        <v>11.573455000000026</v>
      </c>
      <c r="F142">
        <f t="shared" ref="F142:F190" si="63">$O$75*B142*B142+$P$75*B142+$Q$75</f>
        <v>11.245113333333332</v>
      </c>
      <c r="G142">
        <f t="shared" ref="G142:G190" si="64">$O$76*B142*B142+$P$76*B142+$Q$76</f>
        <v>10.930131666666711</v>
      </c>
      <c r="H142">
        <f t="shared" ref="H142:H190" si="65">$O$77*B142*B142+$P$77*B142+$Q$77</f>
        <v>10.810481666666679</v>
      </c>
      <c r="I142">
        <f t="shared" ref="I142:I190" si="66">$O$78*B142*B142+$P$78*B142+$Q$78</f>
        <v>10.68701833333332</v>
      </c>
      <c r="J142">
        <f t="shared" ref="J142:J190" si="67">$O$79*B142*B142+$P$79*B142+$Q$79</f>
        <v>10.685159999999991</v>
      </c>
      <c r="K142" s="4">
        <f t="shared" ref="K142:K189" si="68">$O$80*B142*B142+$P$80*B142+$Q$80</f>
        <v>10.674105000000012</v>
      </c>
      <c r="N142" s="30">
        <v>52</v>
      </c>
      <c r="O142">
        <f t="shared" ref="O142:O190" si="69">$U$72*N142*N142+$V$72*N142+$W$72</f>
        <v>11.422976666666639</v>
      </c>
      <c r="P142">
        <f t="shared" ref="P142:P190" si="70">$U$73*N142*N142+$V$73*N142+$W$73</f>
        <v>12.25063666666669</v>
      </c>
      <c r="Q142">
        <f t="shared" ref="Q142:Q190" si="71">$U$74*N142*N142+$V$74*N142+$W$74</f>
        <v>11.613758333333317</v>
      </c>
      <c r="R142">
        <f t="shared" ref="R142:R190" si="72">$U$75*N142*N142+$V$75*N142+$W$75</f>
        <v>11.299803333333358</v>
      </c>
      <c r="S142">
        <f t="shared" ref="S142:S190" si="73">$U$76*N142*N142+$V$76*N142+$W$76</f>
        <v>11.012028333333342</v>
      </c>
      <c r="T142">
        <f t="shared" ref="T142:T190" si="74">$U$77*N142*N142+$V$77*N142+$W$77</f>
        <v>10.90191499999999</v>
      </c>
      <c r="U142">
        <f t="shared" ref="U142:U190" si="75">$U$78*N142*N142+$V$78*N142+$W$78</f>
        <v>10.789601666666666</v>
      </c>
      <c r="V142">
        <f t="shared" ref="V142:V190" si="76">$U$79*N142*N142+$V$79*N142+$W$79</f>
        <v>10.765993333333313</v>
      </c>
      <c r="W142" s="4">
        <f t="shared" ref="W142:W190" si="77">$U$80*N142*N142+$V$80*N142+$W$80</f>
        <v>10.746335000000006</v>
      </c>
    </row>
    <row r="143" spans="2:23" x14ac:dyDescent="0.3">
      <c r="B143" s="30">
        <v>53</v>
      </c>
      <c r="C143">
        <f t="shared" si="60"/>
        <v>11.409490000000019</v>
      </c>
      <c r="D143">
        <f t="shared" si="61"/>
        <v>12.22826999999999</v>
      </c>
      <c r="E143">
        <f t="shared" si="62"/>
        <v>11.562005000000026</v>
      </c>
      <c r="F143">
        <f t="shared" si="63"/>
        <v>11.229579999999999</v>
      </c>
      <c r="G143">
        <f t="shared" si="64"/>
        <v>10.905115000000045</v>
      </c>
      <c r="H143">
        <f t="shared" si="65"/>
        <v>10.78196500000001</v>
      </c>
      <c r="I143">
        <f t="shared" si="66"/>
        <v>10.654534999999987</v>
      </c>
      <c r="J143">
        <f t="shared" si="67"/>
        <v>10.657759999999989</v>
      </c>
      <c r="K143" s="4">
        <f t="shared" si="68"/>
        <v>10.64865500000001</v>
      </c>
      <c r="N143" s="30">
        <v>53</v>
      </c>
      <c r="O143">
        <f t="shared" si="69"/>
        <v>11.421409999999973</v>
      </c>
      <c r="P143">
        <f t="shared" si="70"/>
        <v>12.254920000000023</v>
      </c>
      <c r="Q143">
        <f t="shared" si="71"/>
        <v>11.622674999999983</v>
      </c>
      <c r="R143">
        <f t="shared" si="72"/>
        <v>11.312170000000025</v>
      </c>
      <c r="S143">
        <f t="shared" si="73"/>
        <v>11.028645000000008</v>
      </c>
      <c r="T143">
        <f t="shared" si="74"/>
        <v>10.920064999999989</v>
      </c>
      <c r="U143">
        <f t="shared" si="75"/>
        <v>10.809284999999999</v>
      </c>
      <c r="V143">
        <f t="shared" si="76"/>
        <v>10.780259999999981</v>
      </c>
      <c r="W143" s="4">
        <f t="shared" si="77"/>
        <v>10.758185000000005</v>
      </c>
    </row>
    <row r="144" spans="2:23" x14ac:dyDescent="0.3">
      <c r="B144" s="30">
        <v>54</v>
      </c>
      <c r="C144">
        <f t="shared" si="60"/>
        <v>11.405460000000019</v>
      </c>
      <c r="D144">
        <f t="shared" si="61"/>
        <v>12.22507999999999</v>
      </c>
      <c r="E144">
        <f t="shared" si="62"/>
        <v>11.551770000000026</v>
      </c>
      <c r="F144">
        <f t="shared" si="63"/>
        <v>11.215319999999998</v>
      </c>
      <c r="G144">
        <f t="shared" si="64"/>
        <v>10.881710000000044</v>
      </c>
      <c r="H144">
        <f t="shared" si="65"/>
        <v>10.755110000000011</v>
      </c>
      <c r="I144">
        <f t="shared" si="66"/>
        <v>10.623889999999987</v>
      </c>
      <c r="J144">
        <f t="shared" si="67"/>
        <v>10.632039999999989</v>
      </c>
      <c r="K144" s="4">
        <f t="shared" si="68"/>
        <v>10.624870000000012</v>
      </c>
      <c r="N144" s="30">
        <v>54</v>
      </c>
      <c r="O144">
        <f t="shared" si="69"/>
        <v>11.421139999999973</v>
      </c>
      <c r="P144">
        <f t="shared" si="70"/>
        <v>12.260180000000023</v>
      </c>
      <c r="Q144">
        <f t="shared" si="71"/>
        <v>11.632949999999983</v>
      </c>
      <c r="R144">
        <f t="shared" si="72"/>
        <v>11.326180000000026</v>
      </c>
      <c r="S144">
        <f t="shared" si="73"/>
        <v>11.047330000000009</v>
      </c>
      <c r="T144">
        <f t="shared" si="74"/>
        <v>10.940509999999989</v>
      </c>
      <c r="U144">
        <f t="shared" si="75"/>
        <v>10.831389999999999</v>
      </c>
      <c r="V144">
        <f t="shared" si="76"/>
        <v>10.79703999999998</v>
      </c>
      <c r="W144" s="4">
        <f t="shared" si="77"/>
        <v>10.772490000000005</v>
      </c>
    </row>
    <row r="145" spans="2:23" x14ac:dyDescent="0.3">
      <c r="B145" s="30">
        <v>55</v>
      </c>
      <c r="C145">
        <f t="shared" si="60"/>
        <v>11.402833333333353</v>
      </c>
      <c r="D145">
        <f t="shared" si="61"/>
        <v>12.223083333333323</v>
      </c>
      <c r="E145">
        <f t="shared" si="62"/>
        <v>11.542750000000026</v>
      </c>
      <c r="F145">
        <f t="shared" si="63"/>
        <v>11.202333333333332</v>
      </c>
      <c r="G145">
        <f t="shared" si="64"/>
        <v>10.859916666666713</v>
      </c>
      <c r="H145">
        <f t="shared" si="65"/>
        <v>10.729916666666679</v>
      </c>
      <c r="I145">
        <f t="shared" si="66"/>
        <v>10.595083333333321</v>
      </c>
      <c r="J145">
        <f t="shared" si="67"/>
        <v>10.60799999999999</v>
      </c>
      <c r="K145" s="4">
        <f t="shared" si="68"/>
        <v>10.602750000000011</v>
      </c>
      <c r="N145" s="30">
        <v>55</v>
      </c>
      <c r="O145">
        <f t="shared" si="69"/>
        <v>11.422166666666639</v>
      </c>
      <c r="P145">
        <f t="shared" si="70"/>
        <v>12.266416666666689</v>
      </c>
      <c r="Q145">
        <f t="shared" si="71"/>
        <v>11.644583333333317</v>
      </c>
      <c r="R145">
        <f t="shared" si="72"/>
        <v>11.341833333333359</v>
      </c>
      <c r="S145">
        <f t="shared" si="73"/>
        <v>11.068083333333343</v>
      </c>
      <c r="T145">
        <f t="shared" si="74"/>
        <v>10.96324999999999</v>
      </c>
      <c r="U145">
        <f t="shared" si="75"/>
        <v>10.855916666666666</v>
      </c>
      <c r="V145">
        <f t="shared" si="76"/>
        <v>10.816333333333315</v>
      </c>
      <c r="W145" s="4">
        <f t="shared" si="77"/>
        <v>10.789250000000006</v>
      </c>
    </row>
    <row r="146" spans="2:23" x14ac:dyDescent="0.3">
      <c r="B146" s="30">
        <v>56</v>
      </c>
      <c r="C146">
        <f t="shared" si="60"/>
        <v>11.401610000000019</v>
      </c>
      <c r="D146">
        <f t="shared" si="61"/>
        <v>12.222279999999989</v>
      </c>
      <c r="E146">
        <f t="shared" si="62"/>
        <v>11.534945000000025</v>
      </c>
      <c r="F146">
        <f t="shared" si="63"/>
        <v>11.190619999999999</v>
      </c>
      <c r="G146">
        <f t="shared" si="64"/>
        <v>10.839735000000047</v>
      </c>
      <c r="H146">
        <f t="shared" si="65"/>
        <v>10.706385000000012</v>
      </c>
      <c r="I146">
        <f t="shared" si="66"/>
        <v>10.568114999999986</v>
      </c>
      <c r="J146">
        <f t="shared" si="67"/>
        <v>10.585639999999991</v>
      </c>
      <c r="K146" s="4">
        <f t="shared" si="68"/>
        <v>10.582295000000013</v>
      </c>
      <c r="N146" s="30">
        <v>56</v>
      </c>
      <c r="O146">
        <f t="shared" si="69"/>
        <v>11.424489999999972</v>
      </c>
      <c r="P146">
        <f t="shared" si="70"/>
        <v>12.273630000000024</v>
      </c>
      <c r="Q146">
        <f t="shared" si="71"/>
        <v>11.657574999999984</v>
      </c>
      <c r="R146">
        <f t="shared" si="72"/>
        <v>11.359130000000025</v>
      </c>
      <c r="S146">
        <f t="shared" si="73"/>
        <v>11.09090500000001</v>
      </c>
      <c r="T146">
        <f t="shared" si="74"/>
        <v>10.988284999999989</v>
      </c>
      <c r="U146">
        <f t="shared" si="75"/>
        <v>10.882864999999999</v>
      </c>
      <c r="V146">
        <f t="shared" si="76"/>
        <v>10.838139999999981</v>
      </c>
      <c r="W146" s="4">
        <f t="shared" si="77"/>
        <v>10.808465000000005</v>
      </c>
    </row>
    <row r="147" spans="2:23" x14ac:dyDescent="0.3">
      <c r="B147" s="30">
        <v>57</v>
      </c>
      <c r="C147">
        <f t="shared" si="60"/>
        <v>11.40179000000002</v>
      </c>
      <c r="D147">
        <f t="shared" si="61"/>
        <v>12.222669999999988</v>
      </c>
      <c r="E147">
        <f t="shared" si="62"/>
        <v>11.528355000000026</v>
      </c>
      <c r="F147">
        <f t="shared" si="63"/>
        <v>11.180179999999998</v>
      </c>
      <c r="G147">
        <f t="shared" si="64"/>
        <v>10.821165000000047</v>
      </c>
      <c r="H147">
        <f t="shared" si="65"/>
        <v>10.684515000000012</v>
      </c>
      <c r="I147">
        <f t="shared" si="66"/>
        <v>10.542984999999987</v>
      </c>
      <c r="J147">
        <f t="shared" si="67"/>
        <v>10.56495999999999</v>
      </c>
      <c r="K147" s="4">
        <f t="shared" si="68"/>
        <v>10.563505000000012</v>
      </c>
      <c r="N147" s="30">
        <v>57</v>
      </c>
      <c r="O147">
        <f t="shared" si="69"/>
        <v>11.428109999999972</v>
      </c>
      <c r="P147">
        <f t="shared" si="70"/>
        <v>12.281820000000023</v>
      </c>
      <c r="Q147">
        <f t="shared" si="71"/>
        <v>11.671924999999982</v>
      </c>
      <c r="R147">
        <f t="shared" si="72"/>
        <v>11.378070000000026</v>
      </c>
      <c r="S147">
        <f t="shared" si="73"/>
        <v>11.115795000000011</v>
      </c>
      <c r="T147">
        <f t="shared" si="74"/>
        <v>11.015614999999988</v>
      </c>
      <c r="U147">
        <f t="shared" si="75"/>
        <v>10.912234999999999</v>
      </c>
      <c r="V147">
        <f t="shared" si="76"/>
        <v>10.862459999999981</v>
      </c>
      <c r="W147" s="4">
        <f t="shared" si="77"/>
        <v>10.830135000000006</v>
      </c>
    </row>
    <row r="148" spans="2:23" x14ac:dyDescent="0.3">
      <c r="B148" s="30">
        <v>58</v>
      </c>
      <c r="C148">
        <f t="shared" si="60"/>
        <v>11.403373333333354</v>
      </c>
      <c r="D148">
        <f t="shared" si="61"/>
        <v>12.224253333333323</v>
      </c>
      <c r="E148">
        <f t="shared" si="62"/>
        <v>11.522980000000025</v>
      </c>
      <c r="F148">
        <f t="shared" si="63"/>
        <v>11.171013333333331</v>
      </c>
      <c r="G148">
        <f t="shared" si="64"/>
        <v>10.804206666666715</v>
      </c>
      <c r="H148">
        <f t="shared" si="65"/>
        <v>10.664306666666677</v>
      </c>
      <c r="I148">
        <f t="shared" si="66"/>
        <v>10.51969333333332</v>
      </c>
      <c r="J148">
        <f t="shared" si="67"/>
        <v>10.54595999999999</v>
      </c>
      <c r="K148" s="4">
        <f t="shared" si="68"/>
        <v>10.546380000000012</v>
      </c>
      <c r="N148" s="30">
        <v>58</v>
      </c>
      <c r="O148">
        <f t="shared" si="69"/>
        <v>11.433026666666638</v>
      </c>
      <c r="P148">
        <f t="shared" si="70"/>
        <v>12.29098666666669</v>
      </c>
      <c r="Q148">
        <f t="shared" si="71"/>
        <v>11.687633333333316</v>
      </c>
      <c r="R148">
        <f t="shared" si="72"/>
        <v>11.39865333333336</v>
      </c>
      <c r="S148">
        <f t="shared" si="73"/>
        <v>11.142753333333344</v>
      </c>
      <c r="T148">
        <f t="shared" si="74"/>
        <v>11.045239999999989</v>
      </c>
      <c r="U148">
        <f t="shared" si="75"/>
        <v>10.944026666666666</v>
      </c>
      <c r="V148">
        <f t="shared" si="76"/>
        <v>10.889293333333313</v>
      </c>
      <c r="W148" s="4">
        <f t="shared" si="77"/>
        <v>10.854260000000007</v>
      </c>
    </row>
    <row r="149" spans="2:23" x14ac:dyDescent="0.3">
      <c r="B149" s="30">
        <v>59</v>
      </c>
      <c r="C149">
        <f t="shared" si="60"/>
        <v>11.406360000000021</v>
      </c>
      <c r="D149">
        <f t="shared" si="61"/>
        <v>12.227029999999989</v>
      </c>
      <c r="E149">
        <f t="shared" si="62"/>
        <v>11.518820000000026</v>
      </c>
      <c r="F149">
        <f t="shared" si="63"/>
        <v>11.163119999999999</v>
      </c>
      <c r="G149">
        <f t="shared" si="64"/>
        <v>10.788860000000049</v>
      </c>
      <c r="H149">
        <f t="shared" si="65"/>
        <v>10.645760000000012</v>
      </c>
      <c r="I149">
        <f t="shared" si="66"/>
        <v>10.498239999999987</v>
      </c>
      <c r="J149">
        <f t="shared" si="67"/>
        <v>10.52863999999999</v>
      </c>
      <c r="K149" s="4">
        <f t="shared" si="68"/>
        <v>10.530920000000012</v>
      </c>
      <c r="N149" s="30">
        <v>59</v>
      </c>
      <c r="O149">
        <f t="shared" si="69"/>
        <v>11.439239999999971</v>
      </c>
      <c r="P149">
        <f t="shared" si="70"/>
        <v>12.301130000000024</v>
      </c>
      <c r="Q149">
        <f t="shared" si="71"/>
        <v>11.704699999999981</v>
      </c>
      <c r="R149">
        <f t="shared" si="72"/>
        <v>11.420880000000027</v>
      </c>
      <c r="S149">
        <f t="shared" si="73"/>
        <v>11.171780000000011</v>
      </c>
      <c r="T149">
        <f t="shared" si="74"/>
        <v>11.07715999999999</v>
      </c>
      <c r="U149">
        <f t="shared" si="75"/>
        <v>10.97824</v>
      </c>
      <c r="V149">
        <f t="shared" si="76"/>
        <v>10.91863999999998</v>
      </c>
      <c r="W149" s="4">
        <f t="shared" si="77"/>
        <v>10.880840000000006</v>
      </c>
    </row>
    <row r="150" spans="2:23" x14ac:dyDescent="0.3">
      <c r="B150" s="30">
        <v>60</v>
      </c>
      <c r="C150">
        <f t="shared" si="60"/>
        <v>11.410750000000021</v>
      </c>
      <c r="D150">
        <f t="shared" si="61"/>
        <v>12.230999999999989</v>
      </c>
      <c r="E150">
        <f t="shared" si="62"/>
        <v>11.515875000000026</v>
      </c>
      <c r="F150">
        <f t="shared" si="63"/>
        <v>11.156499999999998</v>
      </c>
      <c r="G150">
        <f t="shared" si="64"/>
        <v>10.775125000000049</v>
      </c>
      <c r="H150">
        <f t="shared" si="65"/>
        <v>10.628875000000011</v>
      </c>
      <c r="I150">
        <f t="shared" si="66"/>
        <v>10.478624999999987</v>
      </c>
      <c r="J150">
        <f t="shared" si="67"/>
        <v>10.512999999999991</v>
      </c>
      <c r="K150" s="4">
        <f t="shared" si="68"/>
        <v>10.517125000000012</v>
      </c>
      <c r="N150" s="30">
        <v>60</v>
      </c>
      <c r="O150">
        <f t="shared" si="69"/>
        <v>11.446749999999971</v>
      </c>
      <c r="P150">
        <f t="shared" si="70"/>
        <v>12.312250000000024</v>
      </c>
      <c r="Q150">
        <f t="shared" si="71"/>
        <v>11.723124999999982</v>
      </c>
      <c r="R150">
        <f t="shared" si="72"/>
        <v>11.444750000000028</v>
      </c>
      <c r="S150">
        <f t="shared" si="73"/>
        <v>11.202875000000011</v>
      </c>
      <c r="T150">
        <f t="shared" si="74"/>
        <v>11.111374999999988</v>
      </c>
      <c r="U150">
        <f t="shared" si="75"/>
        <v>11.014875</v>
      </c>
      <c r="V150">
        <f t="shared" si="76"/>
        <v>10.95049999999998</v>
      </c>
      <c r="W150" s="4">
        <f t="shared" si="77"/>
        <v>10.909875000000007</v>
      </c>
    </row>
    <row r="151" spans="2:23" x14ac:dyDescent="0.3">
      <c r="B151" s="30">
        <v>61</v>
      </c>
      <c r="C151">
        <f t="shared" si="60"/>
        <v>11.416543333333355</v>
      </c>
      <c r="D151">
        <f t="shared" si="61"/>
        <v>12.236163333333323</v>
      </c>
      <c r="E151">
        <f t="shared" si="62"/>
        <v>11.514145000000026</v>
      </c>
      <c r="F151">
        <f t="shared" si="63"/>
        <v>11.151153333333331</v>
      </c>
      <c r="G151">
        <f t="shared" si="64"/>
        <v>10.763001666666717</v>
      </c>
      <c r="H151">
        <f t="shared" si="65"/>
        <v>10.613651666666678</v>
      </c>
      <c r="I151">
        <f t="shared" si="66"/>
        <v>10.46084833333332</v>
      </c>
      <c r="J151">
        <f t="shared" si="67"/>
        <v>10.49903999999999</v>
      </c>
      <c r="K151" s="4">
        <f t="shared" si="68"/>
        <v>10.504995000000012</v>
      </c>
      <c r="N151" s="30">
        <v>61</v>
      </c>
      <c r="O151">
        <f t="shared" si="69"/>
        <v>11.455556666666638</v>
      </c>
      <c r="P151">
        <f t="shared" si="70"/>
        <v>12.32434666666669</v>
      </c>
      <c r="Q151">
        <f t="shared" si="71"/>
        <v>11.742908333333315</v>
      </c>
      <c r="R151">
        <f t="shared" si="72"/>
        <v>11.47026333333336</v>
      </c>
      <c r="S151">
        <f t="shared" si="73"/>
        <v>11.236038333333346</v>
      </c>
      <c r="T151">
        <f t="shared" si="74"/>
        <v>11.147884999999988</v>
      </c>
      <c r="U151">
        <f t="shared" si="75"/>
        <v>11.053931666666665</v>
      </c>
      <c r="V151">
        <f t="shared" si="76"/>
        <v>10.984873333333313</v>
      </c>
      <c r="W151" s="4">
        <f t="shared" si="77"/>
        <v>10.941365000000005</v>
      </c>
    </row>
    <row r="152" spans="2:23" x14ac:dyDescent="0.3">
      <c r="B152" s="30">
        <v>62</v>
      </c>
      <c r="C152">
        <f t="shared" si="60"/>
        <v>11.423740000000022</v>
      </c>
      <c r="D152">
        <f t="shared" si="61"/>
        <v>12.242519999999988</v>
      </c>
      <c r="E152">
        <f t="shared" si="62"/>
        <v>11.513630000000026</v>
      </c>
      <c r="F152">
        <f t="shared" si="63"/>
        <v>11.147079999999999</v>
      </c>
      <c r="G152">
        <f t="shared" si="64"/>
        <v>10.752490000000051</v>
      </c>
      <c r="H152">
        <f t="shared" si="65"/>
        <v>10.600090000000012</v>
      </c>
      <c r="I152">
        <f t="shared" si="66"/>
        <v>10.444909999999986</v>
      </c>
      <c r="J152">
        <f t="shared" si="67"/>
        <v>10.48675999999999</v>
      </c>
      <c r="K152" s="4">
        <f t="shared" si="68"/>
        <v>10.494530000000012</v>
      </c>
      <c r="N152" s="30">
        <v>62</v>
      </c>
      <c r="O152">
        <f t="shared" si="69"/>
        <v>11.465659999999971</v>
      </c>
      <c r="P152">
        <f t="shared" si="70"/>
        <v>12.337420000000025</v>
      </c>
      <c r="Q152">
        <f t="shared" si="71"/>
        <v>11.764049999999981</v>
      </c>
      <c r="R152">
        <f t="shared" si="72"/>
        <v>11.497420000000027</v>
      </c>
      <c r="S152">
        <f t="shared" si="73"/>
        <v>11.271270000000012</v>
      </c>
      <c r="T152">
        <f t="shared" si="74"/>
        <v>11.186689999999988</v>
      </c>
      <c r="U152">
        <f t="shared" si="75"/>
        <v>11.095409999999999</v>
      </c>
      <c r="V152">
        <f t="shared" si="76"/>
        <v>11.021759999999979</v>
      </c>
      <c r="W152" s="4">
        <f t="shared" si="77"/>
        <v>10.975310000000006</v>
      </c>
    </row>
    <row r="153" spans="2:23" x14ac:dyDescent="0.3">
      <c r="B153" s="30">
        <v>63</v>
      </c>
      <c r="C153">
        <f t="shared" si="60"/>
        <v>11.432340000000021</v>
      </c>
      <c r="D153">
        <f t="shared" si="61"/>
        <v>12.250069999999988</v>
      </c>
      <c r="E153">
        <f t="shared" si="62"/>
        <v>11.514330000000026</v>
      </c>
      <c r="F153">
        <f t="shared" si="63"/>
        <v>11.144279999999998</v>
      </c>
      <c r="G153">
        <f t="shared" si="64"/>
        <v>10.743590000000053</v>
      </c>
      <c r="H153">
        <f t="shared" si="65"/>
        <v>10.588190000000012</v>
      </c>
      <c r="I153">
        <f t="shared" si="66"/>
        <v>10.430809999999987</v>
      </c>
      <c r="J153">
        <f t="shared" si="67"/>
        <v>10.476159999999989</v>
      </c>
      <c r="K153" s="4">
        <f t="shared" si="68"/>
        <v>10.485730000000013</v>
      </c>
      <c r="N153" s="30">
        <v>63</v>
      </c>
      <c r="O153">
        <f t="shared" si="69"/>
        <v>11.47705999999997</v>
      </c>
      <c r="P153">
        <f t="shared" si="70"/>
        <v>12.351470000000024</v>
      </c>
      <c r="Q153">
        <f t="shared" si="71"/>
        <v>11.786549999999981</v>
      </c>
      <c r="R153">
        <f t="shared" si="72"/>
        <v>11.526220000000029</v>
      </c>
      <c r="S153">
        <f t="shared" si="73"/>
        <v>11.308570000000012</v>
      </c>
      <c r="T153">
        <f t="shared" si="74"/>
        <v>11.227789999999988</v>
      </c>
      <c r="U153">
        <f t="shared" si="75"/>
        <v>11.139309999999998</v>
      </c>
      <c r="V153">
        <f t="shared" si="76"/>
        <v>11.06115999999998</v>
      </c>
      <c r="W153" s="4">
        <f t="shared" si="77"/>
        <v>11.011710000000008</v>
      </c>
    </row>
    <row r="154" spans="2:23" x14ac:dyDescent="0.3">
      <c r="B154" s="30">
        <v>64</v>
      </c>
      <c r="C154">
        <f t="shared" si="60"/>
        <v>11.442343333333355</v>
      </c>
      <c r="D154">
        <f t="shared" si="61"/>
        <v>12.258813333333322</v>
      </c>
      <c r="E154">
        <f t="shared" si="62"/>
        <v>11.516245000000026</v>
      </c>
      <c r="F154">
        <f t="shared" si="63"/>
        <v>11.142753333333332</v>
      </c>
      <c r="G154">
        <f t="shared" si="64"/>
        <v>10.736301666666719</v>
      </c>
      <c r="H154">
        <f t="shared" si="65"/>
        <v>10.577951666666678</v>
      </c>
      <c r="I154">
        <f t="shared" si="66"/>
        <v>10.41854833333332</v>
      </c>
      <c r="J154">
        <f t="shared" si="67"/>
        <v>10.46723999999999</v>
      </c>
      <c r="K154" s="4">
        <f t="shared" si="68"/>
        <v>10.478595000000013</v>
      </c>
      <c r="N154" s="30">
        <v>64</v>
      </c>
      <c r="O154">
        <f t="shared" si="69"/>
        <v>11.489756666666636</v>
      </c>
      <c r="P154">
        <f t="shared" si="70"/>
        <v>12.366496666666691</v>
      </c>
      <c r="Q154">
        <f t="shared" si="71"/>
        <v>11.810408333333314</v>
      </c>
      <c r="R154">
        <f t="shared" si="72"/>
        <v>11.556663333333361</v>
      </c>
      <c r="S154">
        <f t="shared" si="73"/>
        <v>11.347938333333346</v>
      </c>
      <c r="T154">
        <f t="shared" si="74"/>
        <v>11.271184999999988</v>
      </c>
      <c r="U154">
        <f t="shared" si="75"/>
        <v>11.185631666666666</v>
      </c>
      <c r="V154">
        <f t="shared" si="76"/>
        <v>11.103073333333313</v>
      </c>
      <c r="W154" s="4">
        <f t="shared" si="77"/>
        <v>11.050565000000006</v>
      </c>
    </row>
    <row r="155" spans="2:23" x14ac:dyDescent="0.3">
      <c r="B155" s="30">
        <v>65</v>
      </c>
      <c r="C155">
        <f t="shared" si="60"/>
        <v>11.453750000000023</v>
      </c>
      <c r="D155">
        <f t="shared" si="61"/>
        <v>12.268749999999988</v>
      </c>
      <c r="E155">
        <f t="shared" si="62"/>
        <v>11.519375000000025</v>
      </c>
      <c r="F155">
        <f t="shared" si="63"/>
        <v>11.142499999999998</v>
      </c>
      <c r="G155">
        <f t="shared" si="64"/>
        <v>10.730625000000053</v>
      </c>
      <c r="H155">
        <f t="shared" si="65"/>
        <v>10.569375000000012</v>
      </c>
      <c r="I155">
        <f t="shared" si="66"/>
        <v>10.408124999999984</v>
      </c>
      <c r="J155">
        <f t="shared" si="67"/>
        <v>10.45999999999999</v>
      </c>
      <c r="K155" s="4">
        <f t="shared" si="68"/>
        <v>10.473125000000012</v>
      </c>
      <c r="N155" s="30">
        <v>65</v>
      </c>
      <c r="O155">
        <f t="shared" si="69"/>
        <v>11.50374999999997</v>
      </c>
      <c r="P155">
        <f t="shared" si="70"/>
        <v>12.382500000000025</v>
      </c>
      <c r="Q155">
        <f t="shared" si="71"/>
        <v>11.835624999999979</v>
      </c>
      <c r="R155">
        <f t="shared" si="72"/>
        <v>11.588750000000028</v>
      </c>
      <c r="S155">
        <f t="shared" si="73"/>
        <v>11.389375000000014</v>
      </c>
      <c r="T155">
        <f t="shared" si="74"/>
        <v>11.316874999999987</v>
      </c>
      <c r="U155">
        <f t="shared" si="75"/>
        <v>11.234374999999998</v>
      </c>
      <c r="V155">
        <f t="shared" si="76"/>
        <v>11.14749999999998</v>
      </c>
      <c r="W155" s="4">
        <f t="shared" si="77"/>
        <v>11.091875000000005</v>
      </c>
    </row>
    <row r="156" spans="2:23" x14ac:dyDescent="0.3">
      <c r="B156" s="30">
        <v>66</v>
      </c>
      <c r="C156">
        <f t="shared" si="60"/>
        <v>11.466560000000023</v>
      </c>
      <c r="D156">
        <f t="shared" si="61"/>
        <v>12.279879999999988</v>
      </c>
      <c r="E156">
        <f t="shared" si="62"/>
        <v>11.523720000000026</v>
      </c>
      <c r="F156">
        <f t="shared" si="63"/>
        <v>11.143519999999999</v>
      </c>
      <c r="G156">
        <f t="shared" si="64"/>
        <v>10.726560000000054</v>
      </c>
      <c r="H156">
        <f t="shared" si="65"/>
        <v>10.562460000000012</v>
      </c>
      <c r="I156">
        <f t="shared" si="66"/>
        <v>10.399539999999986</v>
      </c>
      <c r="J156">
        <f t="shared" si="67"/>
        <v>10.454439999999989</v>
      </c>
      <c r="K156" s="4">
        <f t="shared" si="68"/>
        <v>10.469320000000014</v>
      </c>
      <c r="N156" s="30">
        <v>66</v>
      </c>
      <c r="O156">
        <f t="shared" si="69"/>
        <v>11.519039999999968</v>
      </c>
      <c r="P156">
        <f t="shared" si="70"/>
        <v>12.399480000000025</v>
      </c>
      <c r="Q156">
        <f t="shared" si="71"/>
        <v>11.86219999999998</v>
      </c>
      <c r="R156">
        <f t="shared" si="72"/>
        <v>11.622480000000028</v>
      </c>
      <c r="S156">
        <f t="shared" si="73"/>
        <v>11.432880000000013</v>
      </c>
      <c r="T156">
        <f t="shared" si="74"/>
        <v>11.36485999999999</v>
      </c>
      <c r="U156">
        <f t="shared" si="75"/>
        <v>11.285539999999999</v>
      </c>
      <c r="V156">
        <f t="shared" si="76"/>
        <v>11.194439999999979</v>
      </c>
      <c r="W156" s="4">
        <f t="shared" si="77"/>
        <v>11.135640000000006</v>
      </c>
    </row>
    <row r="157" spans="2:23" x14ac:dyDescent="0.3">
      <c r="B157" s="30">
        <v>67</v>
      </c>
      <c r="C157">
        <f t="shared" si="60"/>
        <v>11.480773333333355</v>
      </c>
      <c r="D157">
        <f t="shared" si="61"/>
        <v>12.292203333333321</v>
      </c>
      <c r="E157">
        <f t="shared" si="62"/>
        <v>11.529280000000027</v>
      </c>
      <c r="F157">
        <f t="shared" si="63"/>
        <v>11.145813333333331</v>
      </c>
      <c r="G157">
        <f t="shared" si="64"/>
        <v>10.724106666666721</v>
      </c>
      <c r="H157">
        <f t="shared" si="65"/>
        <v>10.557206666666678</v>
      </c>
      <c r="I157">
        <f t="shared" si="66"/>
        <v>10.392793333333319</v>
      </c>
      <c r="J157">
        <f t="shared" si="67"/>
        <v>10.450559999999989</v>
      </c>
      <c r="K157" s="4">
        <f t="shared" si="68"/>
        <v>10.467180000000013</v>
      </c>
      <c r="N157" s="30">
        <v>67</v>
      </c>
      <c r="O157">
        <f t="shared" si="69"/>
        <v>11.535626666666635</v>
      </c>
      <c r="P157">
        <f t="shared" si="70"/>
        <v>12.417436666666692</v>
      </c>
      <c r="Q157">
        <f t="shared" si="71"/>
        <v>11.890133333333313</v>
      </c>
      <c r="R157">
        <f t="shared" si="72"/>
        <v>11.657853333333364</v>
      </c>
      <c r="S157">
        <f t="shared" si="73"/>
        <v>11.478453333333347</v>
      </c>
      <c r="T157">
        <f t="shared" si="74"/>
        <v>11.41513999999999</v>
      </c>
      <c r="U157">
        <f t="shared" si="75"/>
        <v>11.339126666666665</v>
      </c>
      <c r="V157">
        <f t="shared" si="76"/>
        <v>11.243893333333313</v>
      </c>
      <c r="W157" s="4">
        <f t="shared" si="77"/>
        <v>11.181860000000007</v>
      </c>
    </row>
    <row r="158" spans="2:23" x14ac:dyDescent="0.3">
      <c r="B158" s="30">
        <v>68</v>
      </c>
      <c r="C158">
        <f t="shared" si="60"/>
        <v>11.496390000000023</v>
      </c>
      <c r="D158">
        <f t="shared" si="61"/>
        <v>12.305719999999988</v>
      </c>
      <c r="E158">
        <f t="shared" si="62"/>
        <v>11.536055000000026</v>
      </c>
      <c r="F158">
        <f t="shared" si="63"/>
        <v>11.149379999999997</v>
      </c>
      <c r="G158">
        <f t="shared" si="64"/>
        <v>10.723265000000055</v>
      </c>
      <c r="H158">
        <f t="shared" si="65"/>
        <v>10.553615000000011</v>
      </c>
      <c r="I158">
        <f t="shared" si="66"/>
        <v>10.387884999999986</v>
      </c>
      <c r="J158">
        <f t="shared" si="67"/>
        <v>10.44835999999999</v>
      </c>
      <c r="K158" s="4">
        <f t="shared" si="68"/>
        <v>10.466705000000013</v>
      </c>
      <c r="N158" s="30">
        <v>68</v>
      </c>
      <c r="O158">
        <f t="shared" si="69"/>
        <v>11.553509999999969</v>
      </c>
      <c r="P158">
        <f t="shared" si="70"/>
        <v>12.436370000000025</v>
      </c>
      <c r="Q158">
        <f t="shared" si="71"/>
        <v>11.919424999999979</v>
      </c>
      <c r="R158">
        <f t="shared" si="72"/>
        <v>11.69487000000003</v>
      </c>
      <c r="S158">
        <f t="shared" si="73"/>
        <v>11.526095000000014</v>
      </c>
      <c r="T158">
        <f t="shared" si="74"/>
        <v>11.467714999999988</v>
      </c>
      <c r="U158">
        <f t="shared" si="75"/>
        <v>11.395135</v>
      </c>
      <c r="V158">
        <f t="shared" si="76"/>
        <v>11.29585999999998</v>
      </c>
      <c r="W158" s="4">
        <f t="shared" si="77"/>
        <v>11.230535000000007</v>
      </c>
    </row>
    <row r="159" spans="2:23" x14ac:dyDescent="0.3">
      <c r="B159" s="30">
        <v>69</v>
      </c>
      <c r="C159">
        <f t="shared" si="60"/>
        <v>11.513410000000022</v>
      </c>
      <c r="D159">
        <f t="shared" si="61"/>
        <v>12.320429999999988</v>
      </c>
      <c r="E159">
        <f t="shared" si="62"/>
        <v>11.544045000000025</v>
      </c>
      <c r="F159">
        <f t="shared" si="63"/>
        <v>11.154219999999999</v>
      </c>
      <c r="G159">
        <f t="shared" si="64"/>
        <v>10.724035000000056</v>
      </c>
      <c r="H159">
        <f t="shared" si="65"/>
        <v>10.551685000000012</v>
      </c>
      <c r="I159">
        <f t="shared" si="66"/>
        <v>10.384814999999985</v>
      </c>
      <c r="J159">
        <f t="shared" si="67"/>
        <v>10.447839999999989</v>
      </c>
      <c r="K159" s="4">
        <f t="shared" si="68"/>
        <v>10.467895000000013</v>
      </c>
      <c r="N159" s="30">
        <v>69</v>
      </c>
      <c r="O159">
        <f t="shared" si="69"/>
        <v>11.57268999999997</v>
      </c>
      <c r="P159">
        <f t="shared" si="70"/>
        <v>12.456280000000024</v>
      </c>
      <c r="Q159">
        <f t="shared" si="71"/>
        <v>11.950074999999979</v>
      </c>
      <c r="R159">
        <f t="shared" si="72"/>
        <v>11.733530000000028</v>
      </c>
      <c r="S159">
        <f t="shared" si="73"/>
        <v>11.575805000000013</v>
      </c>
      <c r="T159">
        <f t="shared" si="74"/>
        <v>11.522584999999987</v>
      </c>
      <c r="U159">
        <f t="shared" si="75"/>
        <v>11.453564999999998</v>
      </c>
      <c r="V159">
        <f t="shared" si="76"/>
        <v>11.35033999999998</v>
      </c>
      <c r="W159" s="4">
        <f t="shared" si="77"/>
        <v>11.281665000000004</v>
      </c>
    </row>
    <row r="160" spans="2:23" x14ac:dyDescent="0.3">
      <c r="B160" s="30">
        <v>70</v>
      </c>
      <c r="C160">
        <f t="shared" si="60"/>
        <v>11.531833333333356</v>
      </c>
      <c r="D160">
        <f t="shared" si="61"/>
        <v>12.336333333333322</v>
      </c>
      <c r="E160">
        <f t="shared" si="62"/>
        <v>11.553250000000027</v>
      </c>
      <c r="F160">
        <f t="shared" si="63"/>
        <v>11.16033333333333</v>
      </c>
      <c r="G160">
        <f t="shared" si="64"/>
        <v>10.726416666666724</v>
      </c>
      <c r="H160">
        <f t="shared" si="65"/>
        <v>10.551416666666679</v>
      </c>
      <c r="I160">
        <f t="shared" si="66"/>
        <v>10.38358333333332</v>
      </c>
      <c r="J160">
        <f t="shared" si="67"/>
        <v>10.448999999999989</v>
      </c>
      <c r="K160" s="4">
        <f t="shared" si="68"/>
        <v>10.470750000000013</v>
      </c>
      <c r="N160" s="30">
        <v>70</v>
      </c>
      <c r="O160">
        <f t="shared" si="69"/>
        <v>11.593166666666635</v>
      </c>
      <c r="P160">
        <f t="shared" si="70"/>
        <v>12.477166666666692</v>
      </c>
      <c r="Q160">
        <f t="shared" si="71"/>
        <v>11.982083333333311</v>
      </c>
      <c r="R160">
        <f t="shared" si="72"/>
        <v>11.773833333333364</v>
      </c>
      <c r="S160">
        <f t="shared" si="73"/>
        <v>11.627583333333348</v>
      </c>
      <c r="T160">
        <f t="shared" si="74"/>
        <v>11.579749999999988</v>
      </c>
      <c r="U160">
        <f t="shared" si="75"/>
        <v>11.514416666666666</v>
      </c>
      <c r="V160">
        <f t="shared" si="76"/>
        <v>11.407333333333312</v>
      </c>
      <c r="W160" s="4">
        <f t="shared" si="77"/>
        <v>11.335250000000007</v>
      </c>
    </row>
    <row r="161" spans="2:23" x14ac:dyDescent="0.3">
      <c r="B161" s="30">
        <v>71</v>
      </c>
      <c r="C161">
        <f t="shared" si="60"/>
        <v>11.551660000000023</v>
      </c>
      <c r="D161">
        <f t="shared" si="61"/>
        <v>12.353429999999987</v>
      </c>
      <c r="E161">
        <f t="shared" si="62"/>
        <v>11.563670000000027</v>
      </c>
      <c r="F161">
        <f t="shared" si="63"/>
        <v>11.167719999999997</v>
      </c>
      <c r="G161">
        <f t="shared" si="64"/>
        <v>10.730410000000058</v>
      </c>
      <c r="H161">
        <f t="shared" si="65"/>
        <v>10.55281000000001</v>
      </c>
      <c r="I161">
        <f t="shared" si="66"/>
        <v>10.384189999999986</v>
      </c>
      <c r="J161">
        <f t="shared" si="67"/>
        <v>10.45183999999999</v>
      </c>
      <c r="K161" s="4">
        <f t="shared" si="68"/>
        <v>10.475270000000014</v>
      </c>
      <c r="N161" s="30">
        <v>71</v>
      </c>
      <c r="O161">
        <f t="shared" si="69"/>
        <v>11.614939999999967</v>
      </c>
      <c r="P161">
        <f t="shared" si="70"/>
        <v>12.499030000000026</v>
      </c>
      <c r="Q161">
        <f t="shared" si="71"/>
        <v>12.015449999999978</v>
      </c>
      <c r="R161">
        <f t="shared" si="72"/>
        <v>11.815780000000032</v>
      </c>
      <c r="S161">
        <f t="shared" si="73"/>
        <v>11.681430000000015</v>
      </c>
      <c r="T161">
        <f t="shared" si="74"/>
        <v>11.639209999999988</v>
      </c>
      <c r="U161">
        <f t="shared" si="75"/>
        <v>11.57769</v>
      </c>
      <c r="V161">
        <f t="shared" si="76"/>
        <v>11.46683999999998</v>
      </c>
      <c r="W161" s="4">
        <f t="shared" si="77"/>
        <v>11.391290000000007</v>
      </c>
    </row>
    <row r="162" spans="2:23" x14ac:dyDescent="0.3">
      <c r="B162" s="30">
        <v>72</v>
      </c>
      <c r="C162">
        <f t="shared" si="60"/>
        <v>11.572890000000022</v>
      </c>
      <c r="D162">
        <f t="shared" si="61"/>
        <v>12.371719999999987</v>
      </c>
      <c r="E162">
        <f t="shared" si="62"/>
        <v>11.575305000000025</v>
      </c>
      <c r="F162">
        <f t="shared" si="63"/>
        <v>11.176379999999998</v>
      </c>
      <c r="G162">
        <f t="shared" si="64"/>
        <v>10.736015000000059</v>
      </c>
      <c r="H162">
        <f t="shared" si="65"/>
        <v>10.555865000000011</v>
      </c>
      <c r="I162">
        <f t="shared" si="66"/>
        <v>10.386634999999986</v>
      </c>
      <c r="J162">
        <f t="shared" si="67"/>
        <v>10.456359999999989</v>
      </c>
      <c r="K162" s="4">
        <f t="shared" si="68"/>
        <v>10.481455000000015</v>
      </c>
      <c r="N162" s="30">
        <v>72</v>
      </c>
      <c r="O162">
        <f t="shared" si="69"/>
        <v>11.638009999999968</v>
      </c>
      <c r="P162">
        <f t="shared" si="70"/>
        <v>12.521870000000026</v>
      </c>
      <c r="Q162">
        <f t="shared" si="71"/>
        <v>12.050174999999978</v>
      </c>
      <c r="R162">
        <f t="shared" si="72"/>
        <v>11.85937000000003</v>
      </c>
      <c r="S162">
        <f t="shared" si="73"/>
        <v>11.737345000000015</v>
      </c>
      <c r="T162">
        <f t="shared" si="74"/>
        <v>11.700964999999988</v>
      </c>
      <c r="U162">
        <f t="shared" si="75"/>
        <v>11.643384999999999</v>
      </c>
      <c r="V162">
        <f t="shared" si="76"/>
        <v>11.52885999999998</v>
      </c>
      <c r="W162" s="4">
        <f t="shared" si="77"/>
        <v>11.449785000000006</v>
      </c>
    </row>
    <row r="163" spans="2:23" x14ac:dyDescent="0.3">
      <c r="B163" s="30">
        <v>73</v>
      </c>
      <c r="C163">
        <f t="shared" si="60"/>
        <v>11.595523333333357</v>
      </c>
      <c r="D163">
        <f t="shared" si="61"/>
        <v>12.391203333333321</v>
      </c>
      <c r="E163">
        <f t="shared" si="62"/>
        <v>11.588155000000025</v>
      </c>
      <c r="F163">
        <f t="shared" si="63"/>
        <v>11.186313333333331</v>
      </c>
      <c r="G163">
        <f t="shared" si="64"/>
        <v>10.743231666666725</v>
      </c>
      <c r="H163">
        <f t="shared" si="65"/>
        <v>10.560581666666678</v>
      </c>
      <c r="I163">
        <f t="shared" si="66"/>
        <v>10.390918333333317</v>
      </c>
      <c r="J163">
        <f t="shared" si="67"/>
        <v>10.462559999999987</v>
      </c>
      <c r="K163" s="4">
        <f t="shared" si="68"/>
        <v>10.489305000000012</v>
      </c>
      <c r="N163" s="30">
        <v>73</v>
      </c>
      <c r="O163">
        <f t="shared" si="69"/>
        <v>11.662376666666635</v>
      </c>
      <c r="P163">
        <f t="shared" si="70"/>
        <v>12.545686666666693</v>
      </c>
      <c r="Q163">
        <f t="shared" si="71"/>
        <v>12.08625833333331</v>
      </c>
      <c r="R163">
        <f t="shared" si="72"/>
        <v>11.904603333333363</v>
      </c>
      <c r="S163">
        <f t="shared" si="73"/>
        <v>11.795328333333348</v>
      </c>
      <c r="T163">
        <f t="shared" si="74"/>
        <v>11.765014999999988</v>
      </c>
      <c r="U163">
        <f t="shared" si="75"/>
        <v>11.711501666666665</v>
      </c>
      <c r="V163">
        <f t="shared" si="76"/>
        <v>11.593393333333312</v>
      </c>
      <c r="W163" s="4">
        <f t="shared" si="77"/>
        <v>11.510735000000004</v>
      </c>
    </row>
    <row r="164" spans="2:23" x14ac:dyDescent="0.3">
      <c r="B164" s="30">
        <v>74</v>
      </c>
      <c r="C164">
        <f t="shared" si="60"/>
        <v>11.619560000000023</v>
      </c>
      <c r="D164">
        <f t="shared" si="61"/>
        <v>12.411879999999988</v>
      </c>
      <c r="E164">
        <f t="shared" si="62"/>
        <v>11.602220000000026</v>
      </c>
      <c r="F164">
        <f t="shared" si="63"/>
        <v>11.197519999999997</v>
      </c>
      <c r="G164">
        <f t="shared" si="64"/>
        <v>10.752060000000059</v>
      </c>
      <c r="H164">
        <f t="shared" si="65"/>
        <v>10.566960000000011</v>
      </c>
      <c r="I164">
        <f t="shared" si="66"/>
        <v>10.397039999999986</v>
      </c>
      <c r="J164">
        <f t="shared" si="67"/>
        <v>10.470439999999989</v>
      </c>
      <c r="K164" s="4">
        <f t="shared" si="68"/>
        <v>10.498820000000013</v>
      </c>
      <c r="N164" s="30">
        <v>74</v>
      </c>
      <c r="O164">
        <f t="shared" si="69"/>
        <v>11.688039999999967</v>
      </c>
      <c r="P164">
        <f t="shared" si="70"/>
        <v>12.570480000000027</v>
      </c>
      <c r="Q164">
        <f t="shared" si="71"/>
        <v>12.123699999999976</v>
      </c>
      <c r="R164">
        <f t="shared" si="72"/>
        <v>11.951480000000032</v>
      </c>
      <c r="S164">
        <f t="shared" si="73"/>
        <v>11.855380000000016</v>
      </c>
      <c r="T164">
        <f t="shared" si="74"/>
        <v>11.831359999999988</v>
      </c>
      <c r="U164">
        <f t="shared" si="75"/>
        <v>11.782039999999999</v>
      </c>
      <c r="V164">
        <f t="shared" si="76"/>
        <v>11.66043999999998</v>
      </c>
      <c r="W164" s="4">
        <f t="shared" si="77"/>
        <v>11.574140000000005</v>
      </c>
    </row>
    <row r="165" spans="2:23" x14ac:dyDescent="0.3">
      <c r="B165" s="30">
        <v>75</v>
      </c>
      <c r="C165">
        <f t="shared" si="60"/>
        <v>11.645000000000023</v>
      </c>
      <c r="D165">
        <f t="shared" si="61"/>
        <v>12.433749999999987</v>
      </c>
      <c r="E165">
        <f t="shared" si="62"/>
        <v>11.617500000000026</v>
      </c>
      <c r="F165">
        <f t="shared" si="63"/>
        <v>11.209999999999997</v>
      </c>
      <c r="G165">
        <f t="shared" si="64"/>
        <v>10.76250000000006</v>
      </c>
      <c r="H165">
        <f t="shared" si="65"/>
        <v>10.57500000000001</v>
      </c>
      <c r="I165">
        <f t="shared" si="66"/>
        <v>10.404999999999987</v>
      </c>
      <c r="J165">
        <f t="shared" si="67"/>
        <v>10.47999999999999</v>
      </c>
      <c r="K165" s="4">
        <f t="shared" si="68"/>
        <v>10.510000000000016</v>
      </c>
      <c r="N165" s="30">
        <v>75</v>
      </c>
      <c r="O165">
        <f t="shared" si="69"/>
        <v>11.714999999999966</v>
      </c>
      <c r="P165">
        <f t="shared" si="70"/>
        <v>12.596250000000026</v>
      </c>
      <c r="Q165">
        <f t="shared" si="71"/>
        <v>12.162499999999977</v>
      </c>
      <c r="R165">
        <f t="shared" si="72"/>
        <v>12.000000000000032</v>
      </c>
      <c r="S165">
        <f t="shared" si="73"/>
        <v>11.917500000000015</v>
      </c>
      <c r="T165">
        <f t="shared" si="74"/>
        <v>11.899999999999988</v>
      </c>
      <c r="U165">
        <f t="shared" si="75"/>
        <v>11.855</v>
      </c>
      <c r="V165">
        <f t="shared" si="76"/>
        <v>11.729999999999979</v>
      </c>
      <c r="W165" s="4">
        <f t="shared" si="77"/>
        <v>11.640000000000008</v>
      </c>
    </row>
    <row r="166" spans="2:23" x14ac:dyDescent="0.3">
      <c r="B166" s="30">
        <v>76</v>
      </c>
      <c r="C166">
        <f t="shared" si="60"/>
        <v>11.671843333333356</v>
      </c>
      <c r="D166">
        <f t="shared" si="61"/>
        <v>12.45681333333332</v>
      </c>
      <c r="E166">
        <f t="shared" si="62"/>
        <v>11.633995000000025</v>
      </c>
      <c r="F166">
        <f t="shared" si="63"/>
        <v>11.223753333333331</v>
      </c>
      <c r="G166">
        <f t="shared" si="64"/>
        <v>10.774551666666728</v>
      </c>
      <c r="H166">
        <f t="shared" si="65"/>
        <v>10.584701666666678</v>
      </c>
      <c r="I166">
        <f t="shared" si="66"/>
        <v>10.414798333333319</v>
      </c>
      <c r="J166">
        <f t="shared" si="67"/>
        <v>10.491239999999987</v>
      </c>
      <c r="K166" s="4">
        <f t="shared" si="68"/>
        <v>10.522845000000014</v>
      </c>
      <c r="N166" s="30">
        <v>76</v>
      </c>
      <c r="O166">
        <f t="shared" si="69"/>
        <v>11.743256666666632</v>
      </c>
      <c r="P166">
        <f t="shared" si="70"/>
        <v>12.622996666666694</v>
      </c>
      <c r="Q166">
        <f t="shared" si="71"/>
        <v>12.202658333333309</v>
      </c>
      <c r="R166">
        <f t="shared" si="72"/>
        <v>12.050163333333366</v>
      </c>
      <c r="S166">
        <f t="shared" si="73"/>
        <v>11.981688333333349</v>
      </c>
      <c r="T166">
        <f t="shared" si="74"/>
        <v>11.970934999999988</v>
      </c>
      <c r="U166">
        <f t="shared" si="75"/>
        <v>11.930381666666666</v>
      </c>
      <c r="V166">
        <f t="shared" si="76"/>
        <v>11.802073333333311</v>
      </c>
      <c r="W166" s="4">
        <f t="shared" si="77"/>
        <v>11.708315000000006</v>
      </c>
    </row>
    <row r="167" spans="2:23" x14ac:dyDescent="0.3">
      <c r="B167" s="30">
        <v>77</v>
      </c>
      <c r="C167">
        <f t="shared" si="60"/>
        <v>11.700090000000024</v>
      </c>
      <c r="D167">
        <f t="shared" si="61"/>
        <v>12.481069999999987</v>
      </c>
      <c r="E167">
        <f t="shared" si="62"/>
        <v>11.651705000000025</v>
      </c>
      <c r="F167">
        <f t="shared" si="63"/>
        <v>11.238779999999998</v>
      </c>
      <c r="G167">
        <f t="shared" si="64"/>
        <v>10.788215000000061</v>
      </c>
      <c r="H167">
        <f t="shared" si="65"/>
        <v>10.596065000000012</v>
      </c>
      <c r="I167">
        <f t="shared" si="66"/>
        <v>10.426434999999984</v>
      </c>
      <c r="J167">
        <f t="shared" si="67"/>
        <v>10.504159999999988</v>
      </c>
      <c r="K167" s="4">
        <f t="shared" si="68"/>
        <v>10.537355000000014</v>
      </c>
      <c r="N167" s="30">
        <v>77</v>
      </c>
      <c r="O167">
        <f t="shared" si="69"/>
        <v>11.772809999999966</v>
      </c>
      <c r="P167">
        <f t="shared" si="70"/>
        <v>12.650720000000026</v>
      </c>
      <c r="Q167">
        <f t="shared" si="71"/>
        <v>12.244174999999975</v>
      </c>
      <c r="R167">
        <f t="shared" si="72"/>
        <v>12.101970000000032</v>
      </c>
      <c r="S167">
        <f t="shared" si="73"/>
        <v>12.047945000000016</v>
      </c>
      <c r="T167">
        <f t="shared" si="74"/>
        <v>12.044164999999987</v>
      </c>
      <c r="U167">
        <f t="shared" si="75"/>
        <v>12.008184999999997</v>
      </c>
      <c r="V167">
        <f t="shared" si="76"/>
        <v>11.87665999999998</v>
      </c>
      <c r="W167" s="4">
        <f t="shared" si="77"/>
        <v>11.779085000000006</v>
      </c>
    </row>
    <row r="168" spans="2:23" x14ac:dyDescent="0.3">
      <c r="B168" s="30">
        <v>78</v>
      </c>
      <c r="C168">
        <f t="shared" si="60"/>
        <v>11.729740000000024</v>
      </c>
      <c r="D168">
        <f t="shared" si="61"/>
        <v>12.506519999999988</v>
      </c>
      <c r="E168">
        <f t="shared" si="62"/>
        <v>11.670630000000026</v>
      </c>
      <c r="F168">
        <f t="shared" si="63"/>
        <v>11.255079999999998</v>
      </c>
      <c r="G168">
        <f t="shared" si="64"/>
        <v>10.803490000000064</v>
      </c>
      <c r="H168">
        <f t="shared" si="65"/>
        <v>10.609090000000009</v>
      </c>
      <c r="I168">
        <f t="shared" si="66"/>
        <v>10.439909999999987</v>
      </c>
      <c r="J168">
        <f t="shared" si="67"/>
        <v>10.51875999999999</v>
      </c>
      <c r="K168" s="4">
        <f t="shared" si="68"/>
        <v>10.553530000000016</v>
      </c>
      <c r="N168" s="30">
        <v>78</v>
      </c>
      <c r="O168">
        <f t="shared" si="69"/>
        <v>11.803659999999965</v>
      </c>
      <c r="P168">
        <f t="shared" si="70"/>
        <v>12.679420000000027</v>
      </c>
      <c r="Q168">
        <f t="shared" si="71"/>
        <v>12.287049999999976</v>
      </c>
      <c r="R168">
        <f t="shared" si="72"/>
        <v>12.155420000000033</v>
      </c>
      <c r="S168">
        <f t="shared" si="73"/>
        <v>12.116270000000018</v>
      </c>
      <c r="T168">
        <f t="shared" si="74"/>
        <v>12.119689999999988</v>
      </c>
      <c r="U168">
        <f t="shared" si="75"/>
        <v>12.08841</v>
      </c>
      <c r="V168">
        <f t="shared" si="76"/>
        <v>11.95375999999998</v>
      </c>
      <c r="W168" s="4">
        <f t="shared" si="77"/>
        <v>11.852310000000006</v>
      </c>
    </row>
    <row r="169" spans="2:23" x14ac:dyDescent="0.3">
      <c r="B169" s="30">
        <v>79</v>
      </c>
      <c r="C169">
        <f t="shared" si="60"/>
        <v>11.760793333333357</v>
      </c>
      <c r="D169">
        <f t="shared" si="61"/>
        <v>12.53316333333332</v>
      </c>
      <c r="E169">
        <f t="shared" si="62"/>
        <v>11.690770000000025</v>
      </c>
      <c r="F169">
        <f t="shared" si="63"/>
        <v>11.272653333333331</v>
      </c>
      <c r="G169">
        <f t="shared" si="64"/>
        <v>10.820376666666728</v>
      </c>
      <c r="H169">
        <f t="shared" si="65"/>
        <v>10.623776666666675</v>
      </c>
      <c r="I169">
        <f t="shared" si="66"/>
        <v>10.455223333333322</v>
      </c>
      <c r="J169">
        <f t="shared" si="67"/>
        <v>10.535039999999988</v>
      </c>
      <c r="K169" s="4">
        <f t="shared" si="68"/>
        <v>10.571370000000016</v>
      </c>
      <c r="N169" s="30">
        <v>79</v>
      </c>
      <c r="O169">
        <f t="shared" si="69"/>
        <v>11.835806666666631</v>
      </c>
      <c r="P169">
        <f t="shared" si="70"/>
        <v>12.709096666666694</v>
      </c>
      <c r="Q169">
        <f t="shared" si="71"/>
        <v>12.331283333333309</v>
      </c>
      <c r="R169">
        <f t="shared" si="72"/>
        <v>12.210513333333367</v>
      </c>
      <c r="S169">
        <f t="shared" si="73"/>
        <v>12.18666333333335</v>
      </c>
      <c r="T169">
        <f t="shared" si="74"/>
        <v>12.197509999999989</v>
      </c>
      <c r="U169">
        <f t="shared" si="75"/>
        <v>12.171056666666665</v>
      </c>
      <c r="V169">
        <f t="shared" si="76"/>
        <v>12.033373333333312</v>
      </c>
      <c r="W169" s="4">
        <f t="shared" si="77"/>
        <v>11.927990000000008</v>
      </c>
    </row>
    <row r="170" spans="2:23" x14ac:dyDescent="0.3">
      <c r="B170" s="30">
        <v>80</v>
      </c>
      <c r="C170">
        <f t="shared" si="60"/>
        <v>11.793250000000025</v>
      </c>
      <c r="D170">
        <f t="shared" si="61"/>
        <v>12.560999999999986</v>
      </c>
      <c r="E170">
        <f t="shared" si="62"/>
        <v>11.712125000000025</v>
      </c>
      <c r="F170">
        <f t="shared" si="63"/>
        <v>11.291499999999997</v>
      </c>
      <c r="G170">
        <f t="shared" si="64"/>
        <v>10.838875000000064</v>
      </c>
      <c r="H170">
        <f t="shared" si="65"/>
        <v>10.64012500000001</v>
      </c>
      <c r="I170">
        <f t="shared" si="66"/>
        <v>10.472374999999985</v>
      </c>
      <c r="J170">
        <f t="shared" si="67"/>
        <v>10.552999999999987</v>
      </c>
      <c r="K170" s="4">
        <f t="shared" si="68"/>
        <v>10.590875000000015</v>
      </c>
      <c r="N170" s="30">
        <v>80</v>
      </c>
      <c r="O170">
        <f t="shared" si="69"/>
        <v>11.869249999999965</v>
      </c>
      <c r="P170">
        <f t="shared" si="70"/>
        <v>12.739750000000027</v>
      </c>
      <c r="Q170">
        <f t="shared" si="71"/>
        <v>12.376874999999973</v>
      </c>
      <c r="R170">
        <f t="shared" si="72"/>
        <v>12.267250000000033</v>
      </c>
      <c r="S170">
        <f t="shared" si="73"/>
        <v>12.259125000000019</v>
      </c>
      <c r="T170">
        <f t="shared" si="74"/>
        <v>12.277624999999988</v>
      </c>
      <c r="U170">
        <f t="shared" si="75"/>
        <v>12.256124999999999</v>
      </c>
      <c r="V170">
        <f t="shared" si="76"/>
        <v>12.11549999999998</v>
      </c>
      <c r="W170" s="4">
        <f t="shared" si="77"/>
        <v>12.006125000000006</v>
      </c>
    </row>
    <row r="171" spans="2:23" x14ac:dyDescent="0.3">
      <c r="B171" s="30">
        <v>81</v>
      </c>
      <c r="C171">
        <f t="shared" si="60"/>
        <v>11.827110000000026</v>
      </c>
      <c r="D171">
        <f t="shared" si="61"/>
        <v>12.590029999999986</v>
      </c>
      <c r="E171">
        <f t="shared" si="62"/>
        <v>11.734695000000025</v>
      </c>
      <c r="F171">
        <f t="shared" si="63"/>
        <v>11.311619999999998</v>
      </c>
      <c r="G171">
        <f t="shared" si="64"/>
        <v>10.858985000000065</v>
      </c>
      <c r="H171">
        <f t="shared" si="65"/>
        <v>10.658135000000012</v>
      </c>
      <c r="I171">
        <f t="shared" si="66"/>
        <v>10.491364999999984</v>
      </c>
      <c r="J171">
        <f t="shared" si="67"/>
        <v>10.572639999999986</v>
      </c>
      <c r="K171" s="4">
        <f t="shared" si="68"/>
        <v>10.612045000000014</v>
      </c>
      <c r="N171" s="30">
        <v>81</v>
      </c>
      <c r="O171">
        <f t="shared" si="69"/>
        <v>11.903989999999965</v>
      </c>
      <c r="P171">
        <f t="shared" si="70"/>
        <v>12.771380000000027</v>
      </c>
      <c r="Q171">
        <f t="shared" si="71"/>
        <v>12.423824999999972</v>
      </c>
      <c r="R171">
        <f t="shared" si="72"/>
        <v>12.325630000000032</v>
      </c>
      <c r="S171">
        <f t="shared" si="73"/>
        <v>12.333655000000018</v>
      </c>
      <c r="T171">
        <f t="shared" si="74"/>
        <v>12.360034999999987</v>
      </c>
      <c r="U171">
        <f t="shared" si="75"/>
        <v>12.343615</v>
      </c>
      <c r="V171">
        <f t="shared" si="76"/>
        <v>12.200139999999978</v>
      </c>
      <c r="W171" s="4">
        <f t="shared" si="77"/>
        <v>12.086715000000005</v>
      </c>
    </row>
    <row r="172" spans="2:23" x14ac:dyDescent="0.3">
      <c r="B172" s="30">
        <v>82</v>
      </c>
      <c r="C172">
        <f t="shared" si="60"/>
        <v>11.862373333333359</v>
      </c>
      <c r="D172">
        <f t="shared" si="61"/>
        <v>12.62025333333332</v>
      </c>
      <c r="E172">
        <f t="shared" si="62"/>
        <v>11.758480000000025</v>
      </c>
      <c r="F172">
        <f t="shared" si="63"/>
        <v>11.33301333333333</v>
      </c>
      <c r="G172">
        <f t="shared" si="64"/>
        <v>10.880706666666731</v>
      </c>
      <c r="H172">
        <f t="shared" si="65"/>
        <v>10.677806666666676</v>
      </c>
      <c r="I172">
        <f t="shared" si="66"/>
        <v>10.512193333333318</v>
      </c>
      <c r="J172">
        <f t="shared" si="67"/>
        <v>10.593959999999987</v>
      </c>
      <c r="K172" s="4">
        <f t="shared" si="68"/>
        <v>10.634880000000013</v>
      </c>
      <c r="N172" s="30">
        <v>82</v>
      </c>
      <c r="O172">
        <f t="shared" si="69"/>
        <v>11.940026666666631</v>
      </c>
      <c r="P172">
        <f t="shared" si="70"/>
        <v>12.803986666666695</v>
      </c>
      <c r="Q172">
        <f t="shared" si="71"/>
        <v>12.472133333333307</v>
      </c>
      <c r="R172">
        <f t="shared" si="72"/>
        <v>12.385653333333366</v>
      </c>
      <c r="S172">
        <f t="shared" si="73"/>
        <v>12.410253333333351</v>
      </c>
      <c r="T172">
        <f t="shared" si="74"/>
        <v>12.444739999999987</v>
      </c>
      <c r="U172">
        <f t="shared" si="75"/>
        <v>12.433526666666666</v>
      </c>
      <c r="V172">
        <f t="shared" si="76"/>
        <v>12.287293333333311</v>
      </c>
      <c r="W172" s="4">
        <f t="shared" si="77"/>
        <v>12.169760000000005</v>
      </c>
    </row>
    <row r="173" spans="2:23" x14ac:dyDescent="0.3">
      <c r="B173" s="30">
        <v>83</v>
      </c>
      <c r="C173">
        <f t="shared" si="60"/>
        <v>11.899040000000024</v>
      </c>
      <c r="D173">
        <f t="shared" si="61"/>
        <v>12.651669999999985</v>
      </c>
      <c r="E173">
        <f t="shared" si="62"/>
        <v>11.783480000000026</v>
      </c>
      <c r="F173">
        <f t="shared" si="63"/>
        <v>11.355679999999996</v>
      </c>
      <c r="G173">
        <f t="shared" si="64"/>
        <v>10.904040000000066</v>
      </c>
      <c r="H173">
        <f t="shared" si="65"/>
        <v>10.699140000000007</v>
      </c>
      <c r="I173">
        <f t="shared" si="66"/>
        <v>10.534859999999988</v>
      </c>
      <c r="J173">
        <f t="shared" si="67"/>
        <v>10.616959999999988</v>
      </c>
      <c r="K173" s="4">
        <f t="shared" si="68"/>
        <v>10.659380000000017</v>
      </c>
      <c r="N173" s="30">
        <v>83</v>
      </c>
      <c r="O173">
        <f t="shared" si="69"/>
        <v>11.977359999999962</v>
      </c>
      <c r="P173">
        <f t="shared" si="70"/>
        <v>12.837570000000028</v>
      </c>
      <c r="Q173">
        <f t="shared" si="71"/>
        <v>12.521799999999974</v>
      </c>
      <c r="R173">
        <f t="shared" si="72"/>
        <v>12.447320000000035</v>
      </c>
      <c r="S173">
        <f t="shared" si="73"/>
        <v>12.488920000000018</v>
      </c>
      <c r="T173">
        <f t="shared" si="74"/>
        <v>12.531739999999989</v>
      </c>
      <c r="U173">
        <f t="shared" si="75"/>
        <v>12.52586</v>
      </c>
      <c r="V173">
        <f t="shared" si="76"/>
        <v>12.376959999999979</v>
      </c>
      <c r="W173" s="4">
        <f t="shared" si="77"/>
        <v>12.255260000000007</v>
      </c>
    </row>
    <row r="174" spans="2:23" x14ac:dyDescent="0.3">
      <c r="B174" s="30">
        <v>84</v>
      </c>
      <c r="C174">
        <f t="shared" si="60"/>
        <v>11.937110000000025</v>
      </c>
      <c r="D174">
        <f t="shared" si="61"/>
        <v>12.684279999999987</v>
      </c>
      <c r="E174">
        <f t="shared" si="62"/>
        <v>11.809695000000024</v>
      </c>
      <c r="F174">
        <f t="shared" si="63"/>
        <v>11.379619999999997</v>
      </c>
      <c r="G174">
        <f t="shared" si="64"/>
        <v>10.928985000000067</v>
      </c>
      <c r="H174">
        <f t="shared" si="65"/>
        <v>10.722135000000009</v>
      </c>
      <c r="I174">
        <f t="shared" si="66"/>
        <v>10.559364999999985</v>
      </c>
      <c r="J174">
        <f t="shared" si="67"/>
        <v>10.641639999999986</v>
      </c>
      <c r="K174" s="4">
        <f t="shared" si="68"/>
        <v>10.685545000000015</v>
      </c>
      <c r="N174" s="30">
        <v>84</v>
      </c>
      <c r="O174">
        <f t="shared" si="69"/>
        <v>12.015989999999963</v>
      </c>
      <c r="P174">
        <f t="shared" si="70"/>
        <v>12.872130000000029</v>
      </c>
      <c r="Q174">
        <f t="shared" si="71"/>
        <v>12.572824999999973</v>
      </c>
      <c r="R174">
        <f t="shared" si="72"/>
        <v>12.510630000000035</v>
      </c>
      <c r="S174">
        <f t="shared" si="73"/>
        <v>12.569655000000019</v>
      </c>
      <c r="T174">
        <f t="shared" si="74"/>
        <v>12.621034999999988</v>
      </c>
      <c r="U174">
        <f t="shared" si="75"/>
        <v>12.620614999999999</v>
      </c>
      <c r="V174">
        <f t="shared" si="76"/>
        <v>12.469139999999978</v>
      </c>
      <c r="W174" s="4">
        <f t="shared" si="77"/>
        <v>12.343215000000006</v>
      </c>
    </row>
    <row r="175" spans="2:23" x14ac:dyDescent="0.3">
      <c r="B175" s="30">
        <v>85</v>
      </c>
      <c r="C175">
        <f t="shared" si="60"/>
        <v>11.976583333333359</v>
      </c>
      <c r="D175">
        <f t="shared" si="61"/>
        <v>12.718083333333318</v>
      </c>
      <c r="E175">
        <f t="shared" si="62"/>
        <v>11.837125000000025</v>
      </c>
      <c r="F175">
        <f t="shared" si="63"/>
        <v>11.404833333333331</v>
      </c>
      <c r="G175">
        <f t="shared" si="64"/>
        <v>10.955541666666733</v>
      </c>
      <c r="H175">
        <f t="shared" si="65"/>
        <v>10.746791666666677</v>
      </c>
      <c r="I175">
        <f t="shared" si="66"/>
        <v>10.585708333333319</v>
      </c>
      <c r="J175">
        <f t="shared" si="67"/>
        <v>10.667999999999985</v>
      </c>
      <c r="K175" s="4">
        <f t="shared" si="68"/>
        <v>10.713375000000015</v>
      </c>
      <c r="N175" s="30">
        <v>85</v>
      </c>
      <c r="O175">
        <f t="shared" si="69"/>
        <v>12.055916666666629</v>
      </c>
      <c r="P175">
        <f t="shared" si="70"/>
        <v>12.907666666666696</v>
      </c>
      <c r="Q175">
        <f t="shared" si="71"/>
        <v>12.625208333333305</v>
      </c>
      <c r="R175">
        <f t="shared" si="72"/>
        <v>12.575583333333368</v>
      </c>
      <c r="S175">
        <f t="shared" si="73"/>
        <v>12.652458333333353</v>
      </c>
      <c r="T175">
        <f t="shared" si="74"/>
        <v>12.712624999999987</v>
      </c>
      <c r="U175">
        <f t="shared" si="75"/>
        <v>12.717791666666665</v>
      </c>
      <c r="V175">
        <f t="shared" si="76"/>
        <v>12.563833333333312</v>
      </c>
      <c r="W175" s="4">
        <f t="shared" si="77"/>
        <v>12.433625000000005</v>
      </c>
    </row>
    <row r="176" spans="2:23" x14ac:dyDescent="0.3">
      <c r="B176" s="30">
        <v>86</v>
      </c>
      <c r="C176">
        <f t="shared" si="60"/>
        <v>12.017460000000025</v>
      </c>
      <c r="D176">
        <f t="shared" si="61"/>
        <v>12.753079999999986</v>
      </c>
      <c r="E176">
        <f t="shared" si="62"/>
        <v>11.865770000000024</v>
      </c>
      <c r="F176">
        <f t="shared" si="63"/>
        <v>11.431319999999996</v>
      </c>
      <c r="G176">
        <f t="shared" si="64"/>
        <v>10.98371000000007</v>
      </c>
      <c r="H176">
        <f t="shared" si="65"/>
        <v>10.77311000000001</v>
      </c>
      <c r="I176">
        <f t="shared" si="66"/>
        <v>10.613889999999987</v>
      </c>
      <c r="J176">
        <f t="shared" si="67"/>
        <v>10.696039999999986</v>
      </c>
      <c r="K176" s="4">
        <f t="shared" si="68"/>
        <v>10.742870000000016</v>
      </c>
      <c r="N176" s="30">
        <v>86</v>
      </c>
      <c r="O176">
        <f t="shared" si="69"/>
        <v>12.097139999999962</v>
      </c>
      <c r="P176">
        <f t="shared" si="70"/>
        <v>12.944180000000028</v>
      </c>
      <c r="Q176">
        <f t="shared" si="71"/>
        <v>12.678949999999972</v>
      </c>
      <c r="R176">
        <f t="shared" si="72"/>
        <v>12.642180000000035</v>
      </c>
      <c r="S176">
        <f t="shared" si="73"/>
        <v>12.737330000000018</v>
      </c>
      <c r="T176">
        <f t="shared" si="74"/>
        <v>12.806509999999989</v>
      </c>
      <c r="U176">
        <f t="shared" si="75"/>
        <v>12.81739</v>
      </c>
      <c r="V176">
        <f t="shared" si="76"/>
        <v>12.661039999999979</v>
      </c>
      <c r="W176" s="4">
        <f t="shared" si="77"/>
        <v>12.526490000000008</v>
      </c>
    </row>
    <row r="177" spans="2:23" x14ac:dyDescent="0.3">
      <c r="B177" s="30">
        <v>87</v>
      </c>
      <c r="C177">
        <f t="shared" si="60"/>
        <v>12.059740000000026</v>
      </c>
      <c r="D177">
        <f t="shared" si="61"/>
        <v>12.789269999999986</v>
      </c>
      <c r="E177">
        <f t="shared" si="62"/>
        <v>11.895630000000025</v>
      </c>
      <c r="F177">
        <f t="shared" si="63"/>
        <v>11.459079999999997</v>
      </c>
      <c r="G177">
        <f t="shared" si="64"/>
        <v>11.013490000000068</v>
      </c>
      <c r="H177">
        <f t="shared" si="65"/>
        <v>10.801090000000007</v>
      </c>
      <c r="I177">
        <f t="shared" si="66"/>
        <v>10.643909999999988</v>
      </c>
      <c r="J177">
        <f t="shared" si="67"/>
        <v>10.725759999999987</v>
      </c>
      <c r="K177" s="4">
        <f t="shared" si="68"/>
        <v>10.774030000000016</v>
      </c>
      <c r="N177" s="30">
        <v>87</v>
      </c>
      <c r="O177">
        <f t="shared" si="69"/>
        <v>12.139659999999962</v>
      </c>
      <c r="P177">
        <f t="shared" si="70"/>
        <v>12.98167000000003</v>
      </c>
      <c r="Q177">
        <f t="shared" si="71"/>
        <v>12.734049999999971</v>
      </c>
      <c r="R177">
        <f t="shared" si="72"/>
        <v>12.710420000000038</v>
      </c>
      <c r="S177">
        <f t="shared" si="73"/>
        <v>12.82427000000002</v>
      </c>
      <c r="T177">
        <f t="shared" si="74"/>
        <v>12.902689999999989</v>
      </c>
      <c r="U177">
        <f t="shared" si="75"/>
        <v>12.919409999999999</v>
      </c>
      <c r="V177">
        <f t="shared" si="76"/>
        <v>12.760759999999978</v>
      </c>
      <c r="W177" s="4">
        <f t="shared" si="77"/>
        <v>12.621810000000007</v>
      </c>
    </row>
    <row r="178" spans="2:23" x14ac:dyDescent="0.3">
      <c r="B178" s="30">
        <v>88</v>
      </c>
      <c r="C178">
        <f t="shared" si="60"/>
        <v>12.10342333333336</v>
      </c>
      <c r="D178">
        <f t="shared" si="61"/>
        <v>12.826653333333319</v>
      </c>
      <c r="E178">
        <f t="shared" si="62"/>
        <v>11.926705000000023</v>
      </c>
      <c r="F178">
        <f t="shared" si="63"/>
        <v>11.488113333333331</v>
      </c>
      <c r="G178">
        <f t="shared" si="64"/>
        <v>11.044881666666736</v>
      </c>
      <c r="H178">
        <f t="shared" si="65"/>
        <v>10.830731666666676</v>
      </c>
      <c r="I178">
        <f t="shared" si="66"/>
        <v>10.67576833333332</v>
      </c>
      <c r="J178">
        <f t="shared" si="67"/>
        <v>10.757159999999985</v>
      </c>
      <c r="K178" s="4">
        <f t="shared" si="68"/>
        <v>10.806855000000017</v>
      </c>
      <c r="N178" s="30">
        <v>88</v>
      </c>
      <c r="O178">
        <f t="shared" si="69"/>
        <v>12.183476666666628</v>
      </c>
      <c r="P178">
        <f t="shared" si="70"/>
        <v>13.020136666666696</v>
      </c>
      <c r="Q178">
        <f t="shared" si="71"/>
        <v>12.790508333333303</v>
      </c>
      <c r="R178">
        <f t="shared" si="72"/>
        <v>12.78030333333337</v>
      </c>
      <c r="S178">
        <f t="shared" si="73"/>
        <v>12.913278333333354</v>
      </c>
      <c r="T178">
        <f t="shared" si="74"/>
        <v>13.001164999999988</v>
      </c>
      <c r="U178">
        <f t="shared" si="75"/>
        <v>13.023851666666665</v>
      </c>
      <c r="V178">
        <f t="shared" si="76"/>
        <v>12.862993333333311</v>
      </c>
      <c r="W178" s="4">
        <f t="shared" si="77"/>
        <v>12.719585000000006</v>
      </c>
    </row>
    <row r="179" spans="2:23" x14ac:dyDescent="0.3">
      <c r="B179" s="30">
        <v>89</v>
      </c>
      <c r="C179">
        <f t="shared" si="60"/>
        <v>12.148510000000027</v>
      </c>
      <c r="D179">
        <f t="shared" si="61"/>
        <v>12.865229999999986</v>
      </c>
      <c r="E179">
        <f t="shared" si="62"/>
        <v>11.958995000000023</v>
      </c>
      <c r="F179">
        <f t="shared" si="63"/>
        <v>11.518419999999997</v>
      </c>
      <c r="G179">
        <f t="shared" si="64"/>
        <v>11.077885000000069</v>
      </c>
      <c r="H179">
        <f t="shared" si="65"/>
        <v>10.862035000000009</v>
      </c>
      <c r="I179">
        <f t="shared" si="66"/>
        <v>10.709464999999986</v>
      </c>
      <c r="J179">
        <f t="shared" si="67"/>
        <v>10.790239999999985</v>
      </c>
      <c r="K179" s="4">
        <f t="shared" si="68"/>
        <v>10.841345000000015</v>
      </c>
      <c r="N179" s="30">
        <v>89</v>
      </c>
      <c r="O179">
        <f t="shared" si="69"/>
        <v>12.228589999999961</v>
      </c>
      <c r="P179">
        <f t="shared" si="70"/>
        <v>13.059580000000029</v>
      </c>
      <c r="Q179">
        <f t="shared" si="71"/>
        <v>12.848324999999971</v>
      </c>
      <c r="R179">
        <f t="shared" si="72"/>
        <v>12.851830000000035</v>
      </c>
      <c r="S179">
        <f t="shared" si="73"/>
        <v>13.004355000000022</v>
      </c>
      <c r="T179">
        <f t="shared" si="74"/>
        <v>13.101934999999987</v>
      </c>
      <c r="U179">
        <f t="shared" si="75"/>
        <v>13.130714999999999</v>
      </c>
      <c r="V179">
        <f t="shared" si="76"/>
        <v>12.967739999999978</v>
      </c>
      <c r="W179" s="4">
        <f t="shared" si="77"/>
        <v>12.819815000000006</v>
      </c>
    </row>
    <row r="180" spans="2:23" x14ac:dyDescent="0.3">
      <c r="B180" s="30">
        <v>90</v>
      </c>
      <c r="C180">
        <f t="shared" si="60"/>
        <v>12.195000000000027</v>
      </c>
      <c r="D180">
        <f t="shared" si="61"/>
        <v>12.904999999999985</v>
      </c>
      <c r="E180">
        <f t="shared" si="62"/>
        <v>11.992500000000025</v>
      </c>
      <c r="F180">
        <f t="shared" si="63"/>
        <v>11.549999999999997</v>
      </c>
      <c r="G180">
        <f t="shared" si="64"/>
        <v>11.112500000000068</v>
      </c>
      <c r="H180">
        <f t="shared" si="65"/>
        <v>10.895000000000008</v>
      </c>
      <c r="I180">
        <f t="shared" si="66"/>
        <v>10.744999999999987</v>
      </c>
      <c r="J180">
        <f t="shared" si="67"/>
        <v>10.824999999999985</v>
      </c>
      <c r="K180" s="4">
        <f t="shared" si="68"/>
        <v>10.877500000000015</v>
      </c>
      <c r="N180" s="30">
        <v>90</v>
      </c>
      <c r="O180">
        <f t="shared" si="69"/>
        <v>12.274999999999959</v>
      </c>
      <c r="P180">
        <f t="shared" si="70"/>
        <v>13.10000000000003</v>
      </c>
      <c r="Q180">
        <f t="shared" si="71"/>
        <v>12.90749999999997</v>
      </c>
      <c r="R180">
        <f t="shared" si="72"/>
        <v>12.925000000000036</v>
      </c>
      <c r="S180">
        <f t="shared" si="73"/>
        <v>13.097500000000021</v>
      </c>
      <c r="T180">
        <f t="shared" si="74"/>
        <v>13.204999999999988</v>
      </c>
      <c r="U180">
        <f t="shared" si="75"/>
        <v>13.24</v>
      </c>
      <c r="V180">
        <f t="shared" si="76"/>
        <v>13.074999999999978</v>
      </c>
      <c r="W180" s="4">
        <f t="shared" si="77"/>
        <v>12.922500000000005</v>
      </c>
    </row>
    <row r="181" spans="2:23" x14ac:dyDescent="0.3">
      <c r="B181" s="30">
        <v>91</v>
      </c>
      <c r="C181">
        <f t="shared" si="60"/>
        <v>12.24289333333336</v>
      </c>
      <c r="D181">
        <f t="shared" si="61"/>
        <v>12.945963333333317</v>
      </c>
      <c r="E181">
        <f t="shared" si="62"/>
        <v>12.027220000000025</v>
      </c>
      <c r="F181">
        <f t="shared" si="63"/>
        <v>11.582853333333331</v>
      </c>
      <c r="G181">
        <f t="shared" si="64"/>
        <v>11.148726666666738</v>
      </c>
      <c r="H181">
        <f t="shared" si="65"/>
        <v>10.929626666666673</v>
      </c>
      <c r="I181">
        <f t="shared" si="66"/>
        <v>10.782373333333322</v>
      </c>
      <c r="J181">
        <f t="shared" si="67"/>
        <v>10.861439999999988</v>
      </c>
      <c r="K181" s="4">
        <f t="shared" si="68"/>
        <v>10.915320000000015</v>
      </c>
      <c r="N181" s="30">
        <v>91</v>
      </c>
      <c r="O181">
        <f t="shared" si="69"/>
        <v>12.322706666666626</v>
      </c>
      <c r="P181">
        <f t="shared" si="70"/>
        <v>13.141396666666697</v>
      </c>
      <c r="Q181">
        <f t="shared" si="71"/>
        <v>12.968033333333302</v>
      </c>
      <c r="R181">
        <f t="shared" si="72"/>
        <v>12.999813333333371</v>
      </c>
      <c r="S181">
        <f t="shared" si="73"/>
        <v>13.192713333333355</v>
      </c>
      <c r="T181">
        <f t="shared" si="74"/>
        <v>13.31035999999999</v>
      </c>
      <c r="U181">
        <f t="shared" si="75"/>
        <v>13.351706666666667</v>
      </c>
      <c r="V181">
        <f t="shared" si="76"/>
        <v>13.184773333333311</v>
      </c>
      <c r="W181" s="4">
        <f t="shared" si="77"/>
        <v>13.027640000000007</v>
      </c>
    </row>
    <row r="182" spans="2:23" x14ac:dyDescent="0.3">
      <c r="B182" s="30">
        <v>92</v>
      </c>
      <c r="C182">
        <f t="shared" si="60"/>
        <v>12.292190000000026</v>
      </c>
      <c r="D182">
        <f t="shared" si="61"/>
        <v>12.988119999999984</v>
      </c>
      <c r="E182">
        <f t="shared" si="62"/>
        <v>12.063155000000023</v>
      </c>
      <c r="F182">
        <f t="shared" si="63"/>
        <v>11.616979999999998</v>
      </c>
      <c r="G182">
        <f t="shared" si="64"/>
        <v>11.186565000000073</v>
      </c>
      <c r="H182">
        <f t="shared" si="65"/>
        <v>10.965915000000008</v>
      </c>
      <c r="I182">
        <f t="shared" si="66"/>
        <v>10.821584999999988</v>
      </c>
      <c r="J182">
        <f t="shared" si="67"/>
        <v>10.899559999999985</v>
      </c>
      <c r="K182" s="4">
        <f t="shared" si="68"/>
        <v>10.954805000000016</v>
      </c>
      <c r="N182" s="30">
        <v>92</v>
      </c>
      <c r="O182">
        <f t="shared" si="69"/>
        <v>12.371709999999959</v>
      </c>
      <c r="P182">
        <f t="shared" si="70"/>
        <v>13.183770000000029</v>
      </c>
      <c r="Q182">
        <f t="shared" si="71"/>
        <v>13.02992499999997</v>
      </c>
      <c r="R182">
        <f t="shared" si="72"/>
        <v>13.076270000000038</v>
      </c>
      <c r="S182">
        <f t="shared" si="73"/>
        <v>13.289995000000021</v>
      </c>
      <c r="T182">
        <f t="shared" si="74"/>
        <v>13.418014999999988</v>
      </c>
      <c r="U182">
        <f t="shared" si="75"/>
        <v>13.465835</v>
      </c>
      <c r="V182">
        <f t="shared" si="76"/>
        <v>13.297059999999977</v>
      </c>
      <c r="W182" s="4">
        <f t="shared" si="77"/>
        <v>13.135235000000007</v>
      </c>
    </row>
    <row r="183" spans="2:23" x14ac:dyDescent="0.3">
      <c r="B183" s="30">
        <v>93</v>
      </c>
      <c r="C183">
        <f t="shared" si="60"/>
        <v>12.342890000000027</v>
      </c>
      <c r="D183">
        <f t="shared" si="61"/>
        <v>13.031469999999985</v>
      </c>
      <c r="E183">
        <f t="shared" si="62"/>
        <v>12.100305000000024</v>
      </c>
      <c r="F183">
        <f t="shared" si="63"/>
        <v>11.652379999999997</v>
      </c>
      <c r="G183">
        <f t="shared" si="64"/>
        <v>11.226015000000071</v>
      </c>
      <c r="H183">
        <f t="shared" si="65"/>
        <v>11.003865000000008</v>
      </c>
      <c r="I183">
        <f t="shared" si="66"/>
        <v>10.862634999999987</v>
      </c>
      <c r="J183">
        <f t="shared" si="67"/>
        <v>10.939359999999983</v>
      </c>
      <c r="K183" s="4">
        <f t="shared" si="68"/>
        <v>10.995955000000016</v>
      </c>
      <c r="N183" s="30">
        <v>93</v>
      </c>
      <c r="O183">
        <f t="shared" si="69"/>
        <v>12.422009999999959</v>
      </c>
      <c r="P183">
        <f t="shared" si="70"/>
        <v>13.22712000000003</v>
      </c>
      <c r="Q183">
        <f t="shared" si="71"/>
        <v>13.093174999999968</v>
      </c>
      <c r="R183">
        <f t="shared" si="72"/>
        <v>13.154370000000039</v>
      </c>
      <c r="S183">
        <f t="shared" si="73"/>
        <v>13.389345000000022</v>
      </c>
      <c r="T183">
        <f t="shared" si="74"/>
        <v>13.527964999999988</v>
      </c>
      <c r="U183">
        <f t="shared" si="75"/>
        <v>13.582384999999999</v>
      </c>
      <c r="V183">
        <f t="shared" si="76"/>
        <v>13.411859999999978</v>
      </c>
      <c r="W183" s="4">
        <f t="shared" si="77"/>
        <v>13.245285000000004</v>
      </c>
    </row>
    <row r="184" spans="2:23" x14ac:dyDescent="0.3">
      <c r="B184" s="30">
        <v>94</v>
      </c>
      <c r="C184">
        <f t="shared" si="60"/>
        <v>12.39499333333336</v>
      </c>
      <c r="D184">
        <f t="shared" si="61"/>
        <v>13.076013333333318</v>
      </c>
      <c r="E184">
        <f t="shared" si="62"/>
        <v>12.138670000000022</v>
      </c>
      <c r="F184">
        <f t="shared" si="63"/>
        <v>11.68905333333333</v>
      </c>
      <c r="G184">
        <f t="shared" si="64"/>
        <v>11.267076666666741</v>
      </c>
      <c r="H184">
        <f t="shared" si="65"/>
        <v>11.043476666666674</v>
      </c>
      <c r="I184">
        <f t="shared" si="66"/>
        <v>10.905523333333321</v>
      </c>
      <c r="J184">
        <f t="shared" si="67"/>
        <v>10.980839999999985</v>
      </c>
      <c r="K184" s="4">
        <f t="shared" si="68"/>
        <v>11.038770000000017</v>
      </c>
      <c r="N184" s="30">
        <v>94</v>
      </c>
      <c r="O184">
        <f t="shared" si="69"/>
        <v>12.473606666666626</v>
      </c>
      <c r="P184">
        <f t="shared" si="70"/>
        <v>13.271446666666698</v>
      </c>
      <c r="Q184">
        <f t="shared" si="71"/>
        <v>13.157783333333303</v>
      </c>
      <c r="R184">
        <f t="shared" si="72"/>
        <v>13.234113333333372</v>
      </c>
      <c r="S184">
        <f t="shared" si="73"/>
        <v>13.490763333333355</v>
      </c>
      <c r="T184">
        <f t="shared" si="74"/>
        <v>13.640209999999989</v>
      </c>
      <c r="U184">
        <f t="shared" si="75"/>
        <v>13.701356666666666</v>
      </c>
      <c r="V184">
        <f t="shared" si="76"/>
        <v>13.529173333333311</v>
      </c>
      <c r="W184" s="4">
        <f t="shared" si="77"/>
        <v>13.357790000000007</v>
      </c>
    </row>
    <row r="185" spans="2:23" x14ac:dyDescent="0.3">
      <c r="B185" s="30">
        <v>95</v>
      </c>
      <c r="C185">
        <f t="shared" si="60"/>
        <v>12.448500000000028</v>
      </c>
      <c r="D185">
        <f t="shared" si="61"/>
        <v>13.121749999999984</v>
      </c>
      <c r="E185">
        <f t="shared" si="62"/>
        <v>12.178250000000023</v>
      </c>
      <c r="F185">
        <f t="shared" si="63"/>
        <v>11.726999999999997</v>
      </c>
      <c r="G185">
        <f t="shared" si="64"/>
        <v>11.309750000000072</v>
      </c>
      <c r="H185">
        <f t="shared" si="65"/>
        <v>11.084750000000005</v>
      </c>
      <c r="I185">
        <f t="shared" si="66"/>
        <v>10.950249999999988</v>
      </c>
      <c r="J185">
        <f t="shared" si="67"/>
        <v>11.023999999999985</v>
      </c>
      <c r="K185" s="4">
        <f t="shared" si="68"/>
        <v>11.083250000000017</v>
      </c>
      <c r="N185" s="30">
        <v>95</v>
      </c>
      <c r="O185">
        <f t="shared" si="69"/>
        <v>12.526499999999958</v>
      </c>
      <c r="P185">
        <f t="shared" si="70"/>
        <v>13.316750000000031</v>
      </c>
      <c r="Q185">
        <f t="shared" si="71"/>
        <v>13.223749999999967</v>
      </c>
      <c r="R185">
        <f t="shared" si="72"/>
        <v>13.315500000000039</v>
      </c>
      <c r="S185">
        <f t="shared" si="73"/>
        <v>13.594250000000022</v>
      </c>
      <c r="T185">
        <f t="shared" si="74"/>
        <v>13.754749999999991</v>
      </c>
      <c r="U185">
        <f t="shared" si="75"/>
        <v>13.822750000000001</v>
      </c>
      <c r="V185">
        <f t="shared" si="76"/>
        <v>13.648999999999978</v>
      </c>
      <c r="W185" s="4">
        <f t="shared" si="77"/>
        <v>13.472750000000007</v>
      </c>
    </row>
    <row r="186" spans="2:23" x14ac:dyDescent="0.3">
      <c r="B186" s="30">
        <v>96</v>
      </c>
      <c r="C186">
        <f t="shared" si="60"/>
        <v>12.503410000000027</v>
      </c>
      <c r="D186">
        <f t="shared" si="61"/>
        <v>13.168679999999984</v>
      </c>
      <c r="E186">
        <f t="shared" si="62"/>
        <v>12.219045000000023</v>
      </c>
      <c r="F186">
        <f t="shared" si="63"/>
        <v>11.766219999999997</v>
      </c>
      <c r="G186">
        <f t="shared" si="64"/>
        <v>11.354035000000074</v>
      </c>
      <c r="H186">
        <f t="shared" si="65"/>
        <v>11.127685000000007</v>
      </c>
      <c r="I186">
        <f t="shared" si="66"/>
        <v>10.996814999999987</v>
      </c>
      <c r="J186">
        <f t="shared" si="67"/>
        <v>11.068839999999984</v>
      </c>
      <c r="K186" s="4">
        <f t="shared" si="68"/>
        <v>11.129395000000017</v>
      </c>
      <c r="N186" s="30">
        <v>96</v>
      </c>
      <c r="O186">
        <f t="shared" si="69"/>
        <v>12.580689999999958</v>
      </c>
      <c r="P186">
        <f t="shared" si="70"/>
        <v>13.36303000000003</v>
      </c>
      <c r="Q186">
        <f t="shared" si="71"/>
        <v>13.291074999999967</v>
      </c>
      <c r="R186">
        <f t="shared" si="72"/>
        <v>13.39853000000004</v>
      </c>
      <c r="S186">
        <f t="shared" si="73"/>
        <v>13.699805000000023</v>
      </c>
      <c r="T186">
        <f t="shared" si="74"/>
        <v>13.871584999999989</v>
      </c>
      <c r="U186">
        <f t="shared" si="75"/>
        <v>13.946565</v>
      </c>
      <c r="V186">
        <f t="shared" si="76"/>
        <v>13.771339999999977</v>
      </c>
      <c r="W186" s="4">
        <f t="shared" si="77"/>
        <v>13.590165000000006</v>
      </c>
    </row>
    <row r="187" spans="2:23" x14ac:dyDescent="0.3">
      <c r="B187" s="30">
        <v>97</v>
      </c>
      <c r="C187">
        <f t="shared" si="60"/>
        <v>12.559723333333361</v>
      </c>
      <c r="D187">
        <f t="shared" si="61"/>
        <v>13.216803333333317</v>
      </c>
      <c r="E187">
        <f t="shared" si="62"/>
        <v>12.261055000000022</v>
      </c>
      <c r="F187">
        <f t="shared" si="63"/>
        <v>11.806713333333331</v>
      </c>
      <c r="G187">
        <f t="shared" si="64"/>
        <v>11.399931666666742</v>
      </c>
      <c r="H187">
        <f t="shared" si="65"/>
        <v>11.172281666666674</v>
      </c>
      <c r="I187">
        <f t="shared" si="66"/>
        <v>11.04521833333332</v>
      </c>
      <c r="J187">
        <f t="shared" si="67"/>
        <v>11.115359999999981</v>
      </c>
      <c r="K187" s="4">
        <f t="shared" si="68"/>
        <v>11.177205000000015</v>
      </c>
      <c r="N187" s="30">
        <v>97</v>
      </c>
      <c r="O187">
        <f t="shared" si="69"/>
        <v>12.636176666666625</v>
      </c>
      <c r="P187">
        <f t="shared" si="70"/>
        <v>13.410286666666696</v>
      </c>
      <c r="Q187">
        <f t="shared" si="71"/>
        <v>13.3597583333333</v>
      </c>
      <c r="R187">
        <f t="shared" si="72"/>
        <v>13.483203333333373</v>
      </c>
      <c r="S187">
        <f t="shared" si="73"/>
        <v>13.807428333333357</v>
      </c>
      <c r="T187">
        <f t="shared" si="74"/>
        <v>13.990714999999987</v>
      </c>
      <c r="U187">
        <f t="shared" si="75"/>
        <v>14.072801666666665</v>
      </c>
      <c r="V187">
        <f t="shared" si="76"/>
        <v>13.89619333333331</v>
      </c>
      <c r="W187" s="4">
        <f t="shared" si="77"/>
        <v>13.710035000000005</v>
      </c>
    </row>
    <row r="188" spans="2:23" x14ac:dyDescent="0.3">
      <c r="B188" s="30">
        <v>98</v>
      </c>
      <c r="C188">
        <f t="shared" si="60"/>
        <v>12.617440000000029</v>
      </c>
      <c r="D188">
        <f t="shared" si="61"/>
        <v>13.266119999999983</v>
      </c>
      <c r="E188">
        <f t="shared" si="62"/>
        <v>12.304280000000023</v>
      </c>
      <c r="F188">
        <f t="shared" si="63"/>
        <v>11.848479999999997</v>
      </c>
      <c r="G188">
        <f t="shared" si="64"/>
        <v>11.447440000000075</v>
      </c>
      <c r="H188">
        <f t="shared" si="65"/>
        <v>11.218540000000006</v>
      </c>
      <c r="I188">
        <f t="shared" si="66"/>
        <v>11.095459999999987</v>
      </c>
      <c r="J188">
        <f t="shared" si="67"/>
        <v>11.163559999999983</v>
      </c>
      <c r="K188" s="4">
        <f t="shared" si="68"/>
        <v>11.226680000000016</v>
      </c>
      <c r="N188" s="30">
        <v>98</v>
      </c>
      <c r="O188">
        <f t="shared" si="69"/>
        <v>12.692959999999957</v>
      </c>
      <c r="P188">
        <f t="shared" si="70"/>
        <v>13.458520000000032</v>
      </c>
      <c r="Q188">
        <f t="shared" si="71"/>
        <v>13.429799999999965</v>
      </c>
      <c r="R188">
        <f t="shared" si="72"/>
        <v>13.56952000000004</v>
      </c>
      <c r="S188">
        <f t="shared" si="73"/>
        <v>13.917120000000024</v>
      </c>
      <c r="T188">
        <f t="shared" si="74"/>
        <v>14.112139999999988</v>
      </c>
      <c r="U188">
        <f t="shared" si="75"/>
        <v>14.201459999999999</v>
      </c>
      <c r="V188">
        <f t="shared" si="76"/>
        <v>14.023559999999977</v>
      </c>
      <c r="W188" s="4">
        <f t="shared" si="77"/>
        <v>13.832360000000005</v>
      </c>
    </row>
    <row r="189" spans="2:23" x14ac:dyDescent="0.3">
      <c r="B189" s="30">
        <v>99</v>
      </c>
      <c r="C189">
        <f t="shared" si="60"/>
        <v>12.676560000000027</v>
      </c>
      <c r="D189">
        <f t="shared" si="61"/>
        <v>13.316629999999984</v>
      </c>
      <c r="E189">
        <f t="shared" si="62"/>
        <v>12.348720000000021</v>
      </c>
      <c r="F189">
        <f t="shared" si="63"/>
        <v>11.891519999999996</v>
      </c>
      <c r="G189">
        <f t="shared" si="64"/>
        <v>11.496560000000077</v>
      </c>
      <c r="H189">
        <f t="shared" si="65"/>
        <v>11.266460000000004</v>
      </c>
      <c r="I189">
        <f t="shared" si="66"/>
        <v>11.147539999999989</v>
      </c>
      <c r="J189">
        <f t="shared" si="67"/>
        <v>11.213439999999984</v>
      </c>
      <c r="K189" s="4">
        <f t="shared" si="68"/>
        <v>11.277820000000018</v>
      </c>
      <c r="N189" s="30">
        <v>99</v>
      </c>
      <c r="O189">
        <f t="shared" si="69"/>
        <v>12.751039999999957</v>
      </c>
      <c r="P189">
        <f t="shared" si="70"/>
        <v>13.507730000000031</v>
      </c>
      <c r="Q189">
        <f t="shared" si="71"/>
        <v>13.501199999999965</v>
      </c>
      <c r="R189">
        <f t="shared" si="72"/>
        <v>13.657480000000042</v>
      </c>
      <c r="S189">
        <f t="shared" si="73"/>
        <v>14.028880000000024</v>
      </c>
      <c r="T189">
        <f t="shared" si="74"/>
        <v>14.23585999999999</v>
      </c>
      <c r="U189">
        <f t="shared" si="75"/>
        <v>14.33254</v>
      </c>
      <c r="V189">
        <f t="shared" si="76"/>
        <v>14.153439999999977</v>
      </c>
      <c r="W189" s="4">
        <f t="shared" si="77"/>
        <v>13.957140000000008</v>
      </c>
    </row>
    <row r="190" spans="2:23" ht="15" thickBot="1" x14ac:dyDescent="0.35">
      <c r="B190" s="31">
        <v>100</v>
      </c>
      <c r="C190" s="5">
        <f t="shared" si="60"/>
        <v>12.737083333333361</v>
      </c>
      <c r="D190" s="5">
        <f t="shared" si="61"/>
        <v>13.368333333333318</v>
      </c>
      <c r="E190" s="5">
        <f t="shared" si="62"/>
        <v>12.394375000000021</v>
      </c>
      <c r="F190" s="5">
        <f t="shared" si="63"/>
        <v>11.935833333333331</v>
      </c>
      <c r="G190" s="5">
        <f t="shared" si="64"/>
        <v>11.547291666666743</v>
      </c>
      <c r="H190" s="5">
        <f t="shared" si="65"/>
        <v>11.316041666666672</v>
      </c>
      <c r="I190" s="5">
        <f t="shared" si="66"/>
        <v>11.201458333333321</v>
      </c>
      <c r="J190" s="5">
        <f t="shared" si="67"/>
        <v>11.264999999999983</v>
      </c>
      <c r="K190" s="6">
        <f>$O$80*B190*B190+$P$80*B190+$Q$80</f>
        <v>11.330625000000017</v>
      </c>
      <c r="N190" s="31">
        <v>100</v>
      </c>
      <c r="O190" s="5">
        <f t="shared" si="69"/>
        <v>12.810416666666622</v>
      </c>
      <c r="P190" s="5">
        <f t="shared" si="70"/>
        <v>13.557916666666697</v>
      </c>
      <c r="Q190" s="5">
        <f t="shared" si="71"/>
        <v>13.573958333333298</v>
      </c>
      <c r="R190" s="5">
        <f t="shared" si="72"/>
        <v>13.747083333333375</v>
      </c>
      <c r="S190" s="5">
        <f t="shared" si="73"/>
        <v>14.142708333333356</v>
      </c>
      <c r="T190" s="5">
        <f t="shared" si="74"/>
        <v>14.361874999999989</v>
      </c>
      <c r="U190" s="5">
        <f t="shared" si="75"/>
        <v>14.466041666666667</v>
      </c>
      <c r="V190" s="5">
        <f t="shared" si="76"/>
        <v>14.285833333333311</v>
      </c>
      <c r="W190" s="6">
        <f t="shared" si="77"/>
        <v>14.084375000000007</v>
      </c>
    </row>
    <row r="195" spans="2:23" ht="15" thickBot="1" x14ac:dyDescent="0.35"/>
    <row r="196" spans="2:23" x14ac:dyDescent="0.3">
      <c r="B196" s="2"/>
      <c r="C196" s="98" t="s">
        <v>110</v>
      </c>
      <c r="D196" s="98"/>
      <c r="E196" s="98"/>
      <c r="F196" s="98"/>
      <c r="G196" s="98"/>
      <c r="H196" s="98"/>
      <c r="I196" s="98"/>
      <c r="J196" s="98"/>
      <c r="K196" s="99"/>
      <c r="N196" s="2"/>
      <c r="O196" s="98" t="s">
        <v>109</v>
      </c>
      <c r="P196" s="98"/>
      <c r="Q196" s="98"/>
      <c r="R196" s="98"/>
      <c r="S196" s="98"/>
      <c r="T196" s="98"/>
      <c r="U196" s="98"/>
      <c r="V196" s="98"/>
      <c r="W196" s="99"/>
    </row>
    <row r="197" spans="2:23" x14ac:dyDescent="0.3">
      <c r="B197" s="30"/>
      <c r="C197" s="28" t="s">
        <v>47</v>
      </c>
      <c r="D197" s="28" t="s">
        <v>48</v>
      </c>
      <c r="E197" s="28" t="s">
        <v>49</v>
      </c>
      <c r="F197" s="28" t="s">
        <v>51</v>
      </c>
      <c r="G197" s="28" t="s">
        <v>50</v>
      </c>
      <c r="H197" s="28" t="s">
        <v>52</v>
      </c>
      <c r="I197" s="28" t="s">
        <v>54</v>
      </c>
      <c r="J197" s="28" t="s">
        <v>53</v>
      </c>
      <c r="K197" s="29" t="s">
        <v>55</v>
      </c>
      <c r="N197" s="90"/>
      <c r="O197" s="28" t="s">
        <v>47</v>
      </c>
      <c r="P197" s="28" t="s">
        <v>48</v>
      </c>
      <c r="Q197" s="28" t="s">
        <v>49</v>
      </c>
      <c r="R197" s="28" t="s">
        <v>51</v>
      </c>
      <c r="S197" s="28" t="s">
        <v>50</v>
      </c>
      <c r="T197" s="28" t="s">
        <v>52</v>
      </c>
      <c r="U197" s="28" t="s">
        <v>54</v>
      </c>
      <c r="V197" s="28" t="s">
        <v>53</v>
      </c>
      <c r="W197" s="29" t="s">
        <v>55</v>
      </c>
    </row>
    <row r="198" spans="2:23" x14ac:dyDescent="0.3">
      <c r="B198" s="30">
        <v>0</v>
      </c>
      <c r="C198" s="72">
        <f>$C$72*B198*B198+$D$72*B198+$E$72</f>
        <v>12.810416666666663</v>
      </c>
      <c r="D198" s="72">
        <f>$C$73*B198*B198+$D$73*B198+$E$73</f>
        <v>13.557916666666671</v>
      </c>
      <c r="E198" s="72">
        <f>$C$74*B198*B198+$D$74*B198+$E$74</f>
        <v>13.573958333333332</v>
      </c>
      <c r="F198" s="72">
        <f>$C$75*B198*B198+$D$75*B198+$E$75</f>
        <v>13.747083333333336</v>
      </c>
      <c r="G198" s="72">
        <f>$C$76*B198*B198+$D$76*B198+$E$76</f>
        <v>14.142708333333331</v>
      </c>
      <c r="H198" s="72">
        <f>$C$77*B198*B198+$D$77*B198+$E$77</f>
        <v>14.361875000000005</v>
      </c>
      <c r="I198" s="72">
        <f>$C$78*B198*B198+$D$78*B198+$E$78</f>
        <v>14.466041666666669</v>
      </c>
      <c r="J198" s="72">
        <f>$C$79*B198*B198+$D$79*B198+$E$79</f>
        <v>14.285833333333336</v>
      </c>
      <c r="K198" s="73">
        <f>$C$80*B198*B198+$D$80*B198+$E$80</f>
        <v>14.084374999999998</v>
      </c>
      <c r="N198" s="30">
        <v>0</v>
      </c>
      <c r="O198" s="72">
        <f>$I$72*N198*N198+$J$72*N198+$K$72</f>
        <v>12.737083333333334</v>
      </c>
      <c r="P198" s="72">
        <f>$I$73*N198*N198+$J$73*N198+$K$73</f>
        <v>13.368333333333336</v>
      </c>
      <c r="Q198" s="72">
        <f>$I$74*N198*N198+$J$74*N198+$K$74</f>
        <v>12.394374999999997</v>
      </c>
      <c r="R198" s="72">
        <f>$I$75*N198*N198+$J$75*N198+$K$75</f>
        <v>11.935833333333333</v>
      </c>
      <c r="S198" s="72">
        <f>$I$76*N198*N198+$J$76*N198+$K$76</f>
        <v>11.547291666666666</v>
      </c>
      <c r="T198" s="72">
        <f>$I$77*N198*N198+$J$77*N198+$K$77</f>
        <v>11.316041666666663</v>
      </c>
      <c r="U198" s="72">
        <f>$I$78*N198*N198+$J$78*N198+$K$78</f>
        <v>11.201458333333335</v>
      </c>
      <c r="V198" s="72">
        <f>$I$79*N198*N198+$J$79*N198+$K$79</f>
        <v>11.264999999999993</v>
      </c>
      <c r="W198" s="73">
        <f>$I$80*N198*N198+$J$80*N198+$K$80</f>
        <v>11.330625000000001</v>
      </c>
    </row>
    <row r="199" spans="2:23" x14ac:dyDescent="0.3">
      <c r="B199" s="30">
        <v>5</v>
      </c>
      <c r="C199" s="72">
        <f t="shared" ref="C199:C208" si="78">$C$72*B199*B199+$D$72*B199+$E$72</f>
        <v>12.526499999999999</v>
      </c>
      <c r="D199" s="72">
        <f t="shared" ref="D199:D208" si="79">$C$73*B199*B199+$D$73*B199+$E$73</f>
        <v>13.316750000000004</v>
      </c>
      <c r="E199" s="72">
        <f t="shared" ref="E199:E208" si="80">$C$74*B199*B199+$D$74*B199+$E$74</f>
        <v>13.223749999999999</v>
      </c>
      <c r="F199" s="72">
        <f t="shared" ref="F199:F208" si="81">$C$75*B199*B199+$D$75*B199+$E$75</f>
        <v>13.315500000000002</v>
      </c>
      <c r="G199" s="72">
        <f t="shared" ref="G199:G208" si="82">$C$76*B199*B199+$D$76*B199+$E$76</f>
        <v>13.594249999999999</v>
      </c>
      <c r="H199" s="72">
        <f t="shared" ref="H199:H208" si="83">$C$77*B199*B199+$D$77*B199+$E$77</f>
        <v>13.754750000000003</v>
      </c>
      <c r="I199" s="72">
        <f t="shared" ref="I199:I208" si="84">$C$78*B199*B199+$D$78*B199+$E$78</f>
        <v>13.822750000000003</v>
      </c>
      <c r="J199" s="72">
        <f t="shared" ref="J199:J208" si="85">$C$79*B199*B199+$D$79*B199+$E$79</f>
        <v>13.649000000000003</v>
      </c>
      <c r="K199" s="73">
        <f t="shared" ref="K199:K208" si="86">$C$80*B199*B199+$D$80*B199+$E$80</f>
        <v>13.472749999999998</v>
      </c>
      <c r="N199" s="30">
        <v>5</v>
      </c>
      <c r="O199" s="72">
        <f t="shared" ref="O199:O208" si="87">$I$72*N199*N199+$J$72*N199+$K$72</f>
        <v>12.448500000000001</v>
      </c>
      <c r="P199" s="72">
        <f t="shared" ref="P199:P208" si="88">$I$73*N199*N199+$J$73*N199+$K$73</f>
        <v>13.121750000000002</v>
      </c>
      <c r="Q199" s="72">
        <f t="shared" ref="Q199:Q208" si="89">$I$74*N199*N199+$J$74*N199+$K$74</f>
        <v>12.178249999999997</v>
      </c>
      <c r="R199" s="72">
        <f t="shared" ref="R199:R208" si="90">$I$75*N199*N199+$J$75*N199+$K$75</f>
        <v>11.727</v>
      </c>
      <c r="S199" s="72">
        <f t="shared" ref="S199:S208" si="91">$I$76*N199*N199+$J$76*N199+$K$76</f>
        <v>11.309749999999999</v>
      </c>
      <c r="T199" s="72">
        <f t="shared" ref="T199:T208" si="92">$I$77*N199*N199+$J$77*N199+$K$77</f>
        <v>11.084749999999998</v>
      </c>
      <c r="U199" s="72">
        <f t="shared" ref="U199:U208" si="93">$I$78*N199*N199+$J$78*N199+$K$78</f>
        <v>10.95025</v>
      </c>
      <c r="V199" s="72">
        <f t="shared" ref="V199:V208" si="94">$I$79*N199*N199+$J$79*N199+$K$79</f>
        <v>11.023999999999994</v>
      </c>
      <c r="W199" s="73">
        <f t="shared" ref="W199:W208" si="95">$I$80*N199*N199+$J$80*N199+$K$80</f>
        <v>11.083250000000001</v>
      </c>
    </row>
    <row r="200" spans="2:23" x14ac:dyDescent="0.3">
      <c r="B200" s="30">
        <v>10</v>
      </c>
      <c r="C200" s="72">
        <f t="shared" si="78"/>
        <v>12.274999999999999</v>
      </c>
      <c r="D200" s="72">
        <f t="shared" si="79"/>
        <v>13.100000000000003</v>
      </c>
      <c r="E200" s="72">
        <f t="shared" si="80"/>
        <v>12.907499999999999</v>
      </c>
      <c r="F200" s="72">
        <f t="shared" si="81"/>
        <v>12.925000000000001</v>
      </c>
      <c r="G200" s="72">
        <f t="shared" si="82"/>
        <v>13.097499999999998</v>
      </c>
      <c r="H200" s="72">
        <f t="shared" si="83"/>
        <v>13.205000000000002</v>
      </c>
      <c r="I200" s="72">
        <f t="shared" si="84"/>
        <v>13.240000000000002</v>
      </c>
      <c r="J200" s="72">
        <f t="shared" si="85"/>
        <v>13.075000000000003</v>
      </c>
      <c r="K200" s="73">
        <f t="shared" si="86"/>
        <v>12.922499999999996</v>
      </c>
      <c r="N200" s="30">
        <v>10</v>
      </c>
      <c r="O200" s="72">
        <f t="shared" si="87"/>
        <v>12.195</v>
      </c>
      <c r="P200" s="72">
        <f t="shared" si="88"/>
        <v>12.905000000000001</v>
      </c>
      <c r="Q200" s="72">
        <f t="shared" si="89"/>
        <v>11.992499999999996</v>
      </c>
      <c r="R200" s="72">
        <f t="shared" si="90"/>
        <v>11.549999999999999</v>
      </c>
      <c r="S200" s="72">
        <f t="shared" si="91"/>
        <v>11.112500000000001</v>
      </c>
      <c r="T200" s="72">
        <f t="shared" si="92"/>
        <v>10.894999999999998</v>
      </c>
      <c r="U200" s="72">
        <f t="shared" si="93"/>
        <v>10.745000000000001</v>
      </c>
      <c r="V200" s="72">
        <f t="shared" si="94"/>
        <v>10.824999999999994</v>
      </c>
      <c r="W200" s="73">
        <f t="shared" si="95"/>
        <v>10.877500000000001</v>
      </c>
    </row>
    <row r="201" spans="2:23" x14ac:dyDescent="0.3">
      <c r="B201" s="30">
        <v>15</v>
      </c>
      <c r="C201" s="72">
        <f t="shared" si="78"/>
        <v>12.055916666666667</v>
      </c>
      <c r="D201" s="72">
        <f t="shared" si="79"/>
        <v>12.907666666666669</v>
      </c>
      <c r="E201" s="72">
        <f t="shared" si="80"/>
        <v>12.625208333333333</v>
      </c>
      <c r="F201" s="72">
        <f t="shared" si="81"/>
        <v>12.575583333333334</v>
      </c>
      <c r="G201" s="72">
        <f t="shared" si="82"/>
        <v>12.652458333333332</v>
      </c>
      <c r="H201" s="72">
        <f t="shared" si="83"/>
        <v>12.712625000000001</v>
      </c>
      <c r="I201" s="72">
        <f t="shared" si="84"/>
        <v>12.71779166666667</v>
      </c>
      <c r="J201" s="72">
        <f t="shared" si="85"/>
        <v>12.563833333333337</v>
      </c>
      <c r="K201" s="73">
        <f t="shared" si="86"/>
        <v>12.433624999999996</v>
      </c>
      <c r="N201" s="30">
        <v>15</v>
      </c>
      <c r="O201" s="72">
        <f t="shared" si="87"/>
        <v>11.976583333333334</v>
      </c>
      <c r="P201" s="72">
        <f t="shared" si="88"/>
        <v>12.718083333333334</v>
      </c>
      <c r="Q201" s="72">
        <f t="shared" si="89"/>
        <v>11.837124999999997</v>
      </c>
      <c r="R201" s="72">
        <f t="shared" si="90"/>
        <v>11.404833333333332</v>
      </c>
      <c r="S201" s="72">
        <f t="shared" si="91"/>
        <v>10.955541666666667</v>
      </c>
      <c r="T201" s="72">
        <f t="shared" si="92"/>
        <v>10.746791666666665</v>
      </c>
      <c r="U201" s="72">
        <f t="shared" si="93"/>
        <v>10.585708333333335</v>
      </c>
      <c r="V201" s="72">
        <f t="shared" si="94"/>
        <v>10.667999999999994</v>
      </c>
      <c r="W201" s="73">
        <f t="shared" si="95"/>
        <v>10.713375000000003</v>
      </c>
    </row>
    <row r="202" spans="2:23" x14ac:dyDescent="0.3">
      <c r="B202" s="30">
        <v>20</v>
      </c>
      <c r="C202" s="72">
        <f t="shared" si="78"/>
        <v>11.869250000000001</v>
      </c>
      <c r="D202" s="72">
        <f t="shared" si="79"/>
        <v>12.739750000000003</v>
      </c>
      <c r="E202" s="72">
        <f t="shared" si="80"/>
        <v>12.376875</v>
      </c>
      <c r="F202" s="72">
        <f t="shared" si="81"/>
        <v>12.267249999999999</v>
      </c>
      <c r="G202" s="72">
        <f t="shared" si="82"/>
        <v>12.259124999999997</v>
      </c>
      <c r="H202" s="72">
        <f t="shared" si="83"/>
        <v>12.277624999999999</v>
      </c>
      <c r="I202" s="72">
        <f t="shared" si="84"/>
        <v>12.256125000000004</v>
      </c>
      <c r="J202" s="72">
        <f t="shared" si="85"/>
        <v>12.115500000000004</v>
      </c>
      <c r="K202" s="73">
        <f t="shared" si="86"/>
        <v>12.006124999999995</v>
      </c>
      <c r="N202" s="30">
        <v>20</v>
      </c>
      <c r="O202" s="72">
        <f t="shared" si="87"/>
        <v>11.79325</v>
      </c>
      <c r="P202" s="72">
        <f t="shared" si="88"/>
        <v>12.561</v>
      </c>
      <c r="Q202" s="72">
        <f t="shared" si="89"/>
        <v>11.712124999999997</v>
      </c>
      <c r="R202" s="72">
        <f t="shared" si="90"/>
        <v>11.291499999999999</v>
      </c>
      <c r="S202" s="72">
        <f t="shared" si="91"/>
        <v>10.838875</v>
      </c>
      <c r="T202" s="72">
        <f t="shared" si="92"/>
        <v>10.640124999999999</v>
      </c>
      <c r="U202" s="72">
        <f t="shared" si="93"/>
        <v>10.472375000000001</v>
      </c>
      <c r="V202" s="72">
        <f t="shared" si="94"/>
        <v>10.552999999999994</v>
      </c>
      <c r="W202" s="73">
        <f t="shared" si="95"/>
        <v>10.590875000000002</v>
      </c>
    </row>
    <row r="203" spans="2:23" x14ac:dyDescent="0.3">
      <c r="B203" s="30">
        <v>25</v>
      </c>
      <c r="C203" s="72">
        <f t="shared" si="78"/>
        <v>11.715000000000002</v>
      </c>
      <c r="D203" s="72">
        <f t="shared" si="79"/>
        <v>12.596250000000001</v>
      </c>
      <c r="E203" s="72">
        <f t="shared" si="80"/>
        <v>12.1625</v>
      </c>
      <c r="F203" s="72">
        <f t="shared" si="81"/>
        <v>11.999999999999998</v>
      </c>
      <c r="G203" s="72">
        <f t="shared" si="82"/>
        <v>11.917499999999997</v>
      </c>
      <c r="H203" s="72">
        <f t="shared" si="83"/>
        <v>11.899999999999999</v>
      </c>
      <c r="I203" s="72">
        <f t="shared" si="84"/>
        <v>11.855000000000004</v>
      </c>
      <c r="J203" s="72">
        <f t="shared" si="85"/>
        <v>11.730000000000004</v>
      </c>
      <c r="K203" s="73">
        <f t="shared" si="86"/>
        <v>11.639999999999995</v>
      </c>
      <c r="N203" s="30">
        <v>25</v>
      </c>
      <c r="O203" s="72">
        <f t="shared" si="87"/>
        <v>11.645</v>
      </c>
      <c r="P203" s="72">
        <f t="shared" si="88"/>
        <v>12.43375</v>
      </c>
      <c r="Q203" s="72">
        <f t="shared" si="89"/>
        <v>11.617499999999996</v>
      </c>
      <c r="R203" s="72">
        <f t="shared" si="90"/>
        <v>11.209999999999999</v>
      </c>
      <c r="S203" s="72">
        <f t="shared" si="91"/>
        <v>10.762500000000001</v>
      </c>
      <c r="T203" s="72">
        <f t="shared" si="92"/>
        <v>10.574999999999999</v>
      </c>
      <c r="U203" s="72">
        <f t="shared" si="93"/>
        <v>10.405000000000001</v>
      </c>
      <c r="V203" s="72">
        <f t="shared" si="94"/>
        <v>10.479999999999993</v>
      </c>
      <c r="W203" s="73">
        <f t="shared" si="95"/>
        <v>10.510000000000002</v>
      </c>
    </row>
    <row r="204" spans="2:23" x14ac:dyDescent="0.3">
      <c r="B204" s="30">
        <v>30</v>
      </c>
      <c r="C204" s="72">
        <f t="shared" si="78"/>
        <v>11.593166666666669</v>
      </c>
      <c r="D204" s="72">
        <f t="shared" si="79"/>
        <v>12.477166666666669</v>
      </c>
      <c r="E204" s="72">
        <f t="shared" si="80"/>
        <v>11.982083333333334</v>
      </c>
      <c r="F204" s="72">
        <f t="shared" si="81"/>
        <v>11.773833333333332</v>
      </c>
      <c r="G204" s="72">
        <f t="shared" si="82"/>
        <v>11.62758333333333</v>
      </c>
      <c r="H204" s="72">
        <f t="shared" si="83"/>
        <v>11.579749999999997</v>
      </c>
      <c r="I204" s="72">
        <f t="shared" si="84"/>
        <v>11.514416666666673</v>
      </c>
      <c r="J204" s="72">
        <f t="shared" si="85"/>
        <v>11.407333333333337</v>
      </c>
      <c r="K204" s="73">
        <f t="shared" si="86"/>
        <v>11.335249999999995</v>
      </c>
      <c r="N204" s="30">
        <v>30</v>
      </c>
      <c r="O204" s="72">
        <f t="shared" si="87"/>
        <v>11.531833333333333</v>
      </c>
      <c r="P204" s="72">
        <f t="shared" si="88"/>
        <v>12.336333333333332</v>
      </c>
      <c r="Q204" s="72">
        <f t="shared" si="89"/>
        <v>11.553249999999997</v>
      </c>
      <c r="R204" s="72">
        <f t="shared" si="90"/>
        <v>11.160333333333332</v>
      </c>
      <c r="S204" s="72">
        <f t="shared" si="91"/>
        <v>10.726416666666667</v>
      </c>
      <c r="T204" s="72">
        <f t="shared" si="92"/>
        <v>10.551416666666665</v>
      </c>
      <c r="U204" s="72">
        <f t="shared" si="93"/>
        <v>10.383583333333336</v>
      </c>
      <c r="V204" s="72">
        <f t="shared" si="94"/>
        <v>10.448999999999995</v>
      </c>
      <c r="W204" s="73">
        <f t="shared" si="95"/>
        <v>10.470750000000002</v>
      </c>
    </row>
    <row r="205" spans="2:23" x14ac:dyDescent="0.3">
      <c r="B205" s="30">
        <v>35</v>
      </c>
      <c r="C205" s="72">
        <f t="shared" si="78"/>
        <v>11.503750000000004</v>
      </c>
      <c r="D205" s="72">
        <f t="shared" si="79"/>
        <v>12.382500000000002</v>
      </c>
      <c r="E205" s="72">
        <f t="shared" si="80"/>
        <v>11.835625</v>
      </c>
      <c r="F205" s="72">
        <f t="shared" si="81"/>
        <v>11.588749999999997</v>
      </c>
      <c r="G205" s="72">
        <f t="shared" si="82"/>
        <v>11.389374999999996</v>
      </c>
      <c r="H205" s="72">
        <f t="shared" si="83"/>
        <v>11.316874999999996</v>
      </c>
      <c r="I205" s="72">
        <f t="shared" si="84"/>
        <v>11.234375000000005</v>
      </c>
      <c r="J205" s="72">
        <f t="shared" si="85"/>
        <v>11.147500000000004</v>
      </c>
      <c r="K205" s="73">
        <f t="shared" si="86"/>
        <v>11.091874999999995</v>
      </c>
      <c r="N205" s="30">
        <v>35</v>
      </c>
      <c r="O205" s="72">
        <f t="shared" si="87"/>
        <v>11.453749999999999</v>
      </c>
      <c r="P205" s="72">
        <f t="shared" si="88"/>
        <v>12.268749999999999</v>
      </c>
      <c r="Q205" s="72">
        <f t="shared" si="89"/>
        <v>11.519374999999997</v>
      </c>
      <c r="R205" s="72">
        <f t="shared" si="90"/>
        <v>11.142499999999998</v>
      </c>
      <c r="S205" s="72">
        <f t="shared" si="91"/>
        <v>10.730625</v>
      </c>
      <c r="T205" s="72">
        <f t="shared" si="92"/>
        <v>10.569374999999999</v>
      </c>
      <c r="U205" s="72">
        <f t="shared" si="93"/>
        <v>10.408125000000004</v>
      </c>
      <c r="V205" s="72">
        <f t="shared" si="94"/>
        <v>10.459999999999994</v>
      </c>
      <c r="W205" s="73">
        <f t="shared" si="95"/>
        <v>10.473125000000003</v>
      </c>
    </row>
    <row r="206" spans="2:23" x14ac:dyDescent="0.3">
      <c r="B206" s="30">
        <v>40</v>
      </c>
      <c r="C206" s="72">
        <f t="shared" si="78"/>
        <v>11.446750000000003</v>
      </c>
      <c r="D206" s="72">
        <f t="shared" si="79"/>
        <v>12.312250000000002</v>
      </c>
      <c r="E206" s="72">
        <f t="shared" si="80"/>
        <v>11.723125000000001</v>
      </c>
      <c r="F206" s="72">
        <f t="shared" si="81"/>
        <v>11.444749999999997</v>
      </c>
      <c r="G206" s="72">
        <f t="shared" si="82"/>
        <v>11.202874999999995</v>
      </c>
      <c r="H206" s="72">
        <f t="shared" si="83"/>
        <v>11.111374999999995</v>
      </c>
      <c r="I206" s="72">
        <f t="shared" si="84"/>
        <v>11.014875000000005</v>
      </c>
      <c r="J206" s="72">
        <f t="shared" si="85"/>
        <v>10.950500000000005</v>
      </c>
      <c r="K206" s="73">
        <f t="shared" si="86"/>
        <v>10.909874999999992</v>
      </c>
      <c r="N206" s="30">
        <v>40</v>
      </c>
      <c r="O206" s="72">
        <f t="shared" si="87"/>
        <v>11.41075</v>
      </c>
      <c r="P206" s="72">
        <f t="shared" si="88"/>
        <v>12.230999999999998</v>
      </c>
      <c r="Q206" s="72">
        <f t="shared" si="89"/>
        <v>11.515874999999996</v>
      </c>
      <c r="R206" s="72">
        <f t="shared" si="90"/>
        <v>11.156499999999999</v>
      </c>
      <c r="S206" s="72">
        <f t="shared" si="91"/>
        <v>10.775124999999999</v>
      </c>
      <c r="T206" s="72">
        <f t="shared" si="92"/>
        <v>10.628874999999997</v>
      </c>
      <c r="U206" s="72">
        <f t="shared" si="93"/>
        <v>10.478625000000003</v>
      </c>
      <c r="V206" s="72">
        <f t="shared" si="94"/>
        <v>10.512999999999993</v>
      </c>
      <c r="W206" s="73">
        <f t="shared" si="95"/>
        <v>10.517125000000004</v>
      </c>
    </row>
    <row r="207" spans="2:23" x14ac:dyDescent="0.3">
      <c r="B207" s="30">
        <v>45</v>
      </c>
      <c r="C207" s="72">
        <f t="shared" si="78"/>
        <v>11.422166666666671</v>
      </c>
      <c r="D207" s="72">
        <f t="shared" si="79"/>
        <v>12.266416666666668</v>
      </c>
      <c r="E207" s="72">
        <f t="shared" si="80"/>
        <v>11.644583333333335</v>
      </c>
      <c r="F207" s="72">
        <f t="shared" si="81"/>
        <v>11.34183333333333</v>
      </c>
      <c r="G207" s="72">
        <f t="shared" si="82"/>
        <v>11.068083333333327</v>
      </c>
      <c r="H207" s="72">
        <f t="shared" si="83"/>
        <v>10.963249999999995</v>
      </c>
      <c r="I207" s="72">
        <f t="shared" si="84"/>
        <v>10.855916666666674</v>
      </c>
      <c r="J207" s="72">
        <f t="shared" si="85"/>
        <v>10.81633333333334</v>
      </c>
      <c r="K207" s="73">
        <f t="shared" si="86"/>
        <v>10.789249999999992</v>
      </c>
      <c r="N207" s="30">
        <v>45</v>
      </c>
      <c r="O207" s="72">
        <f t="shared" si="87"/>
        <v>11.402833333333334</v>
      </c>
      <c r="P207" s="72">
        <f t="shared" si="88"/>
        <v>12.223083333333332</v>
      </c>
      <c r="Q207" s="72">
        <f t="shared" si="89"/>
        <v>11.542749999999995</v>
      </c>
      <c r="R207" s="72">
        <f t="shared" si="90"/>
        <v>11.202333333333332</v>
      </c>
      <c r="S207" s="72">
        <f t="shared" si="91"/>
        <v>10.859916666666665</v>
      </c>
      <c r="T207" s="72">
        <f t="shared" si="92"/>
        <v>10.729916666666664</v>
      </c>
      <c r="U207" s="72">
        <f t="shared" si="93"/>
        <v>10.595083333333337</v>
      </c>
      <c r="V207" s="72">
        <f t="shared" si="94"/>
        <v>10.607999999999992</v>
      </c>
      <c r="W207" s="73">
        <f t="shared" si="95"/>
        <v>10.602750000000004</v>
      </c>
    </row>
    <row r="208" spans="2:23" x14ac:dyDescent="0.3">
      <c r="B208" s="30">
        <v>50</v>
      </c>
      <c r="C208" s="72">
        <f t="shared" si="78"/>
        <v>11.430000000000003</v>
      </c>
      <c r="D208" s="72">
        <f t="shared" si="79"/>
        <v>12.245000000000003</v>
      </c>
      <c r="E208" s="72">
        <f t="shared" si="80"/>
        <v>11.600000000000001</v>
      </c>
      <c r="F208" s="72">
        <f t="shared" si="81"/>
        <v>11.279999999999998</v>
      </c>
      <c r="G208" s="72">
        <f t="shared" si="82"/>
        <v>10.984999999999992</v>
      </c>
      <c r="H208" s="72">
        <f t="shared" si="83"/>
        <v>10.872499999999995</v>
      </c>
      <c r="I208" s="72">
        <f t="shared" si="84"/>
        <v>10.757500000000007</v>
      </c>
      <c r="J208" s="72">
        <f t="shared" si="85"/>
        <v>10.745000000000006</v>
      </c>
      <c r="K208" s="73">
        <f t="shared" si="86"/>
        <v>10.729999999999993</v>
      </c>
      <c r="N208" s="30">
        <v>50</v>
      </c>
      <c r="O208" s="72">
        <f t="shared" si="87"/>
        <v>11.43</v>
      </c>
      <c r="P208" s="72">
        <f t="shared" si="88"/>
        <v>12.244999999999997</v>
      </c>
      <c r="Q208" s="72">
        <f t="shared" si="89"/>
        <v>11.599999999999994</v>
      </c>
      <c r="R208" s="72">
        <f t="shared" si="90"/>
        <v>11.28</v>
      </c>
      <c r="S208" s="72">
        <f t="shared" si="91"/>
        <v>10.984999999999998</v>
      </c>
      <c r="T208" s="72">
        <f t="shared" si="92"/>
        <v>10.872499999999997</v>
      </c>
      <c r="U208" s="72">
        <f t="shared" si="93"/>
        <v>10.757500000000004</v>
      </c>
      <c r="V208" s="72">
        <f t="shared" si="94"/>
        <v>10.74499999999999</v>
      </c>
      <c r="W208" s="73">
        <f t="shared" si="95"/>
        <v>10.730000000000004</v>
      </c>
    </row>
    <row r="209" spans="2:23" x14ac:dyDescent="0.3">
      <c r="B209" s="30">
        <v>55</v>
      </c>
      <c r="C209" s="72">
        <f t="shared" ref="C209:C218" si="96">$O$72*B209*B209+$P$72*B209+$Q$72</f>
        <v>11.402833333333353</v>
      </c>
      <c r="D209" s="72">
        <f t="shared" ref="D209:D218" si="97">$O$73*B209*B209+$P$73*B209+$Q$73</f>
        <v>12.223083333333323</v>
      </c>
      <c r="E209" s="72">
        <f t="shared" ref="E209:E218" si="98">$O$74*B209*B209+$P$74*B209+$Q$74</f>
        <v>11.542750000000026</v>
      </c>
      <c r="F209" s="72">
        <f t="shared" ref="F209:F218" si="99">$O$75*B209*B209+$P$75*B209+$Q$75</f>
        <v>11.202333333333332</v>
      </c>
      <c r="G209" s="72">
        <f t="shared" ref="G209:G218" si="100">$O$76*B209*B209+$P$76*B209+$Q$76</f>
        <v>10.859916666666713</v>
      </c>
      <c r="H209" s="72">
        <f t="shared" ref="H209:H218" si="101">$O$77*B209*B209+$P$77*B209+$Q$77</f>
        <v>10.729916666666679</v>
      </c>
      <c r="I209" s="72">
        <f t="shared" ref="I209:I218" si="102">$O$78*B209*B209+$P$78*B209+$Q$78</f>
        <v>10.595083333333321</v>
      </c>
      <c r="J209" s="72">
        <f t="shared" ref="J209:J218" si="103">$O$79*B209*B209+$P$79*B209+$Q$79</f>
        <v>10.60799999999999</v>
      </c>
      <c r="K209" s="73">
        <f t="shared" ref="K209:K217" si="104">$O$80*B209*B209+$P$80*B209+$Q$80</f>
        <v>10.602750000000011</v>
      </c>
      <c r="N209" s="30">
        <v>55</v>
      </c>
      <c r="O209" s="72">
        <f t="shared" ref="O209:O218" si="105">$U$72*N209*N209+$V$72*N209+$W$72</f>
        <v>11.422166666666639</v>
      </c>
      <c r="P209" s="72">
        <f t="shared" ref="P209:P218" si="106">$U$73*N209*N209+$V$73*N209+$W$73</f>
        <v>12.266416666666689</v>
      </c>
      <c r="Q209" s="72">
        <f t="shared" ref="Q209:Q218" si="107">$U$74*N209*N209+$V$74*N209+$W$74</f>
        <v>11.644583333333317</v>
      </c>
      <c r="R209" s="72">
        <f t="shared" ref="R209:R218" si="108">$U$75*N209*N209+$V$75*N209+$W$75</f>
        <v>11.341833333333359</v>
      </c>
      <c r="S209" s="72">
        <f t="shared" ref="S209:S218" si="109">$U$76*N209*N209+$V$76*N209+$W$76</f>
        <v>11.068083333333343</v>
      </c>
      <c r="T209" s="72">
        <f t="shared" ref="T209:T218" si="110">$U$77*N209*N209+$V$77*N209+$W$77</f>
        <v>10.96324999999999</v>
      </c>
      <c r="U209" s="72">
        <f t="shared" ref="U209:U218" si="111">$U$78*N209*N209+$V$78*N209+$W$78</f>
        <v>10.855916666666666</v>
      </c>
      <c r="V209" s="72">
        <f t="shared" ref="V209:V218" si="112">$U$79*N209*N209+$V$79*N209+$W$79</f>
        <v>10.816333333333315</v>
      </c>
      <c r="W209" s="73">
        <f t="shared" ref="W209:W218" si="113">$U$80*N209*N209+$V$80*N209+$W$80</f>
        <v>10.789250000000006</v>
      </c>
    </row>
    <row r="210" spans="2:23" x14ac:dyDescent="0.3">
      <c r="B210" s="30">
        <v>60</v>
      </c>
      <c r="C210" s="72">
        <f t="shared" si="96"/>
        <v>11.410750000000021</v>
      </c>
      <c r="D210" s="72">
        <f t="shared" si="97"/>
        <v>12.230999999999989</v>
      </c>
      <c r="E210" s="72">
        <f t="shared" si="98"/>
        <v>11.515875000000026</v>
      </c>
      <c r="F210" s="72">
        <f t="shared" si="99"/>
        <v>11.156499999999998</v>
      </c>
      <c r="G210" s="72">
        <f t="shared" si="100"/>
        <v>10.775125000000049</v>
      </c>
      <c r="H210" s="72">
        <f t="shared" si="101"/>
        <v>10.628875000000011</v>
      </c>
      <c r="I210" s="72">
        <f t="shared" si="102"/>
        <v>10.478624999999987</v>
      </c>
      <c r="J210" s="72">
        <f t="shared" si="103"/>
        <v>10.512999999999991</v>
      </c>
      <c r="K210" s="73">
        <f t="shared" si="104"/>
        <v>10.517125000000012</v>
      </c>
      <c r="N210" s="30">
        <v>60</v>
      </c>
      <c r="O210" s="72">
        <f t="shared" si="105"/>
        <v>11.446749999999971</v>
      </c>
      <c r="P210" s="72">
        <f t="shared" si="106"/>
        <v>12.312250000000024</v>
      </c>
      <c r="Q210" s="72">
        <f t="shared" si="107"/>
        <v>11.723124999999982</v>
      </c>
      <c r="R210" s="72">
        <f t="shared" si="108"/>
        <v>11.444750000000028</v>
      </c>
      <c r="S210" s="72">
        <f t="shared" si="109"/>
        <v>11.202875000000011</v>
      </c>
      <c r="T210" s="72">
        <f t="shared" si="110"/>
        <v>11.111374999999988</v>
      </c>
      <c r="U210" s="72">
        <f t="shared" si="111"/>
        <v>11.014875</v>
      </c>
      <c r="V210" s="72">
        <f t="shared" si="112"/>
        <v>10.95049999999998</v>
      </c>
      <c r="W210" s="73">
        <f t="shared" si="113"/>
        <v>10.909875000000007</v>
      </c>
    </row>
    <row r="211" spans="2:23" x14ac:dyDescent="0.3">
      <c r="B211" s="30">
        <v>65</v>
      </c>
      <c r="C211" s="72">
        <f t="shared" si="96"/>
        <v>11.453750000000023</v>
      </c>
      <c r="D211" s="72">
        <f t="shared" si="97"/>
        <v>12.268749999999988</v>
      </c>
      <c r="E211" s="72">
        <f t="shared" si="98"/>
        <v>11.519375000000025</v>
      </c>
      <c r="F211" s="72">
        <f t="shared" si="99"/>
        <v>11.142499999999998</v>
      </c>
      <c r="G211" s="72">
        <f t="shared" si="100"/>
        <v>10.730625000000053</v>
      </c>
      <c r="H211" s="72">
        <f t="shared" si="101"/>
        <v>10.569375000000012</v>
      </c>
      <c r="I211" s="72">
        <f t="shared" si="102"/>
        <v>10.408124999999984</v>
      </c>
      <c r="J211" s="72">
        <f t="shared" si="103"/>
        <v>10.45999999999999</v>
      </c>
      <c r="K211" s="73">
        <f t="shared" si="104"/>
        <v>10.473125000000012</v>
      </c>
      <c r="N211" s="30">
        <v>65</v>
      </c>
      <c r="O211" s="72">
        <f t="shared" si="105"/>
        <v>11.50374999999997</v>
      </c>
      <c r="P211" s="72">
        <f t="shared" si="106"/>
        <v>12.382500000000025</v>
      </c>
      <c r="Q211" s="72">
        <f t="shared" si="107"/>
        <v>11.835624999999979</v>
      </c>
      <c r="R211" s="72">
        <f t="shared" si="108"/>
        <v>11.588750000000028</v>
      </c>
      <c r="S211" s="72">
        <f t="shared" si="109"/>
        <v>11.389375000000014</v>
      </c>
      <c r="T211" s="72">
        <f t="shared" si="110"/>
        <v>11.316874999999987</v>
      </c>
      <c r="U211" s="72">
        <f t="shared" si="111"/>
        <v>11.234374999999998</v>
      </c>
      <c r="V211" s="72">
        <f t="shared" si="112"/>
        <v>11.14749999999998</v>
      </c>
      <c r="W211" s="73">
        <f t="shared" si="113"/>
        <v>11.091875000000005</v>
      </c>
    </row>
    <row r="212" spans="2:23" x14ac:dyDescent="0.3">
      <c r="B212" s="30">
        <v>70</v>
      </c>
      <c r="C212" s="72">
        <f t="shared" si="96"/>
        <v>11.531833333333356</v>
      </c>
      <c r="D212" s="72">
        <f t="shared" si="97"/>
        <v>12.336333333333322</v>
      </c>
      <c r="E212" s="72">
        <f t="shared" si="98"/>
        <v>11.553250000000027</v>
      </c>
      <c r="F212" s="72">
        <f t="shared" si="99"/>
        <v>11.16033333333333</v>
      </c>
      <c r="G212" s="72">
        <f t="shared" si="100"/>
        <v>10.726416666666724</v>
      </c>
      <c r="H212" s="72">
        <f t="shared" si="101"/>
        <v>10.551416666666679</v>
      </c>
      <c r="I212" s="72">
        <f t="shared" si="102"/>
        <v>10.38358333333332</v>
      </c>
      <c r="J212" s="72">
        <f t="shared" si="103"/>
        <v>10.448999999999989</v>
      </c>
      <c r="K212" s="73">
        <f t="shared" si="104"/>
        <v>10.470750000000013</v>
      </c>
      <c r="N212" s="30">
        <v>70</v>
      </c>
      <c r="O212" s="72">
        <f t="shared" si="105"/>
        <v>11.593166666666635</v>
      </c>
      <c r="P212" s="72">
        <f t="shared" si="106"/>
        <v>12.477166666666692</v>
      </c>
      <c r="Q212" s="72">
        <f t="shared" si="107"/>
        <v>11.982083333333311</v>
      </c>
      <c r="R212" s="72">
        <f t="shared" si="108"/>
        <v>11.773833333333364</v>
      </c>
      <c r="S212" s="72">
        <f t="shared" si="109"/>
        <v>11.627583333333348</v>
      </c>
      <c r="T212" s="72">
        <f t="shared" si="110"/>
        <v>11.579749999999988</v>
      </c>
      <c r="U212" s="72">
        <f t="shared" si="111"/>
        <v>11.514416666666666</v>
      </c>
      <c r="V212" s="72">
        <f t="shared" si="112"/>
        <v>11.407333333333312</v>
      </c>
      <c r="W212" s="73">
        <f t="shared" si="113"/>
        <v>11.335250000000007</v>
      </c>
    </row>
    <row r="213" spans="2:23" x14ac:dyDescent="0.3">
      <c r="B213" s="30">
        <v>75</v>
      </c>
      <c r="C213" s="72">
        <f t="shared" si="96"/>
        <v>11.645000000000023</v>
      </c>
      <c r="D213" s="72">
        <f t="shared" si="97"/>
        <v>12.433749999999987</v>
      </c>
      <c r="E213" s="72">
        <f t="shared" si="98"/>
        <v>11.617500000000026</v>
      </c>
      <c r="F213" s="72">
        <f t="shared" si="99"/>
        <v>11.209999999999997</v>
      </c>
      <c r="G213" s="72">
        <f t="shared" si="100"/>
        <v>10.76250000000006</v>
      </c>
      <c r="H213" s="72">
        <f t="shared" si="101"/>
        <v>10.57500000000001</v>
      </c>
      <c r="I213" s="72">
        <f t="shared" si="102"/>
        <v>10.404999999999987</v>
      </c>
      <c r="J213" s="72">
        <f t="shared" si="103"/>
        <v>10.47999999999999</v>
      </c>
      <c r="K213" s="73">
        <f t="shared" si="104"/>
        <v>10.510000000000016</v>
      </c>
      <c r="N213" s="30">
        <v>75</v>
      </c>
      <c r="O213" s="72">
        <f t="shared" si="105"/>
        <v>11.714999999999966</v>
      </c>
      <c r="P213" s="72">
        <f t="shared" si="106"/>
        <v>12.596250000000026</v>
      </c>
      <c r="Q213" s="72">
        <f t="shared" si="107"/>
        <v>12.162499999999977</v>
      </c>
      <c r="R213" s="72">
        <f t="shared" si="108"/>
        <v>12.000000000000032</v>
      </c>
      <c r="S213" s="72">
        <f t="shared" si="109"/>
        <v>11.917500000000015</v>
      </c>
      <c r="T213" s="72">
        <f t="shared" si="110"/>
        <v>11.899999999999988</v>
      </c>
      <c r="U213" s="72">
        <f t="shared" si="111"/>
        <v>11.855</v>
      </c>
      <c r="V213" s="72">
        <f t="shared" si="112"/>
        <v>11.729999999999979</v>
      </c>
      <c r="W213" s="73">
        <f t="shared" si="113"/>
        <v>11.640000000000008</v>
      </c>
    </row>
    <row r="214" spans="2:23" x14ac:dyDescent="0.3">
      <c r="B214" s="30">
        <v>80</v>
      </c>
      <c r="C214" s="72">
        <f t="shared" si="96"/>
        <v>11.793250000000025</v>
      </c>
      <c r="D214" s="72">
        <f t="shared" si="97"/>
        <v>12.560999999999986</v>
      </c>
      <c r="E214" s="72">
        <f t="shared" si="98"/>
        <v>11.712125000000025</v>
      </c>
      <c r="F214" s="72">
        <f t="shared" si="99"/>
        <v>11.291499999999997</v>
      </c>
      <c r="G214" s="72">
        <f t="shared" si="100"/>
        <v>10.838875000000064</v>
      </c>
      <c r="H214" s="72">
        <f t="shared" si="101"/>
        <v>10.64012500000001</v>
      </c>
      <c r="I214" s="72">
        <f t="shared" si="102"/>
        <v>10.472374999999985</v>
      </c>
      <c r="J214" s="72">
        <f t="shared" si="103"/>
        <v>10.552999999999987</v>
      </c>
      <c r="K214" s="73">
        <f t="shared" si="104"/>
        <v>10.590875000000015</v>
      </c>
      <c r="N214" s="30">
        <v>80</v>
      </c>
      <c r="O214" s="72">
        <f t="shared" si="105"/>
        <v>11.869249999999965</v>
      </c>
      <c r="P214" s="72">
        <f t="shared" si="106"/>
        <v>12.739750000000027</v>
      </c>
      <c r="Q214" s="72">
        <f t="shared" si="107"/>
        <v>12.376874999999973</v>
      </c>
      <c r="R214" s="72">
        <f t="shared" si="108"/>
        <v>12.267250000000033</v>
      </c>
      <c r="S214" s="72">
        <f t="shared" si="109"/>
        <v>12.259125000000019</v>
      </c>
      <c r="T214" s="72">
        <f t="shared" si="110"/>
        <v>12.277624999999988</v>
      </c>
      <c r="U214" s="72">
        <f t="shared" si="111"/>
        <v>12.256124999999999</v>
      </c>
      <c r="V214" s="72">
        <f t="shared" si="112"/>
        <v>12.11549999999998</v>
      </c>
      <c r="W214" s="73">
        <f t="shared" si="113"/>
        <v>12.006125000000006</v>
      </c>
    </row>
    <row r="215" spans="2:23" x14ac:dyDescent="0.3">
      <c r="B215" s="30">
        <v>85</v>
      </c>
      <c r="C215" s="72">
        <f t="shared" si="96"/>
        <v>11.976583333333359</v>
      </c>
      <c r="D215" s="72">
        <f t="shared" si="97"/>
        <v>12.718083333333318</v>
      </c>
      <c r="E215" s="72">
        <f t="shared" si="98"/>
        <v>11.837125000000025</v>
      </c>
      <c r="F215" s="72">
        <f t="shared" si="99"/>
        <v>11.404833333333331</v>
      </c>
      <c r="G215" s="72">
        <f t="shared" si="100"/>
        <v>10.955541666666733</v>
      </c>
      <c r="H215" s="72">
        <f t="shared" si="101"/>
        <v>10.746791666666677</v>
      </c>
      <c r="I215" s="72">
        <f t="shared" si="102"/>
        <v>10.585708333333319</v>
      </c>
      <c r="J215" s="72">
        <f t="shared" si="103"/>
        <v>10.667999999999985</v>
      </c>
      <c r="K215" s="73">
        <f t="shared" si="104"/>
        <v>10.713375000000015</v>
      </c>
      <c r="N215" s="30">
        <v>85</v>
      </c>
      <c r="O215" s="72">
        <f t="shared" si="105"/>
        <v>12.055916666666629</v>
      </c>
      <c r="P215" s="72">
        <f t="shared" si="106"/>
        <v>12.907666666666696</v>
      </c>
      <c r="Q215" s="72">
        <f t="shared" si="107"/>
        <v>12.625208333333305</v>
      </c>
      <c r="R215" s="72">
        <f t="shared" si="108"/>
        <v>12.575583333333368</v>
      </c>
      <c r="S215" s="72">
        <f t="shared" si="109"/>
        <v>12.652458333333353</v>
      </c>
      <c r="T215" s="72">
        <f t="shared" si="110"/>
        <v>12.712624999999987</v>
      </c>
      <c r="U215" s="72">
        <f t="shared" si="111"/>
        <v>12.717791666666665</v>
      </c>
      <c r="V215" s="72">
        <f t="shared" si="112"/>
        <v>12.563833333333312</v>
      </c>
      <c r="W215" s="73">
        <f t="shared" si="113"/>
        <v>12.433625000000005</v>
      </c>
    </row>
    <row r="216" spans="2:23" x14ac:dyDescent="0.3">
      <c r="B216" s="30">
        <v>90</v>
      </c>
      <c r="C216" s="72">
        <f t="shared" si="96"/>
        <v>12.195000000000027</v>
      </c>
      <c r="D216" s="72">
        <f t="shared" si="97"/>
        <v>12.904999999999985</v>
      </c>
      <c r="E216" s="72">
        <f t="shared" si="98"/>
        <v>11.992500000000025</v>
      </c>
      <c r="F216" s="72">
        <f t="shared" si="99"/>
        <v>11.549999999999997</v>
      </c>
      <c r="G216" s="72">
        <f t="shared" si="100"/>
        <v>11.112500000000068</v>
      </c>
      <c r="H216" s="72">
        <f t="shared" si="101"/>
        <v>10.895000000000008</v>
      </c>
      <c r="I216" s="72">
        <f t="shared" si="102"/>
        <v>10.744999999999987</v>
      </c>
      <c r="J216" s="72">
        <f t="shared" si="103"/>
        <v>10.824999999999985</v>
      </c>
      <c r="K216" s="73">
        <f t="shared" si="104"/>
        <v>10.877500000000015</v>
      </c>
      <c r="N216" s="30">
        <v>90</v>
      </c>
      <c r="O216" s="72">
        <f t="shared" si="105"/>
        <v>12.274999999999959</v>
      </c>
      <c r="P216" s="72">
        <f t="shared" si="106"/>
        <v>13.10000000000003</v>
      </c>
      <c r="Q216" s="72">
        <f t="shared" si="107"/>
        <v>12.90749999999997</v>
      </c>
      <c r="R216" s="72">
        <f t="shared" si="108"/>
        <v>12.925000000000036</v>
      </c>
      <c r="S216" s="72">
        <f t="shared" si="109"/>
        <v>13.097500000000021</v>
      </c>
      <c r="T216" s="72">
        <f t="shared" si="110"/>
        <v>13.204999999999988</v>
      </c>
      <c r="U216" s="72">
        <f t="shared" si="111"/>
        <v>13.24</v>
      </c>
      <c r="V216" s="72">
        <f t="shared" si="112"/>
        <v>13.074999999999978</v>
      </c>
      <c r="W216" s="73">
        <f t="shared" si="113"/>
        <v>12.922500000000005</v>
      </c>
    </row>
    <row r="217" spans="2:23" x14ac:dyDescent="0.3">
      <c r="B217" s="30">
        <v>95</v>
      </c>
      <c r="C217" s="72">
        <f t="shared" si="96"/>
        <v>12.448500000000028</v>
      </c>
      <c r="D217" s="72">
        <f t="shared" si="97"/>
        <v>13.121749999999984</v>
      </c>
      <c r="E217" s="72">
        <f t="shared" si="98"/>
        <v>12.178250000000023</v>
      </c>
      <c r="F217" s="72">
        <f t="shared" si="99"/>
        <v>11.726999999999997</v>
      </c>
      <c r="G217" s="72">
        <f t="shared" si="100"/>
        <v>11.309750000000072</v>
      </c>
      <c r="H217" s="72">
        <f t="shared" si="101"/>
        <v>11.084750000000005</v>
      </c>
      <c r="I217" s="72">
        <f t="shared" si="102"/>
        <v>10.950249999999988</v>
      </c>
      <c r="J217" s="72">
        <f t="shared" si="103"/>
        <v>11.023999999999985</v>
      </c>
      <c r="K217" s="73">
        <f t="shared" si="104"/>
        <v>11.083250000000017</v>
      </c>
      <c r="N217" s="30">
        <v>95</v>
      </c>
      <c r="O217" s="72">
        <f t="shared" si="105"/>
        <v>12.526499999999958</v>
      </c>
      <c r="P217" s="72">
        <f t="shared" si="106"/>
        <v>13.316750000000031</v>
      </c>
      <c r="Q217" s="72">
        <f t="shared" si="107"/>
        <v>13.223749999999967</v>
      </c>
      <c r="R217" s="72">
        <f t="shared" si="108"/>
        <v>13.315500000000039</v>
      </c>
      <c r="S217" s="72">
        <f t="shared" si="109"/>
        <v>13.594250000000022</v>
      </c>
      <c r="T217" s="72">
        <f t="shared" si="110"/>
        <v>13.754749999999991</v>
      </c>
      <c r="U217" s="72">
        <f t="shared" si="111"/>
        <v>13.822750000000001</v>
      </c>
      <c r="V217" s="72">
        <f t="shared" si="112"/>
        <v>13.648999999999978</v>
      </c>
      <c r="W217" s="73">
        <f t="shared" si="113"/>
        <v>13.472750000000007</v>
      </c>
    </row>
    <row r="218" spans="2:23" ht="15" thickBot="1" x14ac:dyDescent="0.35">
      <c r="B218" s="31">
        <v>100</v>
      </c>
      <c r="C218" s="74">
        <f t="shared" si="96"/>
        <v>12.737083333333361</v>
      </c>
      <c r="D218" s="74">
        <f t="shared" si="97"/>
        <v>13.368333333333318</v>
      </c>
      <c r="E218" s="74">
        <f t="shared" si="98"/>
        <v>12.394375000000021</v>
      </c>
      <c r="F218" s="74">
        <f t="shared" si="99"/>
        <v>11.935833333333331</v>
      </c>
      <c r="G218" s="74">
        <f t="shared" si="100"/>
        <v>11.547291666666743</v>
      </c>
      <c r="H218" s="74">
        <f t="shared" si="101"/>
        <v>11.316041666666672</v>
      </c>
      <c r="I218" s="74">
        <f t="shared" si="102"/>
        <v>11.201458333333321</v>
      </c>
      <c r="J218" s="74">
        <f t="shared" si="103"/>
        <v>11.264999999999983</v>
      </c>
      <c r="K218" s="75">
        <f>$O$80*B218*B218+$P$80*B218+$Q$80</f>
        <v>11.330625000000017</v>
      </c>
      <c r="N218" s="31">
        <v>100</v>
      </c>
      <c r="O218" s="74">
        <f t="shared" si="105"/>
        <v>12.810416666666622</v>
      </c>
      <c r="P218" s="74">
        <f t="shared" si="106"/>
        <v>13.557916666666697</v>
      </c>
      <c r="Q218" s="74">
        <f t="shared" si="107"/>
        <v>13.573958333333298</v>
      </c>
      <c r="R218" s="74">
        <f t="shared" si="108"/>
        <v>13.747083333333375</v>
      </c>
      <c r="S218" s="74">
        <f t="shared" si="109"/>
        <v>14.142708333333356</v>
      </c>
      <c r="T218" s="74">
        <f t="shared" si="110"/>
        <v>14.361874999999989</v>
      </c>
      <c r="U218" s="74">
        <f t="shared" si="111"/>
        <v>14.466041666666667</v>
      </c>
      <c r="V218" s="74">
        <f t="shared" si="112"/>
        <v>14.285833333333311</v>
      </c>
      <c r="W218" s="75">
        <f t="shared" si="113"/>
        <v>14.084375000000007</v>
      </c>
    </row>
  </sheetData>
  <mergeCells count="34">
    <mergeCell ref="B2:H3"/>
    <mergeCell ref="C10:E10"/>
    <mergeCell ref="H10:J10"/>
    <mergeCell ref="M10:O10"/>
    <mergeCell ref="R10:T10"/>
    <mergeCell ref="W10:Y10"/>
    <mergeCell ref="C9:E9"/>
    <mergeCell ref="H9:J9"/>
    <mergeCell ref="M9:O9"/>
    <mergeCell ref="R9:T9"/>
    <mergeCell ref="W9:Y9"/>
    <mergeCell ref="C23:E23"/>
    <mergeCell ref="H23:J23"/>
    <mergeCell ref="M23:O23"/>
    <mergeCell ref="R23:T23"/>
    <mergeCell ref="C24:E24"/>
    <mergeCell ref="H24:J24"/>
    <mergeCell ref="M24:O24"/>
    <mergeCell ref="R24:T24"/>
    <mergeCell ref="C39:G39"/>
    <mergeCell ref="C40:G40"/>
    <mergeCell ref="C53:K54"/>
    <mergeCell ref="C70:E70"/>
    <mergeCell ref="I70:K70"/>
    <mergeCell ref="C196:K196"/>
    <mergeCell ref="O196:W196"/>
    <mergeCell ref="U70:W70"/>
    <mergeCell ref="B83:D83"/>
    <mergeCell ref="H83:J83"/>
    <mergeCell ref="N83:P83"/>
    <mergeCell ref="T83:V83"/>
    <mergeCell ref="C88:K88"/>
    <mergeCell ref="O88:W88"/>
    <mergeCell ref="O70:Q7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92CA7-E093-4750-90C1-8A009CF9E4FB}">
  <dimension ref="B2:Y218"/>
  <sheetViews>
    <sheetView topLeftCell="A73" zoomScale="53" zoomScaleNormal="53" workbookViewId="0">
      <selection activeCell="O89" sqref="O89"/>
    </sheetView>
  </sheetViews>
  <sheetFormatPr baseColWidth="10" defaultRowHeight="14.4" x14ac:dyDescent="0.3"/>
  <cols>
    <col min="1" max="32" width="12.77734375" customWidth="1"/>
  </cols>
  <sheetData>
    <row r="2" spans="2:25" ht="14.4" customHeight="1" x14ac:dyDescent="0.3">
      <c r="B2" s="131" t="s">
        <v>160</v>
      </c>
      <c r="C2" s="132"/>
      <c r="D2" s="132"/>
      <c r="E2" s="132"/>
      <c r="F2" s="132"/>
      <c r="G2" s="132"/>
      <c r="H2" s="132"/>
    </row>
    <row r="3" spans="2:25" ht="14.4" customHeight="1" x14ac:dyDescent="0.3">
      <c r="B3" s="132"/>
      <c r="C3" s="132"/>
      <c r="D3" s="132"/>
      <c r="E3" s="132"/>
      <c r="F3" s="132"/>
      <c r="G3" s="132"/>
      <c r="H3" s="132"/>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37">
        <v>11.46</v>
      </c>
      <c r="D12" s="37">
        <v>12.46</v>
      </c>
      <c r="E12" s="14">
        <f t="shared" ref="E12:E20" si="0">(C12+D12)/2</f>
        <v>11.96</v>
      </c>
      <c r="G12" s="12" t="s">
        <v>0</v>
      </c>
      <c r="H12" s="37">
        <v>-0.87</v>
      </c>
      <c r="I12" s="37">
        <v>-0.17</v>
      </c>
      <c r="J12" s="14">
        <f t="shared" ref="J12:J20" si="1">(H12+I12)/2</f>
        <v>-0.52</v>
      </c>
      <c r="L12" s="12" t="s">
        <v>0</v>
      </c>
      <c r="M12" s="37">
        <v>-1.5</v>
      </c>
      <c r="N12" s="37">
        <v>-0.3</v>
      </c>
      <c r="O12" s="14">
        <f t="shared" ref="O12:O20" si="2">(M12+N12)/2</f>
        <v>-0.9</v>
      </c>
      <c r="Q12" s="12" t="s">
        <v>0</v>
      </c>
      <c r="R12" s="38">
        <v>-0.06</v>
      </c>
      <c r="S12" s="38">
        <v>0.43</v>
      </c>
      <c r="T12" s="14">
        <f t="shared" ref="T12:T20" si="3">(R12+S12)/2</f>
        <v>0.185</v>
      </c>
      <c r="V12" s="12" t="s">
        <v>0</v>
      </c>
      <c r="W12" s="38">
        <v>0.23</v>
      </c>
      <c r="X12" s="38">
        <v>1.03</v>
      </c>
      <c r="Y12" s="14">
        <f t="shared" ref="Y12:Y20" si="4">(W12+X12)/2</f>
        <v>0.63</v>
      </c>
    </row>
    <row r="13" spans="2:25" x14ac:dyDescent="0.3">
      <c r="B13" s="12" t="s">
        <v>1</v>
      </c>
      <c r="C13" s="37">
        <v>12.58</v>
      </c>
      <c r="D13" s="37">
        <v>12.98</v>
      </c>
      <c r="E13" s="14">
        <f t="shared" si="0"/>
        <v>12.780000000000001</v>
      </c>
      <c r="G13" s="12" t="s">
        <v>1</v>
      </c>
      <c r="H13" s="37">
        <v>-1.85</v>
      </c>
      <c r="I13" s="37">
        <v>-1.55</v>
      </c>
      <c r="J13" s="14">
        <f t="shared" si="1"/>
        <v>-1.7000000000000002</v>
      </c>
      <c r="L13" s="12" t="s">
        <v>1</v>
      </c>
      <c r="M13" s="37">
        <v>-3.18</v>
      </c>
      <c r="N13" s="37">
        <v>-2.77</v>
      </c>
      <c r="O13" s="14">
        <f t="shared" si="2"/>
        <v>-2.9750000000000001</v>
      </c>
      <c r="Q13" s="12" t="s">
        <v>1</v>
      </c>
      <c r="R13" s="38">
        <v>0.15</v>
      </c>
      <c r="S13" s="38">
        <v>0.35</v>
      </c>
      <c r="T13" s="14">
        <f t="shared" si="3"/>
        <v>0.25</v>
      </c>
      <c r="V13" s="12" t="s">
        <v>1</v>
      </c>
      <c r="W13" s="38">
        <v>0.57999999999999996</v>
      </c>
      <c r="X13" s="38">
        <v>0.88</v>
      </c>
      <c r="Y13" s="14">
        <f t="shared" si="4"/>
        <v>0.73</v>
      </c>
    </row>
    <row r="14" spans="2:25" x14ac:dyDescent="0.3">
      <c r="B14" s="12" t="s">
        <v>2</v>
      </c>
      <c r="C14" s="37">
        <v>11.92</v>
      </c>
      <c r="D14" s="37">
        <v>12.15</v>
      </c>
      <c r="E14" s="14">
        <f t="shared" si="0"/>
        <v>12.035</v>
      </c>
      <c r="G14" s="12" t="s">
        <v>2</v>
      </c>
      <c r="H14" s="37">
        <v>-2.15</v>
      </c>
      <c r="I14" s="37">
        <v>-1.9</v>
      </c>
      <c r="J14" s="14">
        <f t="shared" si="1"/>
        <v>-2.0249999999999999</v>
      </c>
      <c r="L14" s="12" t="s">
        <v>2</v>
      </c>
      <c r="M14" s="37">
        <v>-3.73</v>
      </c>
      <c r="N14" s="37">
        <v>-3.31</v>
      </c>
      <c r="O14" s="14">
        <f t="shared" si="2"/>
        <v>-3.52</v>
      </c>
      <c r="Q14" s="12" t="s">
        <v>2</v>
      </c>
      <c r="R14" s="38">
        <v>0.21</v>
      </c>
      <c r="S14" s="38">
        <v>0.38</v>
      </c>
      <c r="T14" s="14">
        <f t="shared" si="3"/>
        <v>0.29499999999999998</v>
      </c>
      <c r="V14" s="12" t="s">
        <v>2</v>
      </c>
      <c r="W14" s="38">
        <v>0.74</v>
      </c>
      <c r="X14" s="38">
        <v>1.02</v>
      </c>
      <c r="Y14" s="14">
        <f t="shared" si="4"/>
        <v>0.88</v>
      </c>
    </row>
    <row r="15" spans="2:25" x14ac:dyDescent="0.3">
      <c r="B15" s="12" t="s">
        <v>3</v>
      </c>
      <c r="C15" s="37">
        <v>11.61</v>
      </c>
      <c r="D15" s="37">
        <v>12.01</v>
      </c>
      <c r="E15" s="14">
        <f t="shared" si="0"/>
        <v>11.809999999999999</v>
      </c>
      <c r="G15" s="12" t="s">
        <v>3</v>
      </c>
      <c r="H15" s="37">
        <v>-2.4</v>
      </c>
      <c r="I15" s="37">
        <v>-2.11</v>
      </c>
      <c r="J15" s="14">
        <f t="shared" si="1"/>
        <v>-2.2549999999999999</v>
      </c>
      <c r="L15" s="12" t="s">
        <v>3</v>
      </c>
      <c r="M15" s="37">
        <v>-4.22</v>
      </c>
      <c r="N15" s="37">
        <v>-3.68</v>
      </c>
      <c r="O15" s="14">
        <f t="shared" si="2"/>
        <v>-3.95</v>
      </c>
      <c r="Q15" s="12" t="s">
        <v>3</v>
      </c>
      <c r="R15" s="38">
        <v>0.24</v>
      </c>
      <c r="S15" s="38">
        <v>0.46</v>
      </c>
      <c r="T15" s="14">
        <f t="shared" si="3"/>
        <v>0.35</v>
      </c>
      <c r="V15" s="12" t="s">
        <v>3</v>
      </c>
      <c r="W15" s="38">
        <v>0.82</v>
      </c>
      <c r="X15" s="38">
        <v>1.19</v>
      </c>
      <c r="Y15" s="14">
        <f t="shared" si="4"/>
        <v>1.0049999999999999</v>
      </c>
    </row>
    <row r="16" spans="2:25" x14ac:dyDescent="0.3">
      <c r="B16" s="12" t="s">
        <v>4</v>
      </c>
      <c r="C16" s="37">
        <v>11.09</v>
      </c>
      <c r="D16" s="37">
        <v>11.39</v>
      </c>
      <c r="E16" s="14">
        <f t="shared" si="0"/>
        <v>11.24</v>
      </c>
      <c r="G16" s="12" t="s">
        <v>4</v>
      </c>
      <c r="H16" s="37">
        <v>-2.68</v>
      </c>
      <c r="I16" s="37">
        <v>-2.4500000000000002</v>
      </c>
      <c r="J16" s="14">
        <f t="shared" si="1"/>
        <v>-2.5650000000000004</v>
      </c>
      <c r="L16" s="12" t="s">
        <v>4</v>
      </c>
      <c r="M16" s="37">
        <v>-4.78</v>
      </c>
      <c r="N16" s="37">
        <v>-4.3899999999999997</v>
      </c>
      <c r="O16" s="14">
        <f t="shared" si="2"/>
        <v>-4.585</v>
      </c>
      <c r="Q16" s="12" t="s">
        <v>4</v>
      </c>
      <c r="R16" s="38">
        <v>0.33</v>
      </c>
      <c r="S16" s="38">
        <v>0.5</v>
      </c>
      <c r="T16" s="14">
        <f t="shared" si="3"/>
        <v>0.41500000000000004</v>
      </c>
      <c r="V16" s="12" t="s">
        <v>4</v>
      </c>
      <c r="W16" s="38">
        <v>1.06</v>
      </c>
      <c r="X16" s="38">
        <v>1.32</v>
      </c>
      <c r="Y16" s="14">
        <f t="shared" si="4"/>
        <v>1.19</v>
      </c>
    </row>
    <row r="17" spans="2:25" x14ac:dyDescent="0.3">
      <c r="B17" s="12" t="s">
        <v>5</v>
      </c>
      <c r="C17" s="37">
        <v>10.85</v>
      </c>
      <c r="D17" s="37">
        <v>11.2</v>
      </c>
      <c r="E17" s="14">
        <f t="shared" si="0"/>
        <v>11.024999999999999</v>
      </c>
      <c r="G17" s="12" t="s">
        <v>5</v>
      </c>
      <c r="H17" s="37">
        <v>-2.7</v>
      </c>
      <c r="I17" s="37">
        <v>-2.4700000000000002</v>
      </c>
      <c r="J17" s="14">
        <f t="shared" si="1"/>
        <v>-2.585</v>
      </c>
      <c r="L17" s="12" t="s">
        <v>5</v>
      </c>
      <c r="M17" s="37">
        <v>-4.76</v>
      </c>
      <c r="N17" s="37">
        <v>-4.3600000000000003</v>
      </c>
      <c r="O17" s="14">
        <f t="shared" si="2"/>
        <v>-4.5600000000000005</v>
      </c>
      <c r="Q17" s="12" t="s">
        <v>5</v>
      </c>
      <c r="R17" s="38">
        <v>0.4</v>
      </c>
      <c r="S17" s="38">
        <v>0.57999999999999996</v>
      </c>
      <c r="T17" s="14">
        <f t="shared" si="3"/>
        <v>0.49</v>
      </c>
      <c r="V17" s="12" t="s">
        <v>5</v>
      </c>
      <c r="W17" s="38">
        <v>1.2</v>
      </c>
      <c r="X17" s="38">
        <v>1.46</v>
      </c>
      <c r="Y17" s="14">
        <f t="shared" si="4"/>
        <v>1.33</v>
      </c>
    </row>
    <row r="18" spans="2:25" x14ac:dyDescent="0.3">
      <c r="B18" s="12" t="s">
        <v>6</v>
      </c>
      <c r="C18" s="37">
        <v>10.7</v>
      </c>
      <c r="D18" s="37">
        <v>11.05</v>
      </c>
      <c r="E18" s="14">
        <f t="shared" si="0"/>
        <v>10.875</v>
      </c>
      <c r="G18" s="12" t="s">
        <v>6</v>
      </c>
      <c r="H18" s="37">
        <v>-2.73</v>
      </c>
      <c r="I18" s="37">
        <v>-2.48</v>
      </c>
      <c r="J18" s="14">
        <f t="shared" si="1"/>
        <v>-2.605</v>
      </c>
      <c r="L18" s="12" t="s">
        <v>6</v>
      </c>
      <c r="M18" s="37">
        <v>-4.75</v>
      </c>
      <c r="N18" s="37">
        <v>-4.3499999999999996</v>
      </c>
      <c r="O18" s="14">
        <f t="shared" si="2"/>
        <v>-4.55</v>
      </c>
      <c r="Q18" s="12" t="s">
        <v>6</v>
      </c>
      <c r="R18" s="38">
        <v>0.47</v>
      </c>
      <c r="S18" s="38">
        <v>0.64</v>
      </c>
      <c r="T18" s="14">
        <f t="shared" si="3"/>
        <v>0.55499999999999994</v>
      </c>
      <c r="V18" s="12" t="s">
        <v>6</v>
      </c>
      <c r="W18" s="38">
        <v>1.33</v>
      </c>
      <c r="X18" s="38">
        <v>1.6</v>
      </c>
      <c r="Y18" s="14">
        <f t="shared" si="4"/>
        <v>1.4650000000000001</v>
      </c>
    </row>
    <row r="19" spans="2:25" x14ac:dyDescent="0.3">
      <c r="B19" s="12" t="s">
        <v>7</v>
      </c>
      <c r="C19" s="37">
        <v>10.52</v>
      </c>
      <c r="D19" s="37">
        <v>10.92</v>
      </c>
      <c r="E19" s="14">
        <f t="shared" si="0"/>
        <v>10.719999999999999</v>
      </c>
      <c r="G19" s="12" t="s">
        <v>7</v>
      </c>
      <c r="H19" s="37">
        <v>-2.4700000000000002</v>
      </c>
      <c r="I19" s="37">
        <v>-2.21</v>
      </c>
      <c r="J19" s="14">
        <f t="shared" si="1"/>
        <v>-2.34</v>
      </c>
      <c r="L19" s="12" t="s">
        <v>7</v>
      </c>
      <c r="M19" s="37">
        <v>-4.5999999999999996</v>
      </c>
      <c r="N19" s="37">
        <v>-4.1500000000000004</v>
      </c>
      <c r="O19" s="14">
        <f t="shared" si="2"/>
        <v>-4.375</v>
      </c>
      <c r="Q19" s="12" t="s">
        <v>7</v>
      </c>
      <c r="R19" s="38">
        <v>0.35</v>
      </c>
      <c r="S19" s="38">
        <v>0.53</v>
      </c>
      <c r="T19" s="14">
        <f t="shared" si="3"/>
        <v>0.44</v>
      </c>
      <c r="V19" s="12" t="s">
        <v>7</v>
      </c>
      <c r="W19" s="38">
        <v>1.29</v>
      </c>
      <c r="X19" s="38">
        <v>1.58</v>
      </c>
      <c r="Y19" s="14">
        <f t="shared" si="4"/>
        <v>1.4350000000000001</v>
      </c>
    </row>
    <row r="20" spans="2:25" ht="15" thickBot="1" x14ac:dyDescent="0.35">
      <c r="B20" s="15" t="s">
        <v>8</v>
      </c>
      <c r="C20" s="87">
        <v>10.41</v>
      </c>
      <c r="D20" s="87">
        <v>10.78</v>
      </c>
      <c r="E20" s="17">
        <f t="shared" si="0"/>
        <v>10.594999999999999</v>
      </c>
      <c r="G20" s="15" t="s">
        <v>8</v>
      </c>
      <c r="H20" s="87">
        <v>-2.3199999999999998</v>
      </c>
      <c r="I20" s="87">
        <v>-2.06</v>
      </c>
      <c r="J20" s="17">
        <f t="shared" si="1"/>
        <v>-2.19</v>
      </c>
      <c r="L20" s="15" t="s">
        <v>8</v>
      </c>
      <c r="M20" s="87">
        <v>-4.33</v>
      </c>
      <c r="N20" s="87">
        <v>-3.88</v>
      </c>
      <c r="O20" s="17">
        <f t="shared" si="2"/>
        <v>-4.1050000000000004</v>
      </c>
      <c r="Q20" s="15" t="s">
        <v>8</v>
      </c>
      <c r="R20" s="70">
        <v>0.33</v>
      </c>
      <c r="S20" s="70">
        <v>0.52</v>
      </c>
      <c r="T20" s="17">
        <f t="shared" si="3"/>
        <v>0.42500000000000004</v>
      </c>
      <c r="V20" s="15" t="s">
        <v>8</v>
      </c>
      <c r="W20" s="70">
        <v>1.21</v>
      </c>
      <c r="X20" s="70">
        <v>1.51</v>
      </c>
      <c r="Y20" s="17">
        <f t="shared" si="4"/>
        <v>1.3599999999999999</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D34" si="5">C12+R12+(H12/2)</f>
        <v>10.965</v>
      </c>
      <c r="D26" s="13">
        <f t="shared" si="5"/>
        <v>12.805</v>
      </c>
      <c r="E26" s="14">
        <f t="shared" ref="E26:E34" si="6">(C26+D26)/2</f>
        <v>11.885</v>
      </c>
      <c r="G26" s="12" t="s">
        <v>0</v>
      </c>
      <c r="H26" s="13">
        <f t="shared" ref="H26:I34" si="7">C12+W12+(M12/2)</f>
        <v>10.940000000000001</v>
      </c>
      <c r="I26" s="13">
        <f t="shared" si="7"/>
        <v>13.34</v>
      </c>
      <c r="J26" s="14">
        <f t="shared" ref="J26:J34" si="8">(H26+I26)/2</f>
        <v>12.14</v>
      </c>
      <c r="L26" s="12" t="s">
        <v>0</v>
      </c>
      <c r="M26" s="13">
        <f t="shared" ref="M26:N34" si="9">C12+R12-(H12/2)</f>
        <v>11.835000000000001</v>
      </c>
      <c r="N26" s="13">
        <f t="shared" si="9"/>
        <v>12.975000000000001</v>
      </c>
      <c r="O26" s="14">
        <f t="shared" ref="O26:O34" si="10">(M26+N26)/2</f>
        <v>12.405000000000001</v>
      </c>
      <c r="Q26" s="12" t="s">
        <v>0</v>
      </c>
      <c r="R26" s="13">
        <f t="shared" ref="R26:S34" si="11">C12+W12-(M12/2)</f>
        <v>12.440000000000001</v>
      </c>
      <c r="S26" s="13">
        <f t="shared" si="11"/>
        <v>13.64</v>
      </c>
      <c r="T26" s="14">
        <f t="shared" ref="T26:T34" si="12">(R26+S26)/2</f>
        <v>13.040000000000001</v>
      </c>
    </row>
    <row r="27" spans="2:25" x14ac:dyDescent="0.3">
      <c r="B27" s="12" t="s">
        <v>1</v>
      </c>
      <c r="C27" s="13">
        <f t="shared" si="5"/>
        <v>11.805</v>
      </c>
      <c r="D27" s="13">
        <f t="shared" si="5"/>
        <v>12.555</v>
      </c>
      <c r="E27" s="14">
        <f t="shared" si="6"/>
        <v>12.18</v>
      </c>
      <c r="G27" s="12" t="s">
        <v>1</v>
      </c>
      <c r="H27" s="13">
        <f t="shared" si="7"/>
        <v>11.57</v>
      </c>
      <c r="I27" s="13">
        <f t="shared" si="7"/>
        <v>12.475000000000001</v>
      </c>
      <c r="J27" s="14">
        <f t="shared" si="8"/>
        <v>12.022500000000001</v>
      </c>
      <c r="L27" s="12" t="s">
        <v>1</v>
      </c>
      <c r="M27" s="13">
        <f t="shared" si="9"/>
        <v>13.655000000000001</v>
      </c>
      <c r="N27" s="13">
        <f t="shared" si="9"/>
        <v>14.105</v>
      </c>
      <c r="O27" s="14">
        <f t="shared" si="10"/>
        <v>13.88</v>
      </c>
      <c r="Q27" s="12" t="s">
        <v>1</v>
      </c>
      <c r="R27" s="13">
        <f t="shared" si="11"/>
        <v>14.75</v>
      </c>
      <c r="S27" s="13">
        <f t="shared" si="11"/>
        <v>15.245000000000001</v>
      </c>
      <c r="T27" s="14">
        <f t="shared" si="12"/>
        <v>14.9975</v>
      </c>
    </row>
    <row r="28" spans="2:25" x14ac:dyDescent="0.3">
      <c r="B28" s="12" t="s">
        <v>2</v>
      </c>
      <c r="C28" s="13">
        <f t="shared" si="5"/>
        <v>11.055000000000001</v>
      </c>
      <c r="D28" s="13">
        <f t="shared" si="5"/>
        <v>11.580000000000002</v>
      </c>
      <c r="E28" s="14">
        <f t="shared" si="6"/>
        <v>11.317500000000003</v>
      </c>
      <c r="G28" s="12" t="s">
        <v>2</v>
      </c>
      <c r="H28" s="13">
        <f t="shared" si="7"/>
        <v>10.795</v>
      </c>
      <c r="I28" s="13">
        <f t="shared" si="7"/>
        <v>11.515000000000001</v>
      </c>
      <c r="J28" s="14">
        <f t="shared" si="8"/>
        <v>11.155000000000001</v>
      </c>
      <c r="L28" s="12" t="s">
        <v>2</v>
      </c>
      <c r="M28" s="13">
        <f t="shared" si="9"/>
        <v>13.205</v>
      </c>
      <c r="N28" s="13">
        <f t="shared" si="9"/>
        <v>13.48</v>
      </c>
      <c r="O28" s="14">
        <f t="shared" si="10"/>
        <v>13.342500000000001</v>
      </c>
      <c r="Q28" s="12" t="s">
        <v>2</v>
      </c>
      <c r="R28" s="13">
        <f t="shared" si="11"/>
        <v>14.525</v>
      </c>
      <c r="S28" s="13">
        <f t="shared" si="11"/>
        <v>14.824999999999999</v>
      </c>
      <c r="T28" s="14">
        <f t="shared" si="12"/>
        <v>14.675000000000001</v>
      </c>
    </row>
    <row r="29" spans="2:25" x14ac:dyDescent="0.3">
      <c r="B29" s="12" t="s">
        <v>3</v>
      </c>
      <c r="C29" s="13">
        <f t="shared" si="5"/>
        <v>10.65</v>
      </c>
      <c r="D29" s="13">
        <f t="shared" si="5"/>
        <v>11.415000000000001</v>
      </c>
      <c r="E29" s="14">
        <f t="shared" si="6"/>
        <v>11.032500000000001</v>
      </c>
      <c r="G29" s="12" t="s">
        <v>3</v>
      </c>
      <c r="H29" s="13">
        <f t="shared" si="7"/>
        <v>10.32</v>
      </c>
      <c r="I29" s="13">
        <f t="shared" si="7"/>
        <v>11.36</v>
      </c>
      <c r="J29" s="14">
        <f t="shared" si="8"/>
        <v>10.84</v>
      </c>
      <c r="L29" s="12" t="s">
        <v>3</v>
      </c>
      <c r="M29" s="13">
        <f t="shared" si="9"/>
        <v>13.049999999999999</v>
      </c>
      <c r="N29" s="13">
        <f t="shared" si="9"/>
        <v>13.525</v>
      </c>
      <c r="O29" s="14">
        <f t="shared" si="10"/>
        <v>13.2875</v>
      </c>
      <c r="Q29" s="12" t="s">
        <v>3</v>
      </c>
      <c r="R29" s="13">
        <f t="shared" si="11"/>
        <v>14.54</v>
      </c>
      <c r="S29" s="13">
        <f t="shared" si="11"/>
        <v>15.04</v>
      </c>
      <c r="T29" s="14">
        <f t="shared" si="12"/>
        <v>14.79</v>
      </c>
    </row>
    <row r="30" spans="2:25" x14ac:dyDescent="0.3">
      <c r="B30" s="12" t="s">
        <v>4</v>
      </c>
      <c r="C30" s="13">
        <f t="shared" si="5"/>
        <v>10.08</v>
      </c>
      <c r="D30" s="13">
        <f t="shared" si="5"/>
        <v>10.665000000000001</v>
      </c>
      <c r="E30" s="14">
        <f t="shared" si="6"/>
        <v>10.3725</v>
      </c>
      <c r="G30" s="12" t="s">
        <v>4</v>
      </c>
      <c r="H30" s="13">
        <f t="shared" si="7"/>
        <v>9.76</v>
      </c>
      <c r="I30" s="13">
        <f t="shared" si="7"/>
        <v>10.515000000000001</v>
      </c>
      <c r="J30" s="14">
        <f t="shared" si="8"/>
        <v>10.137499999999999</v>
      </c>
      <c r="L30" s="12" t="s">
        <v>4</v>
      </c>
      <c r="M30" s="13">
        <f t="shared" si="9"/>
        <v>12.76</v>
      </c>
      <c r="N30" s="13">
        <f t="shared" si="9"/>
        <v>13.115</v>
      </c>
      <c r="O30" s="14">
        <f t="shared" si="10"/>
        <v>12.9375</v>
      </c>
      <c r="Q30" s="12" t="s">
        <v>4</v>
      </c>
      <c r="R30" s="13">
        <f t="shared" si="11"/>
        <v>14.540000000000001</v>
      </c>
      <c r="S30" s="13">
        <f t="shared" si="11"/>
        <v>14.905000000000001</v>
      </c>
      <c r="T30" s="14">
        <f t="shared" si="12"/>
        <v>14.7225</v>
      </c>
    </row>
    <row r="31" spans="2:25" x14ac:dyDescent="0.3">
      <c r="B31" s="12" t="s">
        <v>5</v>
      </c>
      <c r="C31" s="13">
        <f t="shared" si="5"/>
        <v>9.9</v>
      </c>
      <c r="D31" s="13">
        <f t="shared" si="5"/>
        <v>10.545</v>
      </c>
      <c r="E31" s="14">
        <f t="shared" si="6"/>
        <v>10.2225</v>
      </c>
      <c r="G31" s="12" t="s">
        <v>5</v>
      </c>
      <c r="H31" s="13">
        <f t="shared" si="7"/>
        <v>9.6699999999999982</v>
      </c>
      <c r="I31" s="13">
        <f t="shared" si="7"/>
        <v>10.48</v>
      </c>
      <c r="J31" s="14">
        <f t="shared" si="8"/>
        <v>10.074999999999999</v>
      </c>
      <c r="L31" s="12" t="s">
        <v>5</v>
      </c>
      <c r="M31" s="13">
        <f t="shared" si="9"/>
        <v>12.6</v>
      </c>
      <c r="N31" s="13">
        <f t="shared" si="9"/>
        <v>13.014999999999999</v>
      </c>
      <c r="O31" s="14">
        <f t="shared" si="10"/>
        <v>12.807499999999999</v>
      </c>
      <c r="Q31" s="12" t="s">
        <v>5</v>
      </c>
      <c r="R31" s="13">
        <f t="shared" si="11"/>
        <v>14.43</v>
      </c>
      <c r="S31" s="13">
        <f t="shared" si="11"/>
        <v>14.84</v>
      </c>
      <c r="T31" s="14">
        <f t="shared" si="12"/>
        <v>14.635</v>
      </c>
    </row>
    <row r="32" spans="2:25" x14ac:dyDescent="0.3">
      <c r="B32" s="12" t="s">
        <v>6</v>
      </c>
      <c r="C32" s="13">
        <f t="shared" si="5"/>
        <v>9.8049999999999997</v>
      </c>
      <c r="D32" s="13">
        <f t="shared" si="5"/>
        <v>10.450000000000001</v>
      </c>
      <c r="E32" s="14">
        <f t="shared" si="6"/>
        <v>10.127500000000001</v>
      </c>
      <c r="G32" s="12" t="s">
        <v>6</v>
      </c>
      <c r="H32" s="13">
        <f t="shared" si="7"/>
        <v>9.6549999999999994</v>
      </c>
      <c r="I32" s="13">
        <f t="shared" si="7"/>
        <v>10.475000000000001</v>
      </c>
      <c r="J32" s="14">
        <f t="shared" si="8"/>
        <v>10.065000000000001</v>
      </c>
      <c r="L32" s="12" t="s">
        <v>6</v>
      </c>
      <c r="M32" s="13">
        <f t="shared" si="9"/>
        <v>12.535</v>
      </c>
      <c r="N32" s="13">
        <f t="shared" si="9"/>
        <v>12.930000000000001</v>
      </c>
      <c r="O32" s="14">
        <f t="shared" si="10"/>
        <v>12.732500000000002</v>
      </c>
      <c r="Q32" s="12" t="s">
        <v>6</v>
      </c>
      <c r="R32" s="13">
        <f t="shared" si="11"/>
        <v>14.404999999999999</v>
      </c>
      <c r="S32" s="13">
        <f t="shared" si="11"/>
        <v>14.824999999999999</v>
      </c>
      <c r="T32" s="14">
        <f t="shared" si="12"/>
        <v>14.614999999999998</v>
      </c>
    </row>
    <row r="33" spans="2:20" x14ac:dyDescent="0.3">
      <c r="B33" s="12" t="s">
        <v>7</v>
      </c>
      <c r="C33" s="13">
        <f t="shared" si="5"/>
        <v>9.6349999999999998</v>
      </c>
      <c r="D33" s="13">
        <f t="shared" si="5"/>
        <v>10.344999999999999</v>
      </c>
      <c r="E33" s="14">
        <f t="shared" si="6"/>
        <v>9.9899999999999984</v>
      </c>
      <c r="G33" s="12" t="s">
        <v>7</v>
      </c>
      <c r="H33" s="13">
        <f t="shared" si="7"/>
        <v>9.509999999999998</v>
      </c>
      <c r="I33" s="13">
        <f t="shared" si="7"/>
        <v>10.425000000000001</v>
      </c>
      <c r="J33" s="14">
        <f t="shared" si="8"/>
        <v>9.9674999999999994</v>
      </c>
      <c r="L33" s="12" t="s">
        <v>7</v>
      </c>
      <c r="M33" s="13">
        <f t="shared" si="9"/>
        <v>12.104999999999999</v>
      </c>
      <c r="N33" s="13">
        <f t="shared" si="9"/>
        <v>12.555</v>
      </c>
      <c r="O33" s="14">
        <f t="shared" si="10"/>
        <v>12.329999999999998</v>
      </c>
      <c r="Q33" s="12" t="s">
        <v>7</v>
      </c>
      <c r="R33" s="13">
        <f t="shared" si="11"/>
        <v>14.11</v>
      </c>
      <c r="S33" s="13">
        <f t="shared" si="11"/>
        <v>14.574999999999999</v>
      </c>
      <c r="T33" s="14">
        <f t="shared" si="12"/>
        <v>14.342499999999999</v>
      </c>
    </row>
    <row r="34" spans="2:20" ht="15" thickBot="1" x14ac:dyDescent="0.35">
      <c r="B34" s="15" t="s">
        <v>8</v>
      </c>
      <c r="C34" s="16">
        <f t="shared" si="5"/>
        <v>9.58</v>
      </c>
      <c r="D34" s="16">
        <f t="shared" si="5"/>
        <v>10.27</v>
      </c>
      <c r="E34" s="17">
        <f t="shared" si="6"/>
        <v>9.9250000000000007</v>
      </c>
      <c r="G34" s="15" t="s">
        <v>8</v>
      </c>
      <c r="H34" s="16">
        <f t="shared" si="7"/>
        <v>9.4550000000000018</v>
      </c>
      <c r="I34" s="16">
        <f t="shared" si="7"/>
        <v>10.35</v>
      </c>
      <c r="J34" s="17">
        <f t="shared" si="8"/>
        <v>9.9024999999999999</v>
      </c>
      <c r="L34" s="15" t="s">
        <v>8</v>
      </c>
      <c r="M34" s="16">
        <f t="shared" si="9"/>
        <v>11.9</v>
      </c>
      <c r="N34" s="16">
        <f t="shared" si="9"/>
        <v>12.329999999999998</v>
      </c>
      <c r="O34" s="17">
        <f t="shared" si="10"/>
        <v>12.114999999999998</v>
      </c>
      <c r="Q34" s="15" t="s">
        <v>8</v>
      </c>
      <c r="R34" s="16">
        <f t="shared" si="11"/>
        <v>13.785</v>
      </c>
      <c r="S34" s="16">
        <f t="shared" si="11"/>
        <v>14.229999999999999</v>
      </c>
      <c r="T34" s="17">
        <f t="shared" si="12"/>
        <v>14.0075</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3">T26</f>
        <v>13.040000000000001</v>
      </c>
      <c r="D42" s="13">
        <f t="shared" ref="D42:D50" si="14">O26</f>
        <v>12.405000000000001</v>
      </c>
      <c r="E42" s="13">
        <f t="shared" ref="E42:E50" si="15">E12</f>
        <v>11.96</v>
      </c>
      <c r="F42" s="13">
        <f t="shared" ref="F42:F50" si="16">E26</f>
        <v>11.885</v>
      </c>
      <c r="G42" s="14">
        <f t="shared" ref="G42:G50" si="17">J26</f>
        <v>12.14</v>
      </c>
    </row>
    <row r="43" spans="2:20" x14ac:dyDescent="0.3">
      <c r="B43" s="12" t="s">
        <v>1</v>
      </c>
      <c r="C43" s="13">
        <f t="shared" si="13"/>
        <v>14.9975</v>
      </c>
      <c r="D43" s="13">
        <f t="shared" si="14"/>
        <v>13.88</v>
      </c>
      <c r="E43" s="13">
        <f t="shared" si="15"/>
        <v>12.780000000000001</v>
      </c>
      <c r="F43" s="13">
        <f t="shared" si="16"/>
        <v>12.18</v>
      </c>
      <c r="G43" s="14">
        <f t="shared" si="17"/>
        <v>12.022500000000001</v>
      </c>
    </row>
    <row r="44" spans="2:20" x14ac:dyDescent="0.3">
      <c r="B44" s="12" t="s">
        <v>2</v>
      </c>
      <c r="C44" s="13">
        <f t="shared" si="13"/>
        <v>14.675000000000001</v>
      </c>
      <c r="D44" s="13">
        <f t="shared" si="14"/>
        <v>13.342500000000001</v>
      </c>
      <c r="E44" s="13">
        <f t="shared" si="15"/>
        <v>12.035</v>
      </c>
      <c r="F44" s="13">
        <f t="shared" si="16"/>
        <v>11.317500000000003</v>
      </c>
      <c r="G44" s="14">
        <f t="shared" si="17"/>
        <v>11.155000000000001</v>
      </c>
    </row>
    <row r="45" spans="2:20" x14ac:dyDescent="0.3">
      <c r="B45" s="12" t="s">
        <v>3</v>
      </c>
      <c r="C45" s="13">
        <f t="shared" si="13"/>
        <v>14.79</v>
      </c>
      <c r="D45" s="13">
        <f t="shared" si="14"/>
        <v>13.2875</v>
      </c>
      <c r="E45" s="13">
        <f t="shared" si="15"/>
        <v>11.809999999999999</v>
      </c>
      <c r="F45" s="13">
        <f t="shared" si="16"/>
        <v>11.032500000000001</v>
      </c>
      <c r="G45" s="14">
        <f t="shared" si="17"/>
        <v>10.84</v>
      </c>
    </row>
    <row r="46" spans="2:20" x14ac:dyDescent="0.3">
      <c r="B46" s="12" t="s">
        <v>4</v>
      </c>
      <c r="C46" s="13">
        <f t="shared" si="13"/>
        <v>14.7225</v>
      </c>
      <c r="D46" s="13">
        <f t="shared" si="14"/>
        <v>12.9375</v>
      </c>
      <c r="E46" s="13">
        <f t="shared" si="15"/>
        <v>11.24</v>
      </c>
      <c r="F46" s="13">
        <f t="shared" si="16"/>
        <v>10.3725</v>
      </c>
      <c r="G46" s="14">
        <f t="shared" si="17"/>
        <v>10.137499999999999</v>
      </c>
    </row>
    <row r="47" spans="2:20" x14ac:dyDescent="0.3">
      <c r="B47" s="12" t="s">
        <v>5</v>
      </c>
      <c r="C47" s="13">
        <f t="shared" si="13"/>
        <v>14.635</v>
      </c>
      <c r="D47" s="13">
        <f t="shared" si="14"/>
        <v>12.807499999999999</v>
      </c>
      <c r="E47" s="13">
        <f t="shared" si="15"/>
        <v>11.024999999999999</v>
      </c>
      <c r="F47" s="13">
        <f t="shared" si="16"/>
        <v>10.2225</v>
      </c>
      <c r="G47" s="14">
        <f t="shared" si="17"/>
        <v>10.074999999999999</v>
      </c>
    </row>
    <row r="48" spans="2:20" x14ac:dyDescent="0.3">
      <c r="B48" s="12" t="s">
        <v>6</v>
      </c>
      <c r="C48" s="13">
        <f t="shared" si="13"/>
        <v>14.614999999999998</v>
      </c>
      <c r="D48" s="13">
        <f t="shared" si="14"/>
        <v>12.732500000000002</v>
      </c>
      <c r="E48" s="13">
        <f t="shared" si="15"/>
        <v>10.875</v>
      </c>
      <c r="F48" s="13">
        <f t="shared" si="16"/>
        <v>10.127500000000001</v>
      </c>
      <c r="G48" s="14">
        <f t="shared" si="17"/>
        <v>10.065000000000001</v>
      </c>
    </row>
    <row r="49" spans="2:23" x14ac:dyDescent="0.3">
      <c r="B49" s="12" t="s">
        <v>7</v>
      </c>
      <c r="C49" s="13">
        <f t="shared" si="13"/>
        <v>14.342499999999999</v>
      </c>
      <c r="D49" s="13">
        <f t="shared" si="14"/>
        <v>12.329999999999998</v>
      </c>
      <c r="E49" s="13">
        <f t="shared" si="15"/>
        <v>10.719999999999999</v>
      </c>
      <c r="F49" s="13">
        <f t="shared" si="16"/>
        <v>9.9899999999999984</v>
      </c>
      <c r="G49" s="14">
        <f t="shared" si="17"/>
        <v>9.9674999999999994</v>
      </c>
    </row>
    <row r="50" spans="2:23" ht="15" thickBot="1" x14ac:dyDescent="0.35">
      <c r="B50" s="15" t="s">
        <v>8</v>
      </c>
      <c r="C50" s="16">
        <f t="shared" si="13"/>
        <v>14.0075</v>
      </c>
      <c r="D50" s="16">
        <f t="shared" si="14"/>
        <v>12.114999999999998</v>
      </c>
      <c r="E50" s="16">
        <f t="shared" si="15"/>
        <v>10.594999999999999</v>
      </c>
      <c r="F50" s="16">
        <f t="shared" si="16"/>
        <v>9.9250000000000007</v>
      </c>
      <c r="G50" s="17">
        <f t="shared" si="17"/>
        <v>9.9024999999999999</v>
      </c>
    </row>
    <row r="52" spans="2:23" ht="15" thickBot="1" x14ac:dyDescent="0.35"/>
    <row r="53" spans="2:23" x14ac:dyDescent="0.3">
      <c r="C53" s="97" t="s">
        <v>58</v>
      </c>
      <c r="D53" s="111"/>
      <c r="E53" s="111"/>
      <c r="F53" s="111"/>
      <c r="G53" s="111"/>
      <c r="H53" s="111"/>
      <c r="I53" s="111"/>
      <c r="J53" s="111"/>
      <c r="K53" s="112"/>
    </row>
    <row r="54" spans="2:23" ht="15" thickBot="1" x14ac:dyDescent="0.35">
      <c r="C54" s="113"/>
      <c r="D54" s="114"/>
      <c r="E54" s="114"/>
      <c r="F54" s="114"/>
      <c r="G54" s="114"/>
      <c r="H54" s="114"/>
      <c r="I54" s="114"/>
      <c r="J54" s="114"/>
      <c r="K54" s="115"/>
    </row>
    <row r="56" spans="2:23" ht="15" thickBot="1" x14ac:dyDescent="0.35"/>
    <row r="57" spans="2:23" x14ac:dyDescent="0.3">
      <c r="B57" s="21" t="s">
        <v>118</v>
      </c>
      <c r="C57" s="22" t="s">
        <v>31</v>
      </c>
      <c r="D57" s="22" t="s">
        <v>32</v>
      </c>
      <c r="E57" s="23" t="s">
        <v>33</v>
      </c>
      <c r="H57" s="21" t="s">
        <v>119</v>
      </c>
      <c r="I57" s="22" t="s">
        <v>46</v>
      </c>
      <c r="J57" s="22" t="s">
        <v>45</v>
      </c>
      <c r="K57" s="23" t="s">
        <v>44</v>
      </c>
      <c r="N57" s="21" t="s">
        <v>120</v>
      </c>
      <c r="O57" s="22" t="s">
        <v>31</v>
      </c>
      <c r="P57" s="22" t="s">
        <v>32</v>
      </c>
      <c r="Q57" s="23" t="s">
        <v>33</v>
      </c>
      <c r="T57" s="21" t="s">
        <v>121</v>
      </c>
      <c r="U57" s="22" t="s">
        <v>46</v>
      </c>
      <c r="V57" s="22" t="s">
        <v>45</v>
      </c>
      <c r="W57" s="23" t="s">
        <v>44</v>
      </c>
    </row>
    <row r="58" spans="2:23" x14ac:dyDescent="0.3">
      <c r="B58" s="12" t="s">
        <v>0</v>
      </c>
      <c r="C58" s="13">
        <f t="shared" ref="C58:C66" si="18">C42/((10-25)*(10-50))</f>
        <v>2.1733333333333334E-2</v>
      </c>
      <c r="D58" s="13">
        <f t="shared" ref="D58:D66" si="19">D42/((25-10)*(25-50))</f>
        <v>-3.3080000000000005E-2</v>
      </c>
      <c r="E58" s="14">
        <f t="shared" ref="E58:E66" si="20">E42/((50-10)*(50-25))</f>
        <v>1.196E-2</v>
      </c>
      <c r="H58" s="12" t="s">
        <v>0</v>
      </c>
      <c r="I58" s="13">
        <f t="shared" ref="I58:I66" si="21">G42/((10-25)*(10-50))</f>
        <v>2.0233333333333336E-2</v>
      </c>
      <c r="J58" s="13">
        <f t="shared" ref="J58:J66" si="22">F42/((25-10)*(25-50))</f>
        <v>-3.169333333333333E-2</v>
      </c>
      <c r="K58" s="14">
        <f t="shared" ref="K58:K66" si="23">E42/((50-10)*(50-25))</f>
        <v>1.196E-2</v>
      </c>
      <c r="N58" s="12" t="s">
        <v>0</v>
      </c>
      <c r="O58" s="13">
        <f>E42/((50-75)*(50-90))</f>
        <v>1.196E-2</v>
      </c>
      <c r="P58" s="13">
        <f>F42/((75-50)*(75-90))</f>
        <v>-3.169333333333333E-2</v>
      </c>
      <c r="Q58" s="14">
        <f>G42/((90-50)*(90-75))</f>
        <v>2.0233333333333336E-2</v>
      </c>
      <c r="T58" s="12" t="s">
        <v>0</v>
      </c>
      <c r="U58" s="13">
        <f>E42/((50-75)*(50-90))</f>
        <v>1.196E-2</v>
      </c>
      <c r="V58" s="13">
        <f>D42/((75-50)*(75-90))</f>
        <v>-3.3080000000000005E-2</v>
      </c>
      <c r="W58" s="14">
        <f>C42/((90-50)*(90-75))</f>
        <v>2.1733333333333334E-2</v>
      </c>
    </row>
    <row r="59" spans="2:23" x14ac:dyDescent="0.3">
      <c r="B59" s="12" t="s">
        <v>1</v>
      </c>
      <c r="C59" s="13">
        <f t="shared" si="18"/>
        <v>2.4995833333333335E-2</v>
      </c>
      <c r="D59" s="13">
        <f t="shared" si="19"/>
        <v>-3.7013333333333336E-2</v>
      </c>
      <c r="E59" s="14">
        <f t="shared" si="20"/>
        <v>1.2780000000000001E-2</v>
      </c>
      <c r="H59" s="12" t="s">
        <v>1</v>
      </c>
      <c r="I59" s="13">
        <f t="shared" si="21"/>
        <v>2.00375E-2</v>
      </c>
      <c r="J59" s="13">
        <f t="shared" si="22"/>
        <v>-3.2480000000000002E-2</v>
      </c>
      <c r="K59" s="14">
        <f t="shared" si="23"/>
        <v>1.2780000000000001E-2</v>
      </c>
      <c r="N59" s="12" t="s">
        <v>1</v>
      </c>
      <c r="O59" s="13">
        <f t="shared" ref="O59:O66" si="24">E43/((50-75)*(50-90))</f>
        <v>1.2780000000000001E-2</v>
      </c>
      <c r="P59" s="13">
        <f t="shared" ref="P59:P66" si="25">F43/((75-50)*(75-90))</f>
        <v>-3.2480000000000002E-2</v>
      </c>
      <c r="Q59" s="14">
        <f t="shared" ref="Q59:Q66" si="26">G43/((90-50)*(90-75))</f>
        <v>2.00375E-2</v>
      </c>
      <c r="T59" s="12" t="s">
        <v>1</v>
      </c>
      <c r="U59" s="13">
        <f t="shared" ref="U59:U66" si="27">E43/((50-75)*(50-90))</f>
        <v>1.2780000000000001E-2</v>
      </c>
      <c r="V59" s="13">
        <f t="shared" ref="V59:V66" si="28">D43/((75-50)*(75-90))</f>
        <v>-3.7013333333333336E-2</v>
      </c>
      <c r="W59" s="14">
        <f t="shared" ref="W59:W66" si="29">C43/((90-50)*(90-75))</f>
        <v>2.4995833333333335E-2</v>
      </c>
    </row>
    <row r="60" spans="2:23" x14ac:dyDescent="0.3">
      <c r="B60" s="12" t="s">
        <v>2</v>
      </c>
      <c r="C60" s="13">
        <f t="shared" si="18"/>
        <v>2.4458333333333335E-2</v>
      </c>
      <c r="D60" s="13">
        <f t="shared" si="19"/>
        <v>-3.5580000000000001E-2</v>
      </c>
      <c r="E60" s="14">
        <f t="shared" si="20"/>
        <v>1.2035000000000001E-2</v>
      </c>
      <c r="H60" s="12" t="s">
        <v>2</v>
      </c>
      <c r="I60" s="13">
        <f t="shared" si="21"/>
        <v>1.859166666666667E-2</v>
      </c>
      <c r="J60" s="13">
        <f t="shared" si="22"/>
        <v>-3.0180000000000005E-2</v>
      </c>
      <c r="K60" s="14">
        <f t="shared" si="23"/>
        <v>1.2035000000000001E-2</v>
      </c>
      <c r="N60" s="12" t="s">
        <v>2</v>
      </c>
      <c r="O60" s="13">
        <f t="shared" si="24"/>
        <v>1.2035000000000001E-2</v>
      </c>
      <c r="P60" s="13">
        <f t="shared" si="25"/>
        <v>-3.0180000000000005E-2</v>
      </c>
      <c r="Q60" s="14">
        <f t="shared" si="26"/>
        <v>1.859166666666667E-2</v>
      </c>
      <c r="T60" s="12" t="s">
        <v>2</v>
      </c>
      <c r="U60" s="13">
        <f t="shared" si="27"/>
        <v>1.2035000000000001E-2</v>
      </c>
      <c r="V60" s="13">
        <f t="shared" si="28"/>
        <v>-3.5580000000000001E-2</v>
      </c>
      <c r="W60" s="14">
        <f t="shared" si="29"/>
        <v>2.4458333333333335E-2</v>
      </c>
    </row>
    <row r="61" spans="2:23" x14ac:dyDescent="0.3">
      <c r="B61" s="12" t="s">
        <v>3</v>
      </c>
      <c r="C61" s="13">
        <f t="shared" si="18"/>
        <v>2.4649999999999998E-2</v>
      </c>
      <c r="D61" s="13">
        <f t="shared" si="19"/>
        <v>-3.5433333333333331E-2</v>
      </c>
      <c r="E61" s="14">
        <f t="shared" si="20"/>
        <v>1.1809999999999999E-2</v>
      </c>
      <c r="H61" s="12" t="s">
        <v>3</v>
      </c>
      <c r="I61" s="13">
        <f t="shared" si="21"/>
        <v>1.8066666666666665E-2</v>
      </c>
      <c r="J61" s="13">
        <f t="shared" si="22"/>
        <v>-2.9420000000000002E-2</v>
      </c>
      <c r="K61" s="14">
        <f t="shared" si="23"/>
        <v>1.1809999999999999E-2</v>
      </c>
      <c r="N61" s="12" t="s">
        <v>3</v>
      </c>
      <c r="O61" s="13">
        <f t="shared" si="24"/>
        <v>1.1809999999999999E-2</v>
      </c>
      <c r="P61" s="13">
        <f t="shared" si="25"/>
        <v>-2.9420000000000002E-2</v>
      </c>
      <c r="Q61" s="14">
        <f t="shared" si="26"/>
        <v>1.8066666666666665E-2</v>
      </c>
      <c r="T61" s="12" t="s">
        <v>3</v>
      </c>
      <c r="U61" s="13">
        <f t="shared" si="27"/>
        <v>1.1809999999999999E-2</v>
      </c>
      <c r="V61" s="13">
        <f t="shared" si="28"/>
        <v>-3.5433333333333331E-2</v>
      </c>
      <c r="W61" s="14">
        <f t="shared" si="29"/>
        <v>2.4649999999999998E-2</v>
      </c>
    </row>
    <row r="62" spans="2:23" x14ac:dyDescent="0.3">
      <c r="B62" s="12" t="s">
        <v>4</v>
      </c>
      <c r="C62" s="13">
        <f t="shared" si="18"/>
        <v>2.45375E-2</v>
      </c>
      <c r="D62" s="13">
        <f t="shared" si="19"/>
        <v>-3.4500000000000003E-2</v>
      </c>
      <c r="E62" s="14">
        <f t="shared" si="20"/>
        <v>1.124E-2</v>
      </c>
      <c r="H62" s="12" t="s">
        <v>4</v>
      </c>
      <c r="I62" s="13">
        <f t="shared" si="21"/>
        <v>1.6895833333333332E-2</v>
      </c>
      <c r="J62" s="13">
        <f t="shared" si="22"/>
        <v>-2.7660000000000001E-2</v>
      </c>
      <c r="K62" s="14">
        <f t="shared" si="23"/>
        <v>1.124E-2</v>
      </c>
      <c r="N62" s="12" t="s">
        <v>4</v>
      </c>
      <c r="O62" s="13">
        <f t="shared" si="24"/>
        <v>1.124E-2</v>
      </c>
      <c r="P62" s="13">
        <f t="shared" si="25"/>
        <v>-2.7660000000000001E-2</v>
      </c>
      <c r="Q62" s="14">
        <f t="shared" si="26"/>
        <v>1.6895833333333332E-2</v>
      </c>
      <c r="T62" s="12" t="s">
        <v>4</v>
      </c>
      <c r="U62" s="13">
        <f t="shared" si="27"/>
        <v>1.124E-2</v>
      </c>
      <c r="V62" s="13">
        <f t="shared" si="28"/>
        <v>-3.4500000000000003E-2</v>
      </c>
      <c r="W62" s="14">
        <f t="shared" si="29"/>
        <v>2.45375E-2</v>
      </c>
    </row>
    <row r="63" spans="2:23" x14ac:dyDescent="0.3">
      <c r="B63" s="12" t="s">
        <v>5</v>
      </c>
      <c r="C63" s="13">
        <f t="shared" si="18"/>
        <v>2.4391666666666666E-2</v>
      </c>
      <c r="D63" s="13">
        <f t="shared" si="19"/>
        <v>-3.4153333333333334E-2</v>
      </c>
      <c r="E63" s="14">
        <f t="shared" si="20"/>
        <v>1.1024999999999998E-2</v>
      </c>
      <c r="H63" s="12" t="s">
        <v>5</v>
      </c>
      <c r="I63" s="13">
        <f t="shared" si="21"/>
        <v>1.6791666666666667E-2</v>
      </c>
      <c r="J63" s="13">
        <f t="shared" si="22"/>
        <v>-2.726E-2</v>
      </c>
      <c r="K63" s="14">
        <f t="shared" si="23"/>
        <v>1.1024999999999998E-2</v>
      </c>
      <c r="N63" s="12" t="s">
        <v>5</v>
      </c>
      <c r="O63" s="13">
        <f t="shared" si="24"/>
        <v>1.1024999999999998E-2</v>
      </c>
      <c r="P63" s="13">
        <f t="shared" si="25"/>
        <v>-2.726E-2</v>
      </c>
      <c r="Q63" s="14">
        <f t="shared" si="26"/>
        <v>1.6791666666666667E-2</v>
      </c>
      <c r="T63" s="12" t="s">
        <v>5</v>
      </c>
      <c r="U63" s="13">
        <f t="shared" si="27"/>
        <v>1.1024999999999998E-2</v>
      </c>
      <c r="V63" s="13">
        <f t="shared" si="28"/>
        <v>-3.4153333333333334E-2</v>
      </c>
      <c r="W63" s="14">
        <f t="shared" si="29"/>
        <v>2.4391666666666666E-2</v>
      </c>
    </row>
    <row r="64" spans="2:23" x14ac:dyDescent="0.3">
      <c r="B64" s="12" t="s">
        <v>6</v>
      </c>
      <c r="C64" s="13">
        <f t="shared" si="18"/>
        <v>2.4358333333333329E-2</v>
      </c>
      <c r="D64" s="13">
        <f t="shared" si="19"/>
        <v>-3.3953333333333335E-2</v>
      </c>
      <c r="E64" s="14">
        <f t="shared" si="20"/>
        <v>1.0874999999999999E-2</v>
      </c>
      <c r="H64" s="12" t="s">
        <v>6</v>
      </c>
      <c r="I64" s="13">
        <f t="shared" si="21"/>
        <v>1.6775000000000002E-2</v>
      </c>
      <c r="J64" s="13">
        <f t="shared" si="22"/>
        <v>-2.7006666666666668E-2</v>
      </c>
      <c r="K64" s="14">
        <f t="shared" si="23"/>
        <v>1.0874999999999999E-2</v>
      </c>
      <c r="N64" s="12" t="s">
        <v>6</v>
      </c>
      <c r="O64" s="13">
        <f t="shared" si="24"/>
        <v>1.0874999999999999E-2</v>
      </c>
      <c r="P64" s="13">
        <f t="shared" si="25"/>
        <v>-2.7006666666666668E-2</v>
      </c>
      <c r="Q64" s="14">
        <f t="shared" si="26"/>
        <v>1.6775000000000002E-2</v>
      </c>
      <c r="T64" s="12" t="s">
        <v>6</v>
      </c>
      <c r="U64" s="13">
        <f t="shared" si="27"/>
        <v>1.0874999999999999E-2</v>
      </c>
      <c r="V64" s="13">
        <f t="shared" si="28"/>
        <v>-3.3953333333333335E-2</v>
      </c>
      <c r="W64" s="14">
        <f t="shared" si="29"/>
        <v>2.4358333333333329E-2</v>
      </c>
    </row>
    <row r="65" spans="2:23" x14ac:dyDescent="0.3">
      <c r="B65" s="12" t="s">
        <v>7</v>
      </c>
      <c r="C65" s="13">
        <f t="shared" si="18"/>
        <v>2.3904166666666667E-2</v>
      </c>
      <c r="D65" s="13">
        <f t="shared" si="19"/>
        <v>-3.2879999999999993E-2</v>
      </c>
      <c r="E65" s="14">
        <f t="shared" si="20"/>
        <v>1.0719999999999999E-2</v>
      </c>
      <c r="H65" s="12" t="s">
        <v>7</v>
      </c>
      <c r="I65" s="13">
        <f t="shared" si="21"/>
        <v>1.6612499999999999E-2</v>
      </c>
      <c r="J65" s="13">
        <f t="shared" si="22"/>
        <v>-2.6639999999999997E-2</v>
      </c>
      <c r="K65" s="14">
        <f t="shared" si="23"/>
        <v>1.0719999999999999E-2</v>
      </c>
      <c r="N65" s="12" t="s">
        <v>7</v>
      </c>
      <c r="O65" s="13">
        <f t="shared" si="24"/>
        <v>1.0719999999999999E-2</v>
      </c>
      <c r="P65" s="13">
        <f t="shared" si="25"/>
        <v>-2.6639999999999997E-2</v>
      </c>
      <c r="Q65" s="14">
        <f t="shared" si="26"/>
        <v>1.6612499999999999E-2</v>
      </c>
      <c r="T65" s="12" t="s">
        <v>7</v>
      </c>
      <c r="U65" s="13">
        <f t="shared" si="27"/>
        <v>1.0719999999999999E-2</v>
      </c>
      <c r="V65" s="13">
        <f t="shared" si="28"/>
        <v>-3.2879999999999993E-2</v>
      </c>
      <c r="W65" s="14">
        <f t="shared" si="29"/>
        <v>2.3904166666666667E-2</v>
      </c>
    </row>
    <row r="66" spans="2:23" ht="15" thickBot="1" x14ac:dyDescent="0.35">
      <c r="B66" s="15" t="s">
        <v>8</v>
      </c>
      <c r="C66" s="16">
        <f t="shared" si="18"/>
        <v>2.3345833333333333E-2</v>
      </c>
      <c r="D66" s="16">
        <f t="shared" si="19"/>
        <v>-3.2306666666666664E-2</v>
      </c>
      <c r="E66" s="17">
        <f t="shared" si="20"/>
        <v>1.0594999999999999E-2</v>
      </c>
      <c r="H66" s="15" t="s">
        <v>8</v>
      </c>
      <c r="I66" s="16">
        <f t="shared" si="21"/>
        <v>1.6504166666666667E-2</v>
      </c>
      <c r="J66" s="16">
        <f t="shared" si="22"/>
        <v>-2.646666666666667E-2</v>
      </c>
      <c r="K66" s="17">
        <f t="shared" si="23"/>
        <v>1.0594999999999999E-2</v>
      </c>
      <c r="N66" s="15" t="s">
        <v>8</v>
      </c>
      <c r="O66" s="16">
        <f t="shared" si="24"/>
        <v>1.0594999999999999E-2</v>
      </c>
      <c r="P66" s="16">
        <f t="shared" si="25"/>
        <v>-2.646666666666667E-2</v>
      </c>
      <c r="Q66" s="17">
        <f t="shared" si="26"/>
        <v>1.6504166666666667E-2</v>
      </c>
      <c r="T66" s="15" t="s">
        <v>8</v>
      </c>
      <c r="U66" s="13">
        <f t="shared" si="27"/>
        <v>1.0594999999999999E-2</v>
      </c>
      <c r="V66" s="13">
        <f t="shared" si="28"/>
        <v>-3.2306666666666664E-2</v>
      </c>
      <c r="W66" s="14">
        <f t="shared" si="29"/>
        <v>2.3345833333333333E-2</v>
      </c>
    </row>
    <row r="69" spans="2:23" ht="15" thickBot="1" x14ac:dyDescent="0.35"/>
    <row r="70" spans="2:23" x14ac:dyDescent="0.3">
      <c r="B70" s="21" t="s">
        <v>37</v>
      </c>
      <c r="C70" s="118" t="s">
        <v>122</v>
      </c>
      <c r="D70" s="120"/>
      <c r="E70" s="119"/>
      <c r="H70" s="21" t="s">
        <v>37</v>
      </c>
      <c r="I70" s="118" t="s">
        <v>122</v>
      </c>
      <c r="J70" s="120"/>
      <c r="K70" s="119"/>
      <c r="N70" s="21" t="s">
        <v>37</v>
      </c>
      <c r="O70" s="118" t="s">
        <v>123</v>
      </c>
      <c r="P70" s="120"/>
      <c r="Q70" s="119"/>
      <c r="T70" s="21" t="s">
        <v>37</v>
      </c>
      <c r="U70" s="118" t="s">
        <v>123</v>
      </c>
      <c r="V70" s="120"/>
      <c r="W70" s="119"/>
    </row>
    <row r="71" spans="2:23" x14ac:dyDescent="0.3">
      <c r="B71" s="9" t="s">
        <v>35</v>
      </c>
      <c r="C71" s="26" t="s">
        <v>38</v>
      </c>
      <c r="D71" s="26" t="s">
        <v>39</v>
      </c>
      <c r="E71" s="27" t="s">
        <v>40</v>
      </c>
      <c r="H71" s="9" t="s">
        <v>36</v>
      </c>
      <c r="I71" s="26" t="s">
        <v>41</v>
      </c>
      <c r="J71" s="26" t="s">
        <v>42</v>
      </c>
      <c r="K71" s="27" t="s">
        <v>43</v>
      </c>
      <c r="N71" s="9" t="s">
        <v>35</v>
      </c>
      <c r="O71" s="26" t="s">
        <v>38</v>
      </c>
      <c r="P71" s="26" t="s">
        <v>39</v>
      </c>
      <c r="Q71" s="27" t="s">
        <v>40</v>
      </c>
      <c r="T71" s="9" t="s">
        <v>36</v>
      </c>
      <c r="U71" s="26" t="s">
        <v>41</v>
      </c>
      <c r="V71" s="26" t="s">
        <v>42</v>
      </c>
      <c r="W71" s="27" t="s">
        <v>43</v>
      </c>
    </row>
    <row r="72" spans="2:23" x14ac:dyDescent="0.3">
      <c r="B72" s="12" t="s">
        <v>0</v>
      </c>
      <c r="C72" s="13">
        <f>SUM(C58:E58)</f>
        <v>6.1333333333332858E-4</v>
      </c>
      <c r="D72" s="13">
        <f>C58*(-25-50)+D58*(-10-50)+E58*(-10-25)</f>
        <v>-6.3799999999999801E-2</v>
      </c>
      <c r="E72" s="14">
        <f>C58*(25*50)+D58*(10*50)+E58*(10*25)</f>
        <v>13.616666666666665</v>
      </c>
      <c r="H72" s="12" t="s">
        <v>0</v>
      </c>
      <c r="I72" s="13">
        <f>SUM(I58:K58)</f>
        <v>5.0000000000000565E-4</v>
      </c>
      <c r="J72" s="13">
        <f>I58*(-25-50)+J58*(-10-50)+K58*(-10-25)</f>
        <v>-3.4500000000000586E-2</v>
      </c>
      <c r="K72" s="14">
        <f>I58*(25*50)+J58*(10*50)+K58*(10*25)</f>
        <v>12.435000000000006</v>
      </c>
      <c r="N72" s="12" t="s">
        <v>0</v>
      </c>
      <c r="O72" s="13">
        <f>SUM(O58:Q58)</f>
        <v>5.0000000000000391E-4</v>
      </c>
      <c r="P72" s="13">
        <f>O58*(-75-90)+P58*(-50-90)+Q58*(-50-75)</f>
        <v>-6.5500000000000114E-2</v>
      </c>
      <c r="Q72" s="14">
        <f>O58*(75*90)+P58*(50*90)+Q58*(50*75)</f>
        <v>13.985000000000042</v>
      </c>
      <c r="T72" s="12" t="s">
        <v>0</v>
      </c>
      <c r="U72" s="13">
        <f>SUM(U58:W58)</f>
        <v>6.1333333333332685E-4</v>
      </c>
      <c r="V72" s="13">
        <f>U58*(-75-90)+V58*(-50-90)+W58*(-50-75)</f>
        <v>-5.8866666666665957E-2</v>
      </c>
      <c r="W72" s="14">
        <f>U58*(75*90)+V58*(50*90)+W58*(50*75)</f>
        <v>13.36999999999999</v>
      </c>
    </row>
    <row r="73" spans="2:23" x14ac:dyDescent="0.3">
      <c r="B73" s="12" t="s">
        <v>1</v>
      </c>
      <c r="C73" s="13">
        <f t="shared" ref="C73:C80" si="30">SUM(C59:E59)</f>
        <v>7.6250000000000102E-4</v>
      </c>
      <c r="D73" s="13">
        <f t="shared" ref="D73:D80" si="31">C59*(-25-50)+D59*(-10-50)+E59*(-10-25)</f>
        <v>-0.10118749999999999</v>
      </c>
      <c r="E73" s="14">
        <f t="shared" ref="E73:E80" si="32">C59*(25*50)+D59*(10*50)+E59*(10*25)</f>
        <v>15.933125</v>
      </c>
      <c r="H73" s="12" t="s">
        <v>1</v>
      </c>
      <c r="I73" s="13">
        <f t="shared" ref="I73:I80" si="33">SUM(I59:K59)</f>
        <v>3.3749999999999926E-4</v>
      </c>
      <c r="J73" s="13">
        <f t="shared" ref="J73:J80" si="34">I59*(-25-50)+J59*(-10-50)+K59*(-10-25)</f>
        <v>-1.3124999999998277E-3</v>
      </c>
      <c r="K73" s="14">
        <f t="shared" ref="K73:K80" si="35">I59*(25*50)+J59*(10*50)+K59*(10*25)</f>
        <v>12.001874999999998</v>
      </c>
      <c r="N73" s="12" t="s">
        <v>1</v>
      </c>
      <c r="O73" s="13">
        <f t="shared" ref="O73:O80" si="36">SUM(O59:Q59)</f>
        <v>3.3749999999999752E-4</v>
      </c>
      <c r="P73" s="13">
        <f t="shared" ref="P73:P80" si="37">O59*(-75-90)+P59*(-50-90)+Q59*(-50-75)</f>
        <v>-6.6187500000000288E-2</v>
      </c>
      <c r="Q73" s="14">
        <f t="shared" ref="Q73:Q80" si="38">O59*(75*90)+P59*(50*90)+Q59*(50*75)</f>
        <v>15.245625000000018</v>
      </c>
      <c r="T73" s="12" t="s">
        <v>1</v>
      </c>
      <c r="U73" s="13">
        <f t="shared" ref="U73:U80" si="39">SUM(U59:W59)</f>
        <v>7.6249999999999929E-4</v>
      </c>
      <c r="V73" s="13">
        <f t="shared" ref="V73:V80" si="40">U59*(-75-90)+V59*(-50-90)+W59*(-50-75)</f>
        <v>-5.1312499999999872E-2</v>
      </c>
      <c r="W73" s="14">
        <f t="shared" ref="W73:W80" si="41">U59*(75*90)+V59*(50*90)+W59*(50*75)</f>
        <v>13.439375000000013</v>
      </c>
    </row>
    <row r="74" spans="2:23" x14ac:dyDescent="0.3">
      <c r="B74" s="12" t="s">
        <v>2</v>
      </c>
      <c r="C74" s="13">
        <f t="shared" si="30"/>
        <v>9.1333333333333544E-4</v>
      </c>
      <c r="D74" s="13">
        <f t="shared" si="31"/>
        <v>-0.12079999999999985</v>
      </c>
      <c r="E74" s="14">
        <f t="shared" si="32"/>
        <v>15.791666666666668</v>
      </c>
      <c r="H74" s="12" t="s">
        <v>2</v>
      </c>
      <c r="I74" s="13">
        <f t="shared" si="33"/>
        <v>4.4666666666666466E-4</v>
      </c>
      <c r="J74" s="13">
        <f t="shared" si="34"/>
        <v>-4.7999999999997489E-3</v>
      </c>
      <c r="K74" s="14">
        <f t="shared" si="35"/>
        <v>11.158333333333331</v>
      </c>
      <c r="N74" s="12" t="s">
        <v>2</v>
      </c>
      <c r="O74" s="13">
        <f t="shared" si="36"/>
        <v>4.4666666666666466E-4</v>
      </c>
      <c r="P74" s="13">
        <f t="shared" si="37"/>
        <v>-8.4533333333332905E-2</v>
      </c>
      <c r="Q74" s="14">
        <f t="shared" si="38"/>
        <v>15.144999999999982</v>
      </c>
      <c r="T74" s="12" t="s">
        <v>2</v>
      </c>
      <c r="U74" s="13">
        <f t="shared" si="39"/>
        <v>9.1333333333333544E-4</v>
      </c>
      <c r="V74" s="13">
        <f t="shared" si="40"/>
        <v>-6.1866666666666958E-2</v>
      </c>
      <c r="W74" s="14">
        <f t="shared" si="41"/>
        <v>12.844999999999999</v>
      </c>
    </row>
    <row r="75" spans="2:23" x14ac:dyDescent="0.3">
      <c r="B75" s="12" t="s">
        <v>3</v>
      </c>
      <c r="C75" s="13">
        <f t="shared" si="30"/>
        <v>1.026666666666667E-3</v>
      </c>
      <c r="D75" s="13">
        <f t="shared" si="31"/>
        <v>-0.1361</v>
      </c>
      <c r="E75" s="14">
        <f t="shared" si="32"/>
        <v>16.048333333333332</v>
      </c>
      <c r="H75" s="12" t="s">
        <v>3</v>
      </c>
      <c r="I75" s="13">
        <f t="shared" si="33"/>
        <v>4.5666666666666252E-4</v>
      </c>
      <c r="J75" s="13">
        <f t="shared" si="34"/>
        <v>-3.1499999999996531E-3</v>
      </c>
      <c r="K75" s="14">
        <f t="shared" si="35"/>
        <v>10.825833333333332</v>
      </c>
      <c r="N75" s="12" t="s">
        <v>3</v>
      </c>
      <c r="O75" s="13">
        <f t="shared" si="36"/>
        <v>4.5666666666666425E-4</v>
      </c>
      <c r="P75" s="13">
        <f t="shared" si="37"/>
        <v>-8.8183333333332836E-2</v>
      </c>
      <c r="Q75" s="14">
        <f t="shared" si="38"/>
        <v>15.077499999999986</v>
      </c>
      <c r="T75" s="12" t="s">
        <v>3</v>
      </c>
      <c r="U75" s="13">
        <f t="shared" si="39"/>
        <v>1.0266666666666688E-3</v>
      </c>
      <c r="V75" s="13">
        <f t="shared" si="40"/>
        <v>-6.9233333333333036E-2</v>
      </c>
      <c r="W75" s="14">
        <f t="shared" si="41"/>
        <v>12.705000000000013</v>
      </c>
    </row>
    <row r="76" spans="2:23" x14ac:dyDescent="0.3">
      <c r="B76" s="12" t="s">
        <v>4</v>
      </c>
      <c r="C76" s="13">
        <f t="shared" si="30"/>
        <v>1.2774999999999974E-3</v>
      </c>
      <c r="D76" s="13">
        <f t="shared" si="31"/>
        <v>-0.16371249999999971</v>
      </c>
      <c r="E76" s="14">
        <f t="shared" si="32"/>
        <v>16.231874999999999</v>
      </c>
      <c r="H76" s="12" t="s">
        <v>4</v>
      </c>
      <c r="I76" s="13">
        <f t="shared" si="33"/>
        <v>4.7583333333333158E-4</v>
      </c>
      <c r="J76" s="13">
        <f t="shared" si="34"/>
        <v>-9.87499999999919E-4</v>
      </c>
      <c r="K76" s="14">
        <f t="shared" si="35"/>
        <v>10.099791666666665</v>
      </c>
      <c r="N76" s="12" t="s">
        <v>4</v>
      </c>
      <c r="O76" s="13">
        <f t="shared" si="36"/>
        <v>4.7583333333333158E-4</v>
      </c>
      <c r="P76" s="13">
        <f t="shared" si="37"/>
        <v>-9.4179166666666259E-2</v>
      </c>
      <c r="Q76" s="14">
        <f t="shared" si="38"/>
        <v>14.759374999999999</v>
      </c>
      <c r="T76" s="12" t="s">
        <v>4</v>
      </c>
      <c r="U76" s="13">
        <f t="shared" si="39"/>
        <v>1.2774999999999974E-3</v>
      </c>
      <c r="V76" s="13">
        <f t="shared" si="40"/>
        <v>-9.1787500000000133E-2</v>
      </c>
      <c r="W76" s="14">
        <f t="shared" si="41"/>
        <v>12.635625000000005</v>
      </c>
    </row>
    <row r="77" spans="2:23" x14ac:dyDescent="0.3">
      <c r="B77" s="12" t="s">
        <v>5</v>
      </c>
      <c r="C77" s="13">
        <f t="shared" si="30"/>
        <v>1.2633333333333299E-3</v>
      </c>
      <c r="D77" s="13">
        <f t="shared" si="31"/>
        <v>-0.16605000000000003</v>
      </c>
      <c r="E77" s="14">
        <f t="shared" si="32"/>
        <v>16.169166666666662</v>
      </c>
      <c r="H77" s="12" t="s">
        <v>5</v>
      </c>
      <c r="I77" s="13">
        <f t="shared" si="33"/>
        <v>5.5666666666666538E-4</v>
      </c>
      <c r="J77" s="13">
        <f t="shared" si="34"/>
        <v>-9.6499999999999364E-3</v>
      </c>
      <c r="K77" s="14">
        <f t="shared" si="35"/>
        <v>10.115833333333333</v>
      </c>
      <c r="N77" s="12" t="s">
        <v>5</v>
      </c>
      <c r="O77" s="13">
        <f t="shared" si="36"/>
        <v>5.5666666666666711E-4</v>
      </c>
      <c r="P77" s="13">
        <f t="shared" si="37"/>
        <v>-0.10168333333333335</v>
      </c>
      <c r="Q77" s="14">
        <f t="shared" si="38"/>
        <v>14.717499999999987</v>
      </c>
      <c r="T77" s="12" t="s">
        <v>5</v>
      </c>
      <c r="U77" s="13">
        <f t="shared" si="39"/>
        <v>1.2633333333333316E-3</v>
      </c>
      <c r="V77" s="13">
        <f t="shared" si="40"/>
        <v>-8.661666666666612E-2</v>
      </c>
      <c r="W77" s="14">
        <f t="shared" si="41"/>
        <v>12.197499999999991</v>
      </c>
    </row>
    <row r="78" spans="2:23" x14ac:dyDescent="0.3">
      <c r="B78" s="12" t="s">
        <v>6</v>
      </c>
      <c r="C78" s="13">
        <f t="shared" si="30"/>
        <v>1.2799999999999929E-3</v>
      </c>
      <c r="D78" s="13">
        <f t="shared" si="31"/>
        <v>-0.17029999999999923</v>
      </c>
      <c r="E78" s="14">
        <f t="shared" si="32"/>
        <v>16.189999999999994</v>
      </c>
      <c r="H78" s="12" t="s">
        <v>6</v>
      </c>
      <c r="I78" s="13">
        <f t="shared" si="33"/>
        <v>6.4333333333333256E-4</v>
      </c>
      <c r="J78" s="13">
        <f t="shared" si="34"/>
        <v>-1.8350000000000088E-2</v>
      </c>
      <c r="K78" s="14">
        <f t="shared" si="35"/>
        <v>10.18416666666667</v>
      </c>
      <c r="N78" s="12" t="s">
        <v>6</v>
      </c>
      <c r="O78" s="13">
        <f t="shared" si="36"/>
        <v>6.4333333333333256E-4</v>
      </c>
      <c r="P78" s="13">
        <f t="shared" si="37"/>
        <v>-0.11031666666666662</v>
      </c>
      <c r="Q78" s="14">
        <f t="shared" si="38"/>
        <v>14.782500000000006</v>
      </c>
      <c r="T78" s="12" t="s">
        <v>6</v>
      </c>
      <c r="U78" s="13">
        <f t="shared" si="39"/>
        <v>1.2799999999999929E-3</v>
      </c>
      <c r="V78" s="13">
        <f t="shared" si="40"/>
        <v>-8.5699999999998777E-2</v>
      </c>
      <c r="W78" s="14">
        <f t="shared" si="41"/>
        <v>11.959999999999965</v>
      </c>
    </row>
    <row r="79" spans="2:23" x14ac:dyDescent="0.3">
      <c r="B79" s="12" t="s">
        <v>7</v>
      </c>
      <c r="C79" s="13">
        <f t="shared" si="30"/>
        <v>1.7441666666666734E-3</v>
      </c>
      <c r="D79" s="13">
        <f t="shared" si="31"/>
        <v>-0.19521250000000068</v>
      </c>
      <c r="E79" s="14">
        <f t="shared" si="32"/>
        <v>16.120208333333338</v>
      </c>
      <c r="H79" s="12" t="s">
        <v>7</v>
      </c>
      <c r="I79" s="13">
        <f t="shared" si="33"/>
        <v>6.9250000000000041E-4</v>
      </c>
      <c r="J79" s="13">
        <f t="shared" si="34"/>
        <v>-2.2737500000000077E-2</v>
      </c>
      <c r="K79" s="14">
        <f t="shared" si="35"/>
        <v>10.125625000000001</v>
      </c>
      <c r="N79" s="12" t="s">
        <v>7</v>
      </c>
      <c r="O79" s="13">
        <f t="shared" si="36"/>
        <v>6.9250000000000214E-4</v>
      </c>
      <c r="P79" s="13">
        <f t="shared" si="37"/>
        <v>-0.11576249999999977</v>
      </c>
      <c r="Q79" s="14">
        <f t="shared" si="38"/>
        <v>14.776874999999997</v>
      </c>
      <c r="T79" s="12" t="s">
        <v>7</v>
      </c>
      <c r="U79" s="13">
        <f t="shared" si="39"/>
        <v>1.7441666666666751E-3</v>
      </c>
      <c r="V79" s="13">
        <f t="shared" si="40"/>
        <v>-0.15362083333333398</v>
      </c>
      <c r="W79" s="14">
        <f t="shared" si="41"/>
        <v>14.040625000000006</v>
      </c>
    </row>
    <row r="80" spans="2:23" ht="15" thickBot="1" x14ac:dyDescent="0.35">
      <c r="B80" s="15" t="s">
        <v>8</v>
      </c>
      <c r="C80" s="16">
        <f t="shared" si="30"/>
        <v>1.6341666666666674E-3</v>
      </c>
      <c r="D80" s="16">
        <f t="shared" si="31"/>
        <v>-0.18336250000000009</v>
      </c>
      <c r="E80" s="17">
        <f t="shared" si="32"/>
        <v>15.677708333333335</v>
      </c>
      <c r="H80" s="15" t="s">
        <v>8</v>
      </c>
      <c r="I80" s="16">
        <f t="shared" si="33"/>
        <v>6.3249999999999591E-4</v>
      </c>
      <c r="J80" s="16">
        <f t="shared" si="34"/>
        <v>-2.0637499999999864E-2</v>
      </c>
      <c r="K80" s="17">
        <f t="shared" si="35"/>
        <v>10.045624999999998</v>
      </c>
      <c r="N80" s="15" t="s">
        <v>8</v>
      </c>
      <c r="O80" s="16">
        <f t="shared" si="36"/>
        <v>6.3249999999999418E-4</v>
      </c>
      <c r="P80" s="16">
        <f t="shared" si="37"/>
        <v>-0.1058624999999993</v>
      </c>
      <c r="Q80" s="17">
        <f t="shared" si="38"/>
        <v>14.306874999999977</v>
      </c>
      <c r="T80" s="15" t="s">
        <v>8</v>
      </c>
      <c r="U80" s="16">
        <f t="shared" si="39"/>
        <v>1.6341666666666692E-3</v>
      </c>
      <c r="V80" s="16">
        <f t="shared" si="40"/>
        <v>-0.14347083333333366</v>
      </c>
      <c r="W80" s="17">
        <f t="shared" si="41"/>
        <v>13.68312499999999</v>
      </c>
    </row>
    <row r="83" spans="2:23" x14ac:dyDescent="0.3">
      <c r="B83" s="103" t="s">
        <v>28</v>
      </c>
      <c r="C83" s="104"/>
      <c r="D83" s="105"/>
      <c r="H83" s="103" t="s">
        <v>29</v>
      </c>
      <c r="I83" s="104"/>
      <c r="J83" s="105"/>
      <c r="N83" s="103" t="s">
        <v>28</v>
      </c>
      <c r="O83" s="104"/>
      <c r="P83" s="105"/>
      <c r="T83" s="103" t="s">
        <v>29</v>
      </c>
      <c r="U83" s="104"/>
      <c r="V83" s="105"/>
    </row>
    <row r="87" spans="2:23" ht="15" thickBot="1" x14ac:dyDescent="0.35"/>
    <row r="88" spans="2:23" x14ac:dyDescent="0.3">
      <c r="B88" s="2"/>
      <c r="C88" s="98" t="s">
        <v>152</v>
      </c>
      <c r="D88" s="98"/>
      <c r="E88" s="98"/>
      <c r="F88" s="98"/>
      <c r="G88" s="98"/>
      <c r="H88" s="98"/>
      <c r="I88" s="98"/>
      <c r="J88" s="98"/>
      <c r="K88" s="99"/>
      <c r="N88" s="2"/>
      <c r="O88" s="98" t="s">
        <v>153</v>
      </c>
      <c r="P88" s="98"/>
      <c r="Q88" s="98"/>
      <c r="R88" s="98"/>
      <c r="S88" s="98"/>
      <c r="T88" s="98"/>
      <c r="U88" s="98"/>
      <c r="V88" s="98"/>
      <c r="W88" s="99"/>
    </row>
    <row r="89" spans="2:23" x14ac:dyDescent="0.3">
      <c r="B89" s="3"/>
      <c r="C89" s="28" t="s">
        <v>47</v>
      </c>
      <c r="D89" s="28" t="s">
        <v>48</v>
      </c>
      <c r="E89" s="28" t="s">
        <v>49</v>
      </c>
      <c r="F89" s="28" t="s">
        <v>51</v>
      </c>
      <c r="G89" s="28" t="s">
        <v>50</v>
      </c>
      <c r="H89" s="28" t="s">
        <v>52</v>
      </c>
      <c r="I89" s="28" t="s">
        <v>54</v>
      </c>
      <c r="J89" s="28" t="s">
        <v>53</v>
      </c>
      <c r="K89" s="29" t="s">
        <v>55</v>
      </c>
      <c r="N89" s="3"/>
      <c r="O89" s="28" t="s">
        <v>47</v>
      </c>
      <c r="P89" s="28" t="s">
        <v>48</v>
      </c>
      <c r="Q89" s="28" t="s">
        <v>49</v>
      </c>
      <c r="R89" s="28" t="s">
        <v>51</v>
      </c>
      <c r="S89" s="28" t="s">
        <v>50</v>
      </c>
      <c r="T89" s="28" t="s">
        <v>52</v>
      </c>
      <c r="U89" s="28" t="s">
        <v>54</v>
      </c>
      <c r="V89" s="28" t="s">
        <v>53</v>
      </c>
      <c r="W89" s="29" t="s">
        <v>55</v>
      </c>
    </row>
    <row r="90" spans="2:23" x14ac:dyDescent="0.3">
      <c r="B90" s="30">
        <v>0</v>
      </c>
      <c r="C90">
        <f>$C$72*B90*B90+$D$72*B90+$E$72</f>
        <v>13.616666666666665</v>
      </c>
      <c r="D90">
        <f>$C$73*B90*B90+$D$73*B90+$E$73</f>
        <v>15.933125</v>
      </c>
      <c r="E90">
        <f>$C$74*B90*B90+$D$74*B90+$E$74</f>
        <v>15.791666666666668</v>
      </c>
      <c r="F90">
        <f>$C$75*B90*B90+$D$75*B90+$E$75</f>
        <v>16.048333333333332</v>
      </c>
      <c r="G90">
        <f>$C$76*B90*B90+$D$76*B90+$E$76</f>
        <v>16.231874999999999</v>
      </c>
      <c r="H90">
        <f>$C$77*B90*B90+$D$77*B90+$E$77</f>
        <v>16.169166666666662</v>
      </c>
      <c r="I90">
        <f>$C$78*B90*B90+$D$78*B90+$E$78</f>
        <v>16.189999999999994</v>
      </c>
      <c r="J90">
        <f>$C$79*B90*B90+$D$79*B90+$E$79</f>
        <v>16.120208333333338</v>
      </c>
      <c r="K90" s="4">
        <f>$C$80*B90*B90+$D$80*B90+$E$80</f>
        <v>15.677708333333335</v>
      </c>
      <c r="N90" s="30">
        <v>0</v>
      </c>
      <c r="O90">
        <f>$I$72*N90*N90+$J$72*N90+$K$72</f>
        <v>12.435000000000006</v>
      </c>
      <c r="P90">
        <f>$I$73*N90*N90+$J$73*N90+$K$73</f>
        <v>12.001874999999998</v>
      </c>
      <c r="Q90">
        <f>$I$74*N90*N90+$J$74*N90+$K$74</f>
        <v>11.158333333333331</v>
      </c>
      <c r="R90">
        <f>$I$75*N90*N90+$J$75*N90+$K$75</f>
        <v>10.825833333333332</v>
      </c>
      <c r="S90">
        <f>$I$76*N90*N90+$J$76*N90+$K$76</f>
        <v>10.099791666666665</v>
      </c>
      <c r="T90">
        <f>$I$77*N90*N90+$J$77*N90+$K$77</f>
        <v>10.115833333333333</v>
      </c>
      <c r="U90">
        <f>$I$78*N90*N90+$J$78*N90+$K$78</f>
        <v>10.18416666666667</v>
      </c>
      <c r="V90">
        <f>$I$79*N90*N90+$J$79*N90+$K$79</f>
        <v>10.125625000000001</v>
      </c>
      <c r="W90" s="4">
        <f>$I$80*N90*N90+$J$80*N90+$K$80</f>
        <v>10.045624999999998</v>
      </c>
    </row>
    <row r="91" spans="2:23" x14ac:dyDescent="0.3">
      <c r="B91" s="30">
        <v>1</v>
      </c>
      <c r="C91">
        <f t="shared" ref="C91:C140" si="42">$C$72*B91*B91+$D$72*B91+$E$72</f>
        <v>13.553479999999999</v>
      </c>
      <c r="D91">
        <f t="shared" ref="D91:D140" si="43">$C$73*B91*B91+$D$73*B91+$E$73</f>
        <v>15.832700000000001</v>
      </c>
      <c r="E91">
        <f t="shared" ref="E91:E140" si="44">$C$74*B91*B91+$D$74*B91+$E$74</f>
        <v>15.671780000000002</v>
      </c>
      <c r="F91">
        <f t="shared" ref="F91:F140" si="45">$C$75*B91*B91+$D$75*B91+$E$75</f>
        <v>15.913259999999999</v>
      </c>
      <c r="G91">
        <f t="shared" ref="G91:G140" si="46">$C$76*B91*B91+$D$76*B91+$E$76</f>
        <v>16.06944</v>
      </c>
      <c r="H91">
        <f t="shared" ref="H91:H140" si="47">$C$77*B91*B91+$D$77*B91+$E$77</f>
        <v>16.004379999999994</v>
      </c>
      <c r="I91">
        <f t="shared" ref="I91:I140" si="48">$C$78*B91*B91+$D$78*B91+$E$78</f>
        <v>16.020979999999994</v>
      </c>
      <c r="J91">
        <f t="shared" ref="J91:J140" si="49">$C$79*B91*B91+$D$79*B91+$E$79</f>
        <v>15.926740000000004</v>
      </c>
      <c r="K91" s="4">
        <f t="shared" ref="K91:K140" si="50">$C$80*B91*B91+$D$80*B91+$E$80</f>
        <v>15.495980000000001</v>
      </c>
      <c r="N91" s="30">
        <v>1</v>
      </c>
      <c r="O91">
        <f t="shared" ref="O91:O140" si="51">$I$72*N91*N91+$J$72*N91+$K$72</f>
        <v>12.401000000000005</v>
      </c>
      <c r="P91">
        <f t="shared" ref="P91:P140" si="52">$I$73*N91*N91+$J$73*N91+$K$73</f>
        <v>12.000899999999998</v>
      </c>
      <c r="Q91">
        <f t="shared" ref="Q91:Q140" si="53">$I$74*N91*N91+$J$74*N91+$K$74</f>
        <v>11.153979999999999</v>
      </c>
      <c r="R91">
        <f t="shared" ref="R91:R140" si="54">$I$75*N91*N91+$J$75*N91+$K$75</f>
        <v>10.823139999999999</v>
      </c>
      <c r="S91">
        <f t="shared" ref="S91:S140" si="55">$I$76*N91*N91+$J$76*N91+$K$76</f>
        <v>10.099279999999998</v>
      </c>
      <c r="T91">
        <f t="shared" ref="T91:T140" si="56">$I$77*N91*N91+$J$77*N91+$K$77</f>
        <v>10.10674</v>
      </c>
      <c r="U91">
        <f t="shared" ref="U91:U140" si="57">$I$78*N91*N91+$J$78*N91+$K$78</f>
        <v>10.166460000000002</v>
      </c>
      <c r="V91">
        <f t="shared" ref="V91:V140" si="58">$I$79*N91*N91+$J$79*N91+$K$79</f>
        <v>10.103580000000001</v>
      </c>
      <c r="W91" s="4">
        <f t="shared" ref="W91:W140" si="59">$I$80*N91*N91+$J$80*N91+$K$80</f>
        <v>10.025619999999998</v>
      </c>
    </row>
    <row r="92" spans="2:23" x14ac:dyDescent="0.3">
      <c r="B92" s="30">
        <v>2</v>
      </c>
      <c r="C92">
        <f t="shared" si="42"/>
        <v>13.49152</v>
      </c>
      <c r="D92">
        <f t="shared" si="43"/>
        <v>15.7338</v>
      </c>
      <c r="E92">
        <f t="shared" si="44"/>
        <v>15.553720000000002</v>
      </c>
      <c r="F92">
        <f t="shared" si="45"/>
        <v>15.780239999999999</v>
      </c>
      <c r="G92">
        <f t="shared" si="46"/>
        <v>15.909559999999999</v>
      </c>
      <c r="H92">
        <f t="shared" si="47"/>
        <v>15.842119999999996</v>
      </c>
      <c r="I92">
        <f t="shared" si="48"/>
        <v>15.854519999999996</v>
      </c>
      <c r="J92">
        <f t="shared" si="49"/>
        <v>15.736760000000004</v>
      </c>
      <c r="K92" s="4">
        <f t="shared" si="50"/>
        <v>15.317520000000002</v>
      </c>
      <c r="N92" s="30">
        <v>2</v>
      </c>
      <c r="O92">
        <f t="shared" si="51"/>
        <v>12.368000000000004</v>
      </c>
      <c r="P92">
        <f t="shared" si="52"/>
        <v>12.000599999999999</v>
      </c>
      <c r="Q92">
        <f t="shared" si="53"/>
        <v>11.150519999999998</v>
      </c>
      <c r="R92">
        <f t="shared" si="54"/>
        <v>10.821359999999999</v>
      </c>
      <c r="S92">
        <f t="shared" si="55"/>
        <v>10.099719999999998</v>
      </c>
      <c r="T92">
        <f t="shared" si="56"/>
        <v>10.09876</v>
      </c>
      <c r="U92">
        <f t="shared" si="57"/>
        <v>10.150040000000002</v>
      </c>
      <c r="V92">
        <f t="shared" si="58"/>
        <v>10.082920000000001</v>
      </c>
      <c r="W92" s="4">
        <f t="shared" si="59"/>
        <v>10.006879999999997</v>
      </c>
    </row>
    <row r="93" spans="2:23" x14ac:dyDescent="0.3">
      <c r="B93" s="30">
        <v>3</v>
      </c>
      <c r="C93">
        <f t="shared" si="42"/>
        <v>13.430786666666666</v>
      </c>
      <c r="D93">
        <f t="shared" si="43"/>
        <v>15.636425000000001</v>
      </c>
      <c r="E93">
        <f t="shared" si="44"/>
        <v>15.437486666666668</v>
      </c>
      <c r="F93">
        <f t="shared" si="45"/>
        <v>15.649273333333332</v>
      </c>
      <c r="G93">
        <f t="shared" si="46"/>
        <v>15.752234999999999</v>
      </c>
      <c r="H93">
        <f t="shared" si="47"/>
        <v>15.682386666666662</v>
      </c>
      <c r="I93">
        <f t="shared" si="48"/>
        <v>15.690619999999996</v>
      </c>
      <c r="J93">
        <f t="shared" si="49"/>
        <v>15.550268333333335</v>
      </c>
      <c r="K93" s="4">
        <f t="shared" si="50"/>
        <v>15.142328333333335</v>
      </c>
      <c r="N93" s="30">
        <v>3</v>
      </c>
      <c r="O93">
        <f t="shared" si="51"/>
        <v>12.336000000000004</v>
      </c>
      <c r="P93">
        <f t="shared" si="52"/>
        <v>12.000974999999999</v>
      </c>
      <c r="Q93">
        <f t="shared" si="53"/>
        <v>11.147953333333332</v>
      </c>
      <c r="R93">
        <f t="shared" si="54"/>
        <v>10.820493333333333</v>
      </c>
      <c r="S93">
        <f t="shared" si="55"/>
        <v>10.101111666666664</v>
      </c>
      <c r="T93">
        <f t="shared" si="56"/>
        <v>10.091893333333333</v>
      </c>
      <c r="U93">
        <f t="shared" si="57"/>
        <v>10.134906666666669</v>
      </c>
      <c r="V93">
        <f t="shared" si="58"/>
        <v>10.063645000000001</v>
      </c>
      <c r="W93" s="4">
        <f t="shared" si="59"/>
        <v>9.9894049999999979</v>
      </c>
    </row>
    <row r="94" spans="2:23" x14ac:dyDescent="0.3">
      <c r="B94" s="30">
        <v>4</v>
      </c>
      <c r="C94">
        <f t="shared" si="42"/>
        <v>13.371279999999999</v>
      </c>
      <c r="D94">
        <f t="shared" si="43"/>
        <v>15.540575</v>
      </c>
      <c r="E94">
        <f t="shared" si="44"/>
        <v>15.323080000000001</v>
      </c>
      <c r="F94">
        <f t="shared" si="45"/>
        <v>15.520359999999998</v>
      </c>
      <c r="G94">
        <f t="shared" si="46"/>
        <v>15.597465</v>
      </c>
      <c r="H94">
        <f t="shared" si="47"/>
        <v>15.525179999999995</v>
      </c>
      <c r="I94">
        <f t="shared" si="48"/>
        <v>15.529279999999996</v>
      </c>
      <c r="J94">
        <f t="shared" si="49"/>
        <v>15.367265000000002</v>
      </c>
      <c r="K94" s="4">
        <f t="shared" si="50"/>
        <v>14.970405000000001</v>
      </c>
      <c r="N94" s="30">
        <v>4</v>
      </c>
      <c r="O94">
        <f t="shared" si="51"/>
        <v>12.305000000000003</v>
      </c>
      <c r="P94">
        <f t="shared" si="52"/>
        <v>12.002025</v>
      </c>
      <c r="Q94">
        <f t="shared" si="53"/>
        <v>11.146279999999999</v>
      </c>
      <c r="R94">
        <f t="shared" si="54"/>
        <v>10.820539999999999</v>
      </c>
      <c r="S94">
        <f t="shared" si="55"/>
        <v>10.103454999999999</v>
      </c>
      <c r="T94">
        <f t="shared" si="56"/>
        <v>10.08614</v>
      </c>
      <c r="U94">
        <f t="shared" si="57"/>
        <v>10.121060000000003</v>
      </c>
      <c r="V94">
        <f t="shared" si="58"/>
        <v>10.045755000000002</v>
      </c>
      <c r="W94" s="4">
        <f t="shared" si="59"/>
        <v>9.9731949999999987</v>
      </c>
    </row>
    <row r="95" spans="2:23" x14ac:dyDescent="0.3">
      <c r="B95" s="30">
        <v>5</v>
      </c>
      <c r="C95">
        <f t="shared" si="42"/>
        <v>13.312999999999999</v>
      </c>
      <c r="D95">
        <f t="shared" si="43"/>
        <v>15.446250000000001</v>
      </c>
      <c r="E95">
        <f t="shared" si="44"/>
        <v>15.210500000000001</v>
      </c>
      <c r="F95">
        <f t="shared" si="45"/>
        <v>15.3935</v>
      </c>
      <c r="G95">
        <f t="shared" si="46"/>
        <v>15.44525</v>
      </c>
      <c r="H95">
        <f t="shared" si="47"/>
        <v>15.370499999999995</v>
      </c>
      <c r="I95">
        <f t="shared" si="48"/>
        <v>15.370499999999998</v>
      </c>
      <c r="J95">
        <f t="shared" si="49"/>
        <v>15.187750000000001</v>
      </c>
      <c r="K95" s="4">
        <f t="shared" si="50"/>
        <v>14.801750000000002</v>
      </c>
      <c r="N95" s="30">
        <v>5</v>
      </c>
      <c r="O95">
        <f t="shared" si="51"/>
        <v>12.275000000000004</v>
      </c>
      <c r="P95">
        <f t="shared" si="52"/>
        <v>12.003749999999998</v>
      </c>
      <c r="Q95">
        <f t="shared" si="53"/>
        <v>11.1455</v>
      </c>
      <c r="R95">
        <f t="shared" si="54"/>
        <v>10.8215</v>
      </c>
      <c r="S95">
        <f t="shared" si="55"/>
        <v>10.106749999999998</v>
      </c>
      <c r="T95">
        <f t="shared" si="56"/>
        <v>10.0815</v>
      </c>
      <c r="U95">
        <f t="shared" si="57"/>
        <v>10.108500000000003</v>
      </c>
      <c r="V95">
        <f t="shared" si="58"/>
        <v>10.029250000000001</v>
      </c>
      <c r="W95" s="4">
        <f t="shared" si="59"/>
        <v>9.9582499999999978</v>
      </c>
    </row>
    <row r="96" spans="2:23" x14ac:dyDescent="0.3">
      <c r="B96" s="30">
        <v>6</v>
      </c>
      <c r="C96">
        <f t="shared" si="42"/>
        <v>13.255946666666667</v>
      </c>
      <c r="D96">
        <f t="shared" si="43"/>
        <v>15.35345</v>
      </c>
      <c r="E96">
        <f t="shared" si="44"/>
        <v>15.099746666666668</v>
      </c>
      <c r="F96">
        <f t="shared" si="45"/>
        <v>15.268693333333331</v>
      </c>
      <c r="G96">
        <f t="shared" si="46"/>
        <v>15.295590000000001</v>
      </c>
      <c r="H96">
        <f t="shared" si="47"/>
        <v>15.218346666666662</v>
      </c>
      <c r="I96">
        <f t="shared" si="48"/>
        <v>15.214279999999999</v>
      </c>
      <c r="J96">
        <f t="shared" si="49"/>
        <v>15.011723333333334</v>
      </c>
      <c r="K96" s="4">
        <f t="shared" si="50"/>
        <v>14.636363333333335</v>
      </c>
      <c r="N96" s="30">
        <v>6</v>
      </c>
      <c r="O96">
        <f t="shared" si="51"/>
        <v>12.246000000000002</v>
      </c>
      <c r="P96">
        <f t="shared" si="52"/>
        <v>12.00615</v>
      </c>
      <c r="Q96">
        <f t="shared" si="53"/>
        <v>11.145613333333333</v>
      </c>
      <c r="R96">
        <f t="shared" si="54"/>
        <v>10.823373333333334</v>
      </c>
      <c r="S96">
        <f t="shared" si="55"/>
        <v>10.110996666666665</v>
      </c>
      <c r="T96">
        <f t="shared" si="56"/>
        <v>10.077973333333333</v>
      </c>
      <c r="U96">
        <f t="shared" si="57"/>
        <v>10.097226666666669</v>
      </c>
      <c r="V96">
        <f t="shared" si="58"/>
        <v>10.014130000000002</v>
      </c>
      <c r="W96" s="4">
        <f t="shared" si="59"/>
        <v>9.9445699999999988</v>
      </c>
    </row>
    <row r="97" spans="2:23" x14ac:dyDescent="0.3">
      <c r="B97" s="30">
        <v>7</v>
      </c>
      <c r="C97">
        <f t="shared" si="42"/>
        <v>13.20012</v>
      </c>
      <c r="D97">
        <f t="shared" si="43"/>
        <v>15.262175000000001</v>
      </c>
      <c r="E97">
        <f t="shared" si="44"/>
        <v>14.990820000000003</v>
      </c>
      <c r="F97">
        <f t="shared" si="45"/>
        <v>15.14594</v>
      </c>
      <c r="G97">
        <f t="shared" si="46"/>
        <v>15.148485000000001</v>
      </c>
      <c r="H97">
        <f t="shared" si="47"/>
        <v>15.068719999999995</v>
      </c>
      <c r="I97">
        <f t="shared" si="48"/>
        <v>15.06062</v>
      </c>
      <c r="J97">
        <f t="shared" si="49"/>
        <v>14.839185000000001</v>
      </c>
      <c r="K97" s="4">
        <f t="shared" si="50"/>
        <v>14.474245000000002</v>
      </c>
      <c r="N97" s="30">
        <v>7</v>
      </c>
      <c r="O97">
        <f t="shared" si="51"/>
        <v>12.218000000000002</v>
      </c>
      <c r="P97">
        <f t="shared" si="52"/>
        <v>12.009224999999999</v>
      </c>
      <c r="Q97">
        <f t="shared" si="53"/>
        <v>11.14662</v>
      </c>
      <c r="R97">
        <f t="shared" si="54"/>
        <v>10.826160000000002</v>
      </c>
      <c r="S97">
        <f t="shared" si="55"/>
        <v>10.116194999999999</v>
      </c>
      <c r="T97">
        <f t="shared" si="56"/>
        <v>10.075559999999999</v>
      </c>
      <c r="U97">
        <f t="shared" si="57"/>
        <v>10.087240000000003</v>
      </c>
      <c r="V97">
        <f t="shared" si="58"/>
        <v>10.000395000000001</v>
      </c>
      <c r="W97" s="4">
        <f t="shared" si="59"/>
        <v>9.9321549999999981</v>
      </c>
    </row>
    <row r="98" spans="2:23" x14ac:dyDescent="0.3">
      <c r="B98" s="30">
        <v>8</v>
      </c>
      <c r="C98">
        <f t="shared" si="42"/>
        <v>13.145519999999999</v>
      </c>
      <c r="D98">
        <f t="shared" si="43"/>
        <v>15.172425</v>
      </c>
      <c r="E98">
        <f t="shared" si="44"/>
        <v>14.883720000000002</v>
      </c>
      <c r="F98">
        <f t="shared" si="45"/>
        <v>15.025239999999998</v>
      </c>
      <c r="G98">
        <f t="shared" si="46"/>
        <v>15.003935</v>
      </c>
      <c r="H98">
        <f t="shared" si="47"/>
        <v>14.921619999999995</v>
      </c>
      <c r="I98">
        <f t="shared" si="48"/>
        <v>14.909520000000001</v>
      </c>
      <c r="J98">
        <f t="shared" si="49"/>
        <v>14.670134999999998</v>
      </c>
      <c r="K98" s="4">
        <f t="shared" si="50"/>
        <v>14.315395000000001</v>
      </c>
      <c r="N98" s="30">
        <v>8</v>
      </c>
      <c r="O98">
        <f t="shared" si="51"/>
        <v>12.191000000000001</v>
      </c>
      <c r="P98">
        <f t="shared" si="52"/>
        <v>12.012974999999999</v>
      </c>
      <c r="Q98">
        <f t="shared" si="53"/>
        <v>11.14852</v>
      </c>
      <c r="R98">
        <f t="shared" si="54"/>
        <v>10.829860000000002</v>
      </c>
      <c r="S98">
        <f t="shared" si="55"/>
        <v>10.122344999999999</v>
      </c>
      <c r="T98">
        <f t="shared" si="56"/>
        <v>10.074260000000001</v>
      </c>
      <c r="U98">
        <f t="shared" si="57"/>
        <v>10.078540000000002</v>
      </c>
      <c r="V98">
        <f t="shared" si="58"/>
        <v>9.9880450000000014</v>
      </c>
      <c r="W98" s="4">
        <f t="shared" si="59"/>
        <v>9.9210049999999992</v>
      </c>
    </row>
    <row r="99" spans="2:23" x14ac:dyDescent="0.3">
      <c r="B99" s="30">
        <v>9</v>
      </c>
      <c r="C99">
        <f t="shared" si="42"/>
        <v>13.092146666666666</v>
      </c>
      <c r="D99">
        <f t="shared" si="43"/>
        <v>15.084200000000001</v>
      </c>
      <c r="E99">
        <f t="shared" si="44"/>
        <v>14.778446666666669</v>
      </c>
      <c r="F99">
        <f t="shared" si="45"/>
        <v>14.906593333333332</v>
      </c>
      <c r="G99">
        <f t="shared" si="46"/>
        <v>14.861940000000001</v>
      </c>
      <c r="H99">
        <f t="shared" si="47"/>
        <v>14.777046666666662</v>
      </c>
      <c r="I99">
        <f t="shared" si="48"/>
        <v>14.76098</v>
      </c>
      <c r="J99">
        <f t="shared" si="49"/>
        <v>14.504573333333333</v>
      </c>
      <c r="K99" s="4">
        <f t="shared" si="50"/>
        <v>14.159813333333334</v>
      </c>
      <c r="N99" s="30">
        <v>9</v>
      </c>
      <c r="O99">
        <f t="shared" si="51"/>
        <v>12.165000000000001</v>
      </c>
      <c r="P99">
        <f t="shared" si="52"/>
        <v>12.0174</v>
      </c>
      <c r="Q99">
        <f t="shared" si="53"/>
        <v>11.151313333333334</v>
      </c>
      <c r="R99">
        <f t="shared" si="54"/>
        <v>10.834473333333335</v>
      </c>
      <c r="S99">
        <f t="shared" si="55"/>
        <v>10.129446666666665</v>
      </c>
      <c r="T99">
        <f t="shared" si="56"/>
        <v>10.074073333333333</v>
      </c>
      <c r="U99">
        <f t="shared" si="57"/>
        <v>10.071126666666668</v>
      </c>
      <c r="V99">
        <f t="shared" si="58"/>
        <v>9.9770800000000008</v>
      </c>
      <c r="W99" s="4">
        <f t="shared" si="59"/>
        <v>9.9111199999999986</v>
      </c>
    </row>
    <row r="100" spans="2:23" x14ac:dyDescent="0.3">
      <c r="B100" s="30">
        <v>10</v>
      </c>
      <c r="C100">
        <f t="shared" si="42"/>
        <v>13.040000000000001</v>
      </c>
      <c r="D100">
        <f t="shared" si="43"/>
        <v>14.9975</v>
      </c>
      <c r="E100">
        <f t="shared" si="44"/>
        <v>14.675000000000002</v>
      </c>
      <c r="F100">
        <f t="shared" si="45"/>
        <v>14.79</v>
      </c>
      <c r="G100">
        <f t="shared" si="46"/>
        <v>14.722500000000002</v>
      </c>
      <c r="H100">
        <f t="shared" si="47"/>
        <v>14.634999999999994</v>
      </c>
      <c r="I100">
        <f t="shared" si="48"/>
        <v>14.615000000000002</v>
      </c>
      <c r="J100">
        <f t="shared" si="49"/>
        <v>14.342499999999998</v>
      </c>
      <c r="K100" s="4">
        <f t="shared" si="50"/>
        <v>14.0075</v>
      </c>
      <c r="N100" s="30">
        <v>10</v>
      </c>
      <c r="O100">
        <f t="shared" si="51"/>
        <v>12.14</v>
      </c>
      <c r="P100">
        <f t="shared" si="52"/>
        <v>12.022499999999999</v>
      </c>
      <c r="Q100">
        <f t="shared" si="53"/>
        <v>11.155000000000001</v>
      </c>
      <c r="R100">
        <f t="shared" si="54"/>
        <v>10.840000000000002</v>
      </c>
      <c r="S100">
        <f t="shared" si="55"/>
        <v>10.137499999999999</v>
      </c>
      <c r="T100">
        <f t="shared" si="56"/>
        <v>10.074999999999999</v>
      </c>
      <c r="U100">
        <f t="shared" si="57"/>
        <v>10.065000000000001</v>
      </c>
      <c r="V100">
        <f t="shared" si="58"/>
        <v>9.9675000000000011</v>
      </c>
      <c r="W100" s="4">
        <f t="shared" si="59"/>
        <v>9.9024999999999981</v>
      </c>
    </row>
    <row r="101" spans="2:23" x14ac:dyDescent="0.3">
      <c r="B101" s="30">
        <v>11</v>
      </c>
      <c r="C101">
        <f t="shared" si="42"/>
        <v>12.989080000000001</v>
      </c>
      <c r="D101">
        <f t="shared" si="43"/>
        <v>14.912325000000001</v>
      </c>
      <c r="E101">
        <f t="shared" si="44"/>
        <v>14.573380000000004</v>
      </c>
      <c r="F101">
        <f t="shared" si="45"/>
        <v>14.675459999999999</v>
      </c>
      <c r="G101">
        <f t="shared" si="46"/>
        <v>14.585615000000001</v>
      </c>
      <c r="H101">
        <f t="shared" si="47"/>
        <v>14.495479999999995</v>
      </c>
      <c r="I101">
        <f t="shared" si="48"/>
        <v>14.471580000000001</v>
      </c>
      <c r="J101">
        <f t="shared" si="49"/>
        <v>14.183914999999997</v>
      </c>
      <c r="K101" s="4">
        <f t="shared" si="50"/>
        <v>13.858455000000001</v>
      </c>
      <c r="N101" s="30">
        <v>11</v>
      </c>
      <c r="O101">
        <f t="shared" si="51"/>
        <v>12.116</v>
      </c>
      <c r="P101">
        <f t="shared" si="52"/>
        <v>12.028275000000001</v>
      </c>
      <c r="Q101">
        <f t="shared" si="53"/>
        <v>11.15958</v>
      </c>
      <c r="R101">
        <f t="shared" si="54"/>
        <v>10.846440000000001</v>
      </c>
      <c r="S101">
        <f t="shared" si="55"/>
        <v>10.146504999999999</v>
      </c>
      <c r="T101">
        <f t="shared" si="56"/>
        <v>10.07704</v>
      </c>
      <c r="U101">
        <f t="shared" si="57"/>
        <v>10.060160000000002</v>
      </c>
      <c r="V101">
        <f t="shared" si="58"/>
        <v>9.9593050000000005</v>
      </c>
      <c r="W101" s="4">
        <f t="shared" si="59"/>
        <v>9.8951449999999994</v>
      </c>
    </row>
    <row r="102" spans="2:23" x14ac:dyDescent="0.3">
      <c r="B102" s="30">
        <v>12</v>
      </c>
      <c r="C102">
        <f t="shared" si="42"/>
        <v>12.939386666666667</v>
      </c>
      <c r="D102">
        <f t="shared" si="43"/>
        <v>14.828675</v>
      </c>
      <c r="E102">
        <f t="shared" si="44"/>
        <v>14.473586666666669</v>
      </c>
      <c r="F102">
        <f t="shared" si="45"/>
        <v>14.562973333333332</v>
      </c>
      <c r="G102">
        <f t="shared" si="46"/>
        <v>14.451285000000002</v>
      </c>
      <c r="H102">
        <f t="shared" si="47"/>
        <v>14.358486666666661</v>
      </c>
      <c r="I102">
        <f t="shared" si="48"/>
        <v>14.330720000000003</v>
      </c>
      <c r="J102">
        <f t="shared" si="49"/>
        <v>14.02881833333333</v>
      </c>
      <c r="K102" s="4">
        <f t="shared" si="50"/>
        <v>13.712678333333335</v>
      </c>
      <c r="N102" s="30">
        <v>12</v>
      </c>
      <c r="O102">
        <f t="shared" si="51"/>
        <v>12.093</v>
      </c>
      <c r="P102">
        <f t="shared" si="52"/>
        <v>12.034725</v>
      </c>
      <c r="Q102">
        <f t="shared" si="53"/>
        <v>11.165053333333335</v>
      </c>
      <c r="R102">
        <f t="shared" si="54"/>
        <v>10.853793333333336</v>
      </c>
      <c r="S102">
        <f t="shared" si="55"/>
        <v>10.156461666666665</v>
      </c>
      <c r="T102">
        <f t="shared" si="56"/>
        <v>10.080193333333334</v>
      </c>
      <c r="U102">
        <f t="shared" si="57"/>
        <v>10.056606666666669</v>
      </c>
      <c r="V102">
        <f t="shared" si="58"/>
        <v>9.9524950000000008</v>
      </c>
      <c r="W102" s="4">
        <f t="shared" si="59"/>
        <v>9.889054999999999</v>
      </c>
    </row>
    <row r="103" spans="2:23" x14ac:dyDescent="0.3">
      <c r="B103" s="30">
        <v>13</v>
      </c>
      <c r="C103">
        <f t="shared" si="42"/>
        <v>12.890920000000001</v>
      </c>
      <c r="D103">
        <f t="shared" si="43"/>
        <v>14.746550000000001</v>
      </c>
      <c r="E103">
        <f t="shared" si="44"/>
        <v>14.375620000000003</v>
      </c>
      <c r="F103">
        <f t="shared" si="45"/>
        <v>14.452539999999999</v>
      </c>
      <c r="G103">
        <f t="shared" si="46"/>
        <v>14.319510000000001</v>
      </c>
      <c r="H103">
        <f t="shared" si="47"/>
        <v>14.224019999999994</v>
      </c>
      <c r="I103">
        <f t="shared" si="48"/>
        <v>14.192420000000002</v>
      </c>
      <c r="J103">
        <f t="shared" si="49"/>
        <v>13.877209999999996</v>
      </c>
      <c r="K103" s="4">
        <f t="shared" si="50"/>
        <v>13.570170000000001</v>
      </c>
      <c r="N103" s="30">
        <v>13</v>
      </c>
      <c r="O103">
        <f t="shared" si="51"/>
        <v>12.071</v>
      </c>
      <c r="P103">
        <f t="shared" si="52"/>
        <v>12.04185</v>
      </c>
      <c r="Q103">
        <f t="shared" si="53"/>
        <v>11.171420000000001</v>
      </c>
      <c r="R103">
        <f t="shared" si="54"/>
        <v>10.862060000000003</v>
      </c>
      <c r="S103">
        <f t="shared" si="55"/>
        <v>10.167369999999998</v>
      </c>
      <c r="T103">
        <f t="shared" si="56"/>
        <v>10.08446</v>
      </c>
      <c r="U103">
        <f t="shared" si="57"/>
        <v>10.054340000000002</v>
      </c>
      <c r="V103">
        <f t="shared" si="58"/>
        <v>9.9470700000000001</v>
      </c>
      <c r="W103" s="4">
        <f t="shared" si="59"/>
        <v>9.8842299999999987</v>
      </c>
    </row>
    <row r="104" spans="2:23" x14ac:dyDescent="0.3">
      <c r="B104" s="30">
        <v>14</v>
      </c>
      <c r="C104">
        <f t="shared" si="42"/>
        <v>12.843680000000001</v>
      </c>
      <c r="D104">
        <f t="shared" si="43"/>
        <v>14.66595</v>
      </c>
      <c r="E104">
        <f t="shared" si="44"/>
        <v>14.279480000000003</v>
      </c>
      <c r="F104">
        <f t="shared" si="45"/>
        <v>14.344159999999999</v>
      </c>
      <c r="G104">
        <f t="shared" si="46"/>
        <v>14.190290000000003</v>
      </c>
      <c r="H104">
        <f t="shared" si="47"/>
        <v>14.092079999999994</v>
      </c>
      <c r="I104">
        <f t="shared" si="48"/>
        <v>14.056680000000004</v>
      </c>
      <c r="J104">
        <f t="shared" si="49"/>
        <v>13.729089999999996</v>
      </c>
      <c r="K104" s="4">
        <f t="shared" si="50"/>
        <v>13.43093</v>
      </c>
      <c r="N104" s="30">
        <v>14</v>
      </c>
      <c r="O104">
        <f t="shared" si="51"/>
        <v>12.049999999999999</v>
      </c>
      <c r="P104">
        <f t="shared" si="52"/>
        <v>12.04965</v>
      </c>
      <c r="Q104">
        <f t="shared" si="53"/>
        <v>11.178680000000002</v>
      </c>
      <c r="R104">
        <f t="shared" si="54"/>
        <v>10.871240000000002</v>
      </c>
      <c r="S104">
        <f t="shared" si="55"/>
        <v>10.179229999999999</v>
      </c>
      <c r="T104">
        <f t="shared" si="56"/>
        <v>10.089840000000001</v>
      </c>
      <c r="U104">
        <f t="shared" si="57"/>
        <v>10.053360000000001</v>
      </c>
      <c r="V104">
        <f t="shared" si="58"/>
        <v>9.9430300000000003</v>
      </c>
      <c r="W104" s="4">
        <f t="shared" si="59"/>
        <v>9.8806699999999985</v>
      </c>
    </row>
    <row r="105" spans="2:23" x14ac:dyDescent="0.3">
      <c r="B105" s="30">
        <v>15</v>
      </c>
      <c r="C105">
        <f t="shared" si="42"/>
        <v>12.797666666666668</v>
      </c>
      <c r="D105">
        <f t="shared" si="43"/>
        <v>14.586875000000001</v>
      </c>
      <c r="E105">
        <f t="shared" si="44"/>
        <v>14.185166666666671</v>
      </c>
      <c r="F105">
        <f t="shared" si="45"/>
        <v>14.237833333333333</v>
      </c>
      <c r="G105">
        <f t="shared" si="46"/>
        <v>14.063625000000002</v>
      </c>
      <c r="H105">
        <f t="shared" si="47"/>
        <v>13.96266666666666</v>
      </c>
      <c r="I105">
        <f t="shared" si="48"/>
        <v>13.923500000000004</v>
      </c>
      <c r="J105">
        <f t="shared" si="49"/>
        <v>13.584458333333329</v>
      </c>
      <c r="K105" s="4">
        <f t="shared" si="50"/>
        <v>13.294958333333334</v>
      </c>
      <c r="N105" s="30">
        <v>15</v>
      </c>
      <c r="O105">
        <f t="shared" si="51"/>
        <v>12.029999999999998</v>
      </c>
      <c r="P105">
        <f t="shared" si="52"/>
        <v>12.058125</v>
      </c>
      <c r="Q105">
        <f t="shared" si="53"/>
        <v>11.186833333333334</v>
      </c>
      <c r="R105">
        <f t="shared" si="54"/>
        <v>10.881333333333336</v>
      </c>
      <c r="S105">
        <f t="shared" si="55"/>
        <v>10.192041666666665</v>
      </c>
      <c r="T105">
        <f t="shared" si="56"/>
        <v>10.096333333333334</v>
      </c>
      <c r="U105">
        <f t="shared" si="57"/>
        <v>10.053666666666668</v>
      </c>
      <c r="V105">
        <f t="shared" si="58"/>
        <v>9.9403749999999995</v>
      </c>
      <c r="W105" s="4">
        <f t="shared" si="59"/>
        <v>9.8783749999999984</v>
      </c>
    </row>
    <row r="106" spans="2:23" x14ac:dyDescent="0.3">
      <c r="B106" s="30">
        <v>16</v>
      </c>
      <c r="C106">
        <f t="shared" si="42"/>
        <v>12.752880000000001</v>
      </c>
      <c r="D106">
        <f t="shared" si="43"/>
        <v>14.509325</v>
      </c>
      <c r="E106">
        <f t="shared" si="44"/>
        <v>14.092680000000005</v>
      </c>
      <c r="F106">
        <f t="shared" si="45"/>
        <v>14.133559999999999</v>
      </c>
      <c r="G106">
        <f t="shared" si="46"/>
        <v>13.939515000000004</v>
      </c>
      <c r="H106">
        <f t="shared" si="47"/>
        <v>13.835779999999994</v>
      </c>
      <c r="I106">
        <f t="shared" si="48"/>
        <v>13.792880000000004</v>
      </c>
      <c r="J106">
        <f t="shared" si="49"/>
        <v>13.443314999999995</v>
      </c>
      <c r="K106" s="4">
        <f t="shared" si="50"/>
        <v>13.162255</v>
      </c>
      <c r="N106" s="30">
        <v>16</v>
      </c>
      <c r="O106">
        <f t="shared" si="51"/>
        <v>12.010999999999997</v>
      </c>
      <c r="P106">
        <f t="shared" si="52"/>
        <v>12.067275</v>
      </c>
      <c r="Q106">
        <f t="shared" si="53"/>
        <v>11.195880000000002</v>
      </c>
      <c r="R106">
        <f t="shared" si="54"/>
        <v>10.892340000000003</v>
      </c>
      <c r="S106">
        <f t="shared" si="55"/>
        <v>10.205804999999998</v>
      </c>
      <c r="T106">
        <f t="shared" si="56"/>
        <v>10.10394</v>
      </c>
      <c r="U106">
        <f t="shared" si="57"/>
        <v>10.055260000000001</v>
      </c>
      <c r="V106">
        <f t="shared" si="58"/>
        <v>9.9391049999999996</v>
      </c>
      <c r="W106" s="4">
        <f t="shared" si="59"/>
        <v>9.8773449999999983</v>
      </c>
    </row>
    <row r="107" spans="2:23" x14ac:dyDescent="0.3">
      <c r="B107" s="30">
        <v>17</v>
      </c>
      <c r="C107">
        <f t="shared" si="42"/>
        <v>12.70932</v>
      </c>
      <c r="D107">
        <f t="shared" si="43"/>
        <v>14.433300000000001</v>
      </c>
      <c r="E107">
        <f t="shared" si="44"/>
        <v>14.002020000000003</v>
      </c>
      <c r="F107">
        <f t="shared" si="45"/>
        <v>14.031339999999998</v>
      </c>
      <c r="G107">
        <f t="shared" si="46"/>
        <v>13.817960000000003</v>
      </c>
      <c r="H107">
        <f t="shared" si="47"/>
        <v>13.711419999999993</v>
      </c>
      <c r="I107">
        <f t="shared" si="48"/>
        <v>13.664820000000006</v>
      </c>
      <c r="J107">
        <f t="shared" si="49"/>
        <v>13.305659999999994</v>
      </c>
      <c r="K107" s="4">
        <f t="shared" si="50"/>
        <v>13.032820000000001</v>
      </c>
      <c r="N107" s="30">
        <v>17</v>
      </c>
      <c r="O107">
        <f t="shared" si="51"/>
        <v>11.992999999999997</v>
      </c>
      <c r="P107">
        <f t="shared" si="52"/>
        <v>12.077100000000002</v>
      </c>
      <c r="Q107">
        <f t="shared" si="53"/>
        <v>11.205820000000001</v>
      </c>
      <c r="R107">
        <f t="shared" si="54"/>
        <v>10.904260000000003</v>
      </c>
      <c r="S107">
        <f t="shared" si="55"/>
        <v>10.220519999999999</v>
      </c>
      <c r="T107">
        <f t="shared" si="56"/>
        <v>10.11266</v>
      </c>
      <c r="U107">
        <f t="shared" si="57"/>
        <v>10.058140000000002</v>
      </c>
      <c r="V107">
        <f t="shared" si="58"/>
        <v>9.9392200000000006</v>
      </c>
      <c r="W107" s="4">
        <f t="shared" si="59"/>
        <v>9.8775799999999983</v>
      </c>
    </row>
    <row r="108" spans="2:23" x14ac:dyDescent="0.3">
      <c r="B108" s="30">
        <v>18</v>
      </c>
      <c r="C108">
        <f t="shared" si="42"/>
        <v>12.666986666666666</v>
      </c>
      <c r="D108">
        <f t="shared" si="43"/>
        <v>14.3588</v>
      </c>
      <c r="E108">
        <f t="shared" si="44"/>
        <v>13.913186666666672</v>
      </c>
      <c r="F108">
        <f t="shared" si="45"/>
        <v>13.931173333333332</v>
      </c>
      <c r="G108">
        <f t="shared" si="46"/>
        <v>13.698960000000003</v>
      </c>
      <c r="H108">
        <f t="shared" si="47"/>
        <v>13.58958666666666</v>
      </c>
      <c r="I108">
        <f t="shared" si="48"/>
        <v>13.539320000000005</v>
      </c>
      <c r="J108">
        <f t="shared" si="49"/>
        <v>13.171493333333327</v>
      </c>
      <c r="K108" s="4">
        <f t="shared" si="50"/>
        <v>12.906653333333335</v>
      </c>
      <c r="N108" s="30">
        <v>18</v>
      </c>
      <c r="O108">
        <f t="shared" si="51"/>
        <v>11.975999999999997</v>
      </c>
      <c r="P108">
        <f t="shared" si="52"/>
        <v>12.087600000000002</v>
      </c>
      <c r="Q108">
        <f t="shared" si="53"/>
        <v>11.216653333333335</v>
      </c>
      <c r="R108">
        <f t="shared" si="54"/>
        <v>10.917093333333337</v>
      </c>
      <c r="S108">
        <f t="shared" si="55"/>
        <v>10.236186666666665</v>
      </c>
      <c r="T108">
        <f t="shared" si="56"/>
        <v>10.122493333333333</v>
      </c>
      <c r="U108">
        <f t="shared" si="57"/>
        <v>10.062306666666668</v>
      </c>
      <c r="V108">
        <f t="shared" si="58"/>
        <v>9.9407200000000007</v>
      </c>
      <c r="W108" s="4">
        <f t="shared" si="59"/>
        <v>9.8790799999999983</v>
      </c>
    </row>
    <row r="109" spans="2:23" x14ac:dyDescent="0.3">
      <c r="B109" s="30">
        <v>19</v>
      </c>
      <c r="C109">
        <f t="shared" si="42"/>
        <v>12.62588</v>
      </c>
      <c r="D109">
        <f t="shared" si="43"/>
        <v>14.285825000000001</v>
      </c>
      <c r="E109">
        <f t="shared" si="44"/>
        <v>13.826180000000004</v>
      </c>
      <c r="F109">
        <f t="shared" si="45"/>
        <v>13.83306</v>
      </c>
      <c r="G109">
        <f t="shared" si="46"/>
        <v>13.582515000000004</v>
      </c>
      <c r="H109">
        <f t="shared" si="47"/>
        <v>13.470279999999994</v>
      </c>
      <c r="I109">
        <f t="shared" si="48"/>
        <v>13.416380000000007</v>
      </c>
      <c r="J109">
        <f t="shared" si="49"/>
        <v>13.040814999999995</v>
      </c>
      <c r="K109" s="4">
        <f t="shared" si="50"/>
        <v>12.783755000000001</v>
      </c>
      <c r="N109" s="30">
        <v>19</v>
      </c>
      <c r="O109">
        <f t="shared" si="51"/>
        <v>11.959999999999997</v>
      </c>
      <c r="P109">
        <f t="shared" si="52"/>
        <v>12.098775000000002</v>
      </c>
      <c r="Q109">
        <f t="shared" si="53"/>
        <v>11.228380000000001</v>
      </c>
      <c r="R109">
        <f t="shared" si="54"/>
        <v>10.930840000000003</v>
      </c>
      <c r="S109">
        <f t="shared" si="55"/>
        <v>10.252804999999999</v>
      </c>
      <c r="T109">
        <f t="shared" si="56"/>
        <v>10.13344</v>
      </c>
      <c r="U109">
        <f t="shared" si="57"/>
        <v>10.067760000000002</v>
      </c>
      <c r="V109">
        <f t="shared" si="58"/>
        <v>9.9436049999999998</v>
      </c>
      <c r="W109" s="4">
        <f t="shared" si="59"/>
        <v>9.8818449999999984</v>
      </c>
    </row>
    <row r="110" spans="2:23" x14ac:dyDescent="0.3">
      <c r="B110" s="30">
        <v>20</v>
      </c>
      <c r="C110">
        <f t="shared" si="42"/>
        <v>12.586</v>
      </c>
      <c r="D110">
        <f t="shared" si="43"/>
        <v>14.214375</v>
      </c>
      <c r="E110">
        <f t="shared" si="44"/>
        <v>13.741000000000005</v>
      </c>
      <c r="F110">
        <f t="shared" si="45"/>
        <v>13.736999999999998</v>
      </c>
      <c r="G110">
        <f t="shared" si="46"/>
        <v>13.468625000000003</v>
      </c>
      <c r="H110">
        <f t="shared" si="47"/>
        <v>13.353499999999993</v>
      </c>
      <c r="I110">
        <f t="shared" si="48"/>
        <v>13.296000000000006</v>
      </c>
      <c r="J110">
        <f t="shared" si="49"/>
        <v>12.913624999999993</v>
      </c>
      <c r="K110" s="4">
        <f t="shared" si="50"/>
        <v>12.664125</v>
      </c>
      <c r="N110" s="30">
        <v>20</v>
      </c>
      <c r="O110">
        <f t="shared" si="51"/>
        <v>11.944999999999997</v>
      </c>
      <c r="P110">
        <f t="shared" si="52"/>
        <v>12.110625000000001</v>
      </c>
      <c r="Q110">
        <f t="shared" si="53"/>
        <v>11.241000000000003</v>
      </c>
      <c r="R110">
        <f t="shared" si="54"/>
        <v>10.945500000000004</v>
      </c>
      <c r="S110">
        <f t="shared" si="55"/>
        <v>10.270375</v>
      </c>
      <c r="T110">
        <f t="shared" si="56"/>
        <v>10.1455</v>
      </c>
      <c r="U110">
        <f t="shared" si="57"/>
        <v>10.0745</v>
      </c>
      <c r="V110">
        <f t="shared" si="58"/>
        <v>9.9478749999999998</v>
      </c>
      <c r="W110" s="4">
        <f t="shared" si="59"/>
        <v>9.8858749999999986</v>
      </c>
    </row>
    <row r="111" spans="2:23" x14ac:dyDescent="0.3">
      <c r="B111" s="30">
        <v>21</v>
      </c>
      <c r="C111">
        <f t="shared" si="42"/>
        <v>12.547346666666668</v>
      </c>
      <c r="D111">
        <f t="shared" si="43"/>
        <v>14.144450000000001</v>
      </c>
      <c r="E111">
        <f t="shared" si="44"/>
        <v>13.657646666666672</v>
      </c>
      <c r="F111">
        <f t="shared" si="45"/>
        <v>13.642993333333333</v>
      </c>
      <c r="G111">
        <f t="shared" si="46"/>
        <v>13.357290000000003</v>
      </c>
      <c r="H111">
        <f t="shared" si="47"/>
        <v>13.239246666666659</v>
      </c>
      <c r="I111">
        <f t="shared" si="48"/>
        <v>13.178180000000008</v>
      </c>
      <c r="J111">
        <f t="shared" si="49"/>
        <v>12.789923333333327</v>
      </c>
      <c r="K111" s="4">
        <f t="shared" si="50"/>
        <v>12.547763333333332</v>
      </c>
      <c r="N111" s="30">
        <v>21</v>
      </c>
      <c r="O111">
        <f t="shared" si="51"/>
        <v>11.930999999999996</v>
      </c>
      <c r="P111">
        <f t="shared" si="52"/>
        <v>12.123150000000001</v>
      </c>
      <c r="Q111">
        <f t="shared" si="53"/>
        <v>11.254513333333335</v>
      </c>
      <c r="R111">
        <f t="shared" si="54"/>
        <v>10.961073333333337</v>
      </c>
      <c r="S111">
        <f t="shared" si="55"/>
        <v>10.288896666666666</v>
      </c>
      <c r="T111">
        <f t="shared" si="56"/>
        <v>10.158673333333333</v>
      </c>
      <c r="U111">
        <f t="shared" si="57"/>
        <v>10.082526666666668</v>
      </c>
      <c r="V111">
        <f t="shared" si="58"/>
        <v>9.9535300000000007</v>
      </c>
      <c r="W111" s="4">
        <f t="shared" si="59"/>
        <v>9.8911699999999989</v>
      </c>
    </row>
    <row r="112" spans="2:23" x14ac:dyDescent="0.3">
      <c r="B112" s="30">
        <v>22</v>
      </c>
      <c r="C112">
        <f t="shared" si="42"/>
        <v>12.509920000000001</v>
      </c>
      <c r="D112">
        <f t="shared" si="43"/>
        <v>14.076050000000002</v>
      </c>
      <c r="E112">
        <f t="shared" si="44"/>
        <v>13.576120000000005</v>
      </c>
      <c r="F112">
        <f t="shared" si="45"/>
        <v>13.551039999999999</v>
      </c>
      <c r="G112">
        <f t="shared" si="46"/>
        <v>13.248510000000003</v>
      </c>
      <c r="H112">
        <f t="shared" si="47"/>
        <v>13.127519999999993</v>
      </c>
      <c r="I112">
        <f t="shared" si="48"/>
        <v>13.062920000000007</v>
      </c>
      <c r="J112">
        <f t="shared" si="49"/>
        <v>12.669709999999993</v>
      </c>
      <c r="K112" s="4">
        <f t="shared" si="50"/>
        <v>12.434670000000001</v>
      </c>
      <c r="N112" s="30">
        <v>22</v>
      </c>
      <c r="O112">
        <f t="shared" si="51"/>
        <v>11.917999999999996</v>
      </c>
      <c r="P112">
        <f t="shared" si="52"/>
        <v>12.136350000000002</v>
      </c>
      <c r="Q112">
        <f t="shared" si="53"/>
        <v>11.268920000000003</v>
      </c>
      <c r="R112">
        <f t="shared" si="54"/>
        <v>10.977560000000004</v>
      </c>
      <c r="S112">
        <f t="shared" si="55"/>
        <v>10.308369999999998</v>
      </c>
      <c r="T112">
        <f t="shared" si="56"/>
        <v>10.17296</v>
      </c>
      <c r="U112">
        <f t="shared" si="57"/>
        <v>10.091840000000001</v>
      </c>
      <c r="V112">
        <f t="shared" si="58"/>
        <v>9.9605700000000006</v>
      </c>
      <c r="W112" s="4">
        <f t="shared" si="59"/>
        <v>9.8977299999999993</v>
      </c>
    </row>
    <row r="113" spans="2:23" x14ac:dyDescent="0.3">
      <c r="B113" s="30">
        <v>23</v>
      </c>
      <c r="C113">
        <f t="shared" si="42"/>
        <v>12.47372</v>
      </c>
      <c r="D113">
        <f t="shared" si="43"/>
        <v>14.009175000000001</v>
      </c>
      <c r="E113">
        <f t="shared" si="44"/>
        <v>13.496420000000006</v>
      </c>
      <c r="F113">
        <f t="shared" si="45"/>
        <v>13.461139999999999</v>
      </c>
      <c r="G113">
        <f t="shared" si="46"/>
        <v>13.142285000000005</v>
      </c>
      <c r="H113">
        <f t="shared" si="47"/>
        <v>13.018319999999992</v>
      </c>
      <c r="I113">
        <f t="shared" si="48"/>
        <v>12.950220000000009</v>
      </c>
      <c r="J113">
        <f t="shared" si="49"/>
        <v>12.552984999999993</v>
      </c>
      <c r="K113" s="4">
        <f t="shared" si="50"/>
        <v>12.324845</v>
      </c>
      <c r="N113" s="30">
        <v>23</v>
      </c>
      <c r="O113">
        <f t="shared" si="51"/>
        <v>11.905999999999995</v>
      </c>
      <c r="P113">
        <f t="shared" si="52"/>
        <v>12.150225000000002</v>
      </c>
      <c r="Q113">
        <f t="shared" si="53"/>
        <v>11.284220000000003</v>
      </c>
      <c r="R113">
        <f t="shared" si="54"/>
        <v>10.994960000000004</v>
      </c>
      <c r="S113">
        <f t="shared" si="55"/>
        <v>10.328795</v>
      </c>
      <c r="T113">
        <f t="shared" si="56"/>
        <v>10.188359999999999</v>
      </c>
      <c r="U113">
        <f t="shared" si="57"/>
        <v>10.102440000000001</v>
      </c>
      <c r="V113">
        <f t="shared" si="58"/>
        <v>9.9689949999999996</v>
      </c>
      <c r="W113" s="4">
        <f t="shared" si="59"/>
        <v>9.9055549999999979</v>
      </c>
    </row>
    <row r="114" spans="2:23" x14ac:dyDescent="0.3">
      <c r="B114" s="30">
        <v>24</v>
      </c>
      <c r="C114">
        <f t="shared" si="42"/>
        <v>12.438746666666667</v>
      </c>
      <c r="D114">
        <f t="shared" si="43"/>
        <v>13.943825</v>
      </c>
      <c r="E114">
        <f t="shared" si="44"/>
        <v>13.418546666666673</v>
      </c>
      <c r="F114">
        <f t="shared" si="45"/>
        <v>13.373293333333333</v>
      </c>
      <c r="G114">
        <f t="shared" si="46"/>
        <v>13.038615000000004</v>
      </c>
      <c r="H114">
        <f t="shared" si="47"/>
        <v>12.911646666666659</v>
      </c>
      <c r="I114">
        <f t="shared" si="48"/>
        <v>12.840080000000007</v>
      </c>
      <c r="J114">
        <f t="shared" si="49"/>
        <v>12.439748333333325</v>
      </c>
      <c r="K114" s="4">
        <f t="shared" si="50"/>
        <v>12.218288333333334</v>
      </c>
      <c r="N114" s="30">
        <v>24</v>
      </c>
      <c r="O114">
        <f t="shared" si="51"/>
        <v>11.894999999999994</v>
      </c>
      <c r="P114">
        <f t="shared" si="52"/>
        <v>12.164775000000002</v>
      </c>
      <c r="Q114">
        <f t="shared" si="53"/>
        <v>11.300413333333337</v>
      </c>
      <c r="R114">
        <f t="shared" si="54"/>
        <v>11.013273333333338</v>
      </c>
      <c r="S114">
        <f t="shared" si="55"/>
        <v>10.350171666666666</v>
      </c>
      <c r="T114">
        <f t="shared" si="56"/>
        <v>10.204873333333333</v>
      </c>
      <c r="U114">
        <f t="shared" si="57"/>
        <v>10.114326666666667</v>
      </c>
      <c r="V114">
        <f t="shared" si="58"/>
        <v>9.9788049999999995</v>
      </c>
      <c r="W114" s="4">
        <f t="shared" si="59"/>
        <v>9.9146449999999984</v>
      </c>
    </row>
    <row r="115" spans="2:23" x14ac:dyDescent="0.3">
      <c r="B115" s="30">
        <v>25</v>
      </c>
      <c r="C115">
        <f t="shared" si="42"/>
        <v>12.405000000000001</v>
      </c>
      <c r="D115">
        <f t="shared" si="43"/>
        <v>13.88</v>
      </c>
      <c r="E115">
        <f t="shared" si="44"/>
        <v>13.342500000000006</v>
      </c>
      <c r="F115">
        <f t="shared" si="45"/>
        <v>13.2875</v>
      </c>
      <c r="G115">
        <f t="shared" si="46"/>
        <v>12.937500000000004</v>
      </c>
      <c r="H115">
        <f t="shared" si="47"/>
        <v>12.807499999999992</v>
      </c>
      <c r="I115">
        <f t="shared" si="48"/>
        <v>12.732500000000009</v>
      </c>
      <c r="J115">
        <f t="shared" si="49"/>
        <v>12.329999999999991</v>
      </c>
      <c r="K115" s="4">
        <f t="shared" si="50"/>
        <v>12.114999999999998</v>
      </c>
      <c r="N115" s="30">
        <v>25</v>
      </c>
      <c r="O115">
        <f t="shared" si="51"/>
        <v>11.884999999999994</v>
      </c>
      <c r="P115">
        <f t="shared" si="52"/>
        <v>12.180000000000001</v>
      </c>
      <c r="Q115">
        <f t="shared" si="53"/>
        <v>11.317500000000003</v>
      </c>
      <c r="R115">
        <f t="shared" si="54"/>
        <v>11.032500000000004</v>
      </c>
      <c r="S115">
        <f t="shared" si="55"/>
        <v>10.372499999999999</v>
      </c>
      <c r="T115">
        <f t="shared" si="56"/>
        <v>10.2225</v>
      </c>
      <c r="U115">
        <f t="shared" si="57"/>
        <v>10.1275</v>
      </c>
      <c r="V115">
        <f t="shared" si="58"/>
        <v>9.99</v>
      </c>
      <c r="W115" s="4">
        <f t="shared" si="59"/>
        <v>9.9249999999999989</v>
      </c>
    </row>
    <row r="116" spans="2:23" x14ac:dyDescent="0.3">
      <c r="B116" s="30">
        <v>26</v>
      </c>
      <c r="C116">
        <f t="shared" si="42"/>
        <v>12.372480000000001</v>
      </c>
      <c r="D116">
        <f t="shared" si="43"/>
        <v>13.817700000000002</v>
      </c>
      <c r="E116">
        <f t="shared" si="44"/>
        <v>13.268280000000006</v>
      </c>
      <c r="F116">
        <f t="shared" si="45"/>
        <v>13.203759999999999</v>
      </c>
      <c r="G116">
        <f t="shared" si="46"/>
        <v>12.838940000000004</v>
      </c>
      <c r="H116">
        <f t="shared" si="47"/>
        <v>12.705879999999992</v>
      </c>
      <c r="I116">
        <f t="shared" si="48"/>
        <v>12.627480000000009</v>
      </c>
      <c r="J116">
        <f t="shared" si="49"/>
        <v>12.223739999999992</v>
      </c>
      <c r="K116" s="4">
        <f t="shared" si="50"/>
        <v>12.01498</v>
      </c>
      <c r="N116" s="30">
        <v>26</v>
      </c>
      <c r="O116">
        <f t="shared" si="51"/>
        <v>11.875999999999994</v>
      </c>
      <c r="P116">
        <f t="shared" si="52"/>
        <v>12.195900000000002</v>
      </c>
      <c r="Q116">
        <f t="shared" si="53"/>
        <v>11.335480000000004</v>
      </c>
      <c r="R116">
        <f t="shared" si="54"/>
        <v>11.052640000000006</v>
      </c>
      <c r="S116">
        <f t="shared" si="55"/>
        <v>10.395779999999998</v>
      </c>
      <c r="T116">
        <f t="shared" si="56"/>
        <v>10.241239999999999</v>
      </c>
      <c r="U116">
        <f t="shared" si="57"/>
        <v>10.141960000000001</v>
      </c>
      <c r="V116">
        <f t="shared" si="58"/>
        <v>10.00258</v>
      </c>
      <c r="W116" s="4">
        <f t="shared" si="59"/>
        <v>9.9366199999999978</v>
      </c>
    </row>
    <row r="117" spans="2:23" x14ac:dyDescent="0.3">
      <c r="B117" s="30">
        <v>27</v>
      </c>
      <c r="C117">
        <f t="shared" si="42"/>
        <v>12.341186666666667</v>
      </c>
      <c r="D117">
        <f t="shared" si="43"/>
        <v>13.756925000000003</v>
      </c>
      <c r="E117">
        <f t="shared" si="44"/>
        <v>13.195886666666674</v>
      </c>
      <c r="F117">
        <f t="shared" si="45"/>
        <v>13.122073333333333</v>
      </c>
      <c r="G117">
        <f t="shared" si="46"/>
        <v>12.742935000000005</v>
      </c>
      <c r="H117">
        <f t="shared" si="47"/>
        <v>12.606786666666659</v>
      </c>
      <c r="I117">
        <f t="shared" si="48"/>
        <v>12.52502000000001</v>
      </c>
      <c r="J117">
        <f t="shared" si="49"/>
        <v>12.120968333333323</v>
      </c>
      <c r="K117" s="4">
        <f t="shared" si="50"/>
        <v>11.918228333333333</v>
      </c>
      <c r="N117" s="30">
        <v>27</v>
      </c>
      <c r="O117">
        <f t="shared" si="51"/>
        <v>11.867999999999995</v>
      </c>
      <c r="P117">
        <f t="shared" si="52"/>
        <v>12.212475000000003</v>
      </c>
      <c r="Q117">
        <f t="shared" si="53"/>
        <v>11.354353333333338</v>
      </c>
      <c r="R117">
        <f t="shared" si="54"/>
        <v>11.073693333333338</v>
      </c>
      <c r="S117">
        <f t="shared" si="55"/>
        <v>10.420011666666666</v>
      </c>
      <c r="T117">
        <f t="shared" si="56"/>
        <v>10.261093333333333</v>
      </c>
      <c r="U117">
        <f t="shared" si="57"/>
        <v>10.157706666666666</v>
      </c>
      <c r="V117">
        <f t="shared" si="58"/>
        <v>10.016544999999999</v>
      </c>
      <c r="W117" s="4">
        <f t="shared" si="59"/>
        <v>9.9495049999999985</v>
      </c>
    </row>
    <row r="118" spans="2:23" x14ac:dyDescent="0.3">
      <c r="B118" s="30">
        <v>28</v>
      </c>
      <c r="C118">
        <f t="shared" si="42"/>
        <v>12.311120000000001</v>
      </c>
      <c r="D118">
        <f t="shared" si="43"/>
        <v>13.697675000000002</v>
      </c>
      <c r="E118">
        <f t="shared" si="44"/>
        <v>13.125320000000006</v>
      </c>
      <c r="F118">
        <f t="shared" si="45"/>
        <v>13.042439999999999</v>
      </c>
      <c r="G118">
        <f t="shared" si="46"/>
        <v>12.649485000000006</v>
      </c>
      <c r="H118">
        <f t="shared" si="47"/>
        <v>12.510219999999991</v>
      </c>
      <c r="I118">
        <f t="shared" si="48"/>
        <v>12.42512000000001</v>
      </c>
      <c r="J118">
        <f t="shared" si="49"/>
        <v>12.021684999999991</v>
      </c>
      <c r="K118" s="4">
        <f t="shared" si="50"/>
        <v>11.824745</v>
      </c>
      <c r="N118" s="30">
        <v>28</v>
      </c>
      <c r="O118">
        <f t="shared" si="51"/>
        <v>11.860999999999994</v>
      </c>
      <c r="P118">
        <f t="shared" si="52"/>
        <v>12.229725000000002</v>
      </c>
      <c r="Q118">
        <f t="shared" si="53"/>
        <v>11.374120000000003</v>
      </c>
      <c r="R118">
        <f t="shared" si="54"/>
        <v>11.095660000000006</v>
      </c>
      <c r="S118">
        <f t="shared" si="55"/>
        <v>10.445194999999998</v>
      </c>
      <c r="T118">
        <f t="shared" si="56"/>
        <v>10.28206</v>
      </c>
      <c r="U118">
        <f t="shared" si="57"/>
        <v>10.17474</v>
      </c>
      <c r="V118">
        <f t="shared" si="58"/>
        <v>10.031894999999999</v>
      </c>
      <c r="W118" s="4">
        <f t="shared" si="59"/>
        <v>9.9636549999999975</v>
      </c>
    </row>
    <row r="119" spans="2:23" x14ac:dyDescent="0.3">
      <c r="B119" s="30">
        <v>29</v>
      </c>
      <c r="C119">
        <f t="shared" si="42"/>
        <v>12.28228</v>
      </c>
      <c r="D119">
        <f t="shared" si="43"/>
        <v>13.639950000000002</v>
      </c>
      <c r="E119">
        <f t="shared" si="44"/>
        <v>13.056580000000007</v>
      </c>
      <c r="F119">
        <f t="shared" si="45"/>
        <v>12.964859999999998</v>
      </c>
      <c r="G119">
        <f t="shared" si="46"/>
        <v>12.558590000000006</v>
      </c>
      <c r="H119">
        <f t="shared" si="47"/>
        <v>12.416179999999992</v>
      </c>
      <c r="I119">
        <f t="shared" si="48"/>
        <v>12.327780000000011</v>
      </c>
      <c r="J119">
        <f t="shared" si="49"/>
        <v>11.925889999999992</v>
      </c>
      <c r="K119" s="4">
        <f t="shared" si="50"/>
        <v>11.734529999999999</v>
      </c>
      <c r="N119" s="30">
        <v>29</v>
      </c>
      <c r="O119">
        <f t="shared" si="51"/>
        <v>11.854999999999993</v>
      </c>
      <c r="P119">
        <f t="shared" si="52"/>
        <v>12.247650000000002</v>
      </c>
      <c r="Q119">
        <f t="shared" si="53"/>
        <v>11.394780000000004</v>
      </c>
      <c r="R119">
        <f t="shared" si="54"/>
        <v>11.118540000000005</v>
      </c>
      <c r="S119">
        <f t="shared" si="55"/>
        <v>10.471329999999998</v>
      </c>
      <c r="T119">
        <f t="shared" si="56"/>
        <v>10.30414</v>
      </c>
      <c r="U119">
        <f t="shared" si="57"/>
        <v>10.193059999999999</v>
      </c>
      <c r="V119">
        <f t="shared" si="58"/>
        <v>10.048629999999999</v>
      </c>
      <c r="W119" s="4">
        <f t="shared" si="59"/>
        <v>9.9790699999999983</v>
      </c>
    </row>
    <row r="120" spans="2:23" x14ac:dyDescent="0.3">
      <c r="B120" s="30">
        <v>30</v>
      </c>
      <c r="C120">
        <f t="shared" si="42"/>
        <v>12.254666666666667</v>
      </c>
      <c r="D120">
        <f t="shared" si="43"/>
        <v>13.583750000000002</v>
      </c>
      <c r="E120">
        <f t="shared" si="44"/>
        <v>12.989666666666674</v>
      </c>
      <c r="F120">
        <f t="shared" si="45"/>
        <v>12.889333333333333</v>
      </c>
      <c r="G120">
        <f t="shared" si="46"/>
        <v>12.470250000000005</v>
      </c>
      <c r="H120">
        <f t="shared" si="47"/>
        <v>12.324666666666658</v>
      </c>
      <c r="I120">
        <f t="shared" si="48"/>
        <v>12.233000000000011</v>
      </c>
      <c r="J120">
        <f t="shared" si="49"/>
        <v>11.833583333333323</v>
      </c>
      <c r="K120" s="4">
        <f t="shared" si="50"/>
        <v>11.647583333333333</v>
      </c>
      <c r="N120" s="30">
        <v>30</v>
      </c>
      <c r="O120">
        <f t="shared" si="51"/>
        <v>11.849999999999994</v>
      </c>
      <c r="P120">
        <f t="shared" si="52"/>
        <v>12.266250000000003</v>
      </c>
      <c r="Q120">
        <f t="shared" si="53"/>
        <v>11.416333333333338</v>
      </c>
      <c r="R120">
        <f t="shared" si="54"/>
        <v>11.142333333333339</v>
      </c>
      <c r="S120">
        <f t="shared" si="55"/>
        <v>10.498416666666666</v>
      </c>
      <c r="T120">
        <f t="shared" si="56"/>
        <v>10.327333333333334</v>
      </c>
      <c r="U120">
        <f t="shared" si="57"/>
        <v>10.212666666666667</v>
      </c>
      <c r="V120">
        <f t="shared" si="58"/>
        <v>10.066749999999999</v>
      </c>
      <c r="W120" s="4">
        <f t="shared" si="59"/>
        <v>9.9957499999999975</v>
      </c>
    </row>
    <row r="121" spans="2:23" x14ac:dyDescent="0.3">
      <c r="B121" s="30">
        <v>31</v>
      </c>
      <c r="C121">
        <f t="shared" si="42"/>
        <v>12.22828</v>
      </c>
      <c r="D121">
        <f t="shared" si="43"/>
        <v>13.529075000000002</v>
      </c>
      <c r="E121">
        <f t="shared" si="44"/>
        <v>12.924580000000008</v>
      </c>
      <c r="F121">
        <f t="shared" si="45"/>
        <v>12.815859999999999</v>
      </c>
      <c r="G121">
        <f t="shared" si="46"/>
        <v>12.384465000000006</v>
      </c>
      <c r="H121">
        <f t="shared" si="47"/>
        <v>12.235679999999991</v>
      </c>
      <c r="I121">
        <f t="shared" si="48"/>
        <v>12.140780000000012</v>
      </c>
      <c r="J121">
        <f t="shared" si="49"/>
        <v>11.74476499999999</v>
      </c>
      <c r="K121" s="4">
        <f t="shared" si="50"/>
        <v>11.563905</v>
      </c>
      <c r="N121" s="30">
        <v>31</v>
      </c>
      <c r="O121">
        <f t="shared" si="51"/>
        <v>11.845999999999993</v>
      </c>
      <c r="P121">
        <f t="shared" si="52"/>
        <v>12.285525000000003</v>
      </c>
      <c r="Q121">
        <f t="shared" si="53"/>
        <v>11.438780000000005</v>
      </c>
      <c r="R121">
        <f t="shared" si="54"/>
        <v>11.167040000000005</v>
      </c>
      <c r="S121">
        <f t="shared" si="55"/>
        <v>10.526454999999999</v>
      </c>
      <c r="T121">
        <f t="shared" si="56"/>
        <v>10.35164</v>
      </c>
      <c r="U121">
        <f t="shared" si="57"/>
        <v>10.233559999999999</v>
      </c>
      <c r="V121">
        <f t="shared" si="58"/>
        <v>10.086255</v>
      </c>
      <c r="W121" s="4">
        <f t="shared" si="59"/>
        <v>10.013694999999998</v>
      </c>
    </row>
    <row r="122" spans="2:23" x14ac:dyDescent="0.3">
      <c r="B122" s="30">
        <v>32</v>
      </c>
      <c r="C122">
        <f t="shared" si="42"/>
        <v>12.20312</v>
      </c>
      <c r="D122">
        <f t="shared" si="43"/>
        <v>13.475925000000002</v>
      </c>
      <c r="E122">
        <f t="shared" si="44"/>
        <v>12.861320000000008</v>
      </c>
      <c r="F122">
        <f t="shared" si="45"/>
        <v>12.744439999999999</v>
      </c>
      <c r="G122">
        <f t="shared" si="46"/>
        <v>12.301235000000005</v>
      </c>
      <c r="H122">
        <f t="shared" si="47"/>
        <v>12.149219999999991</v>
      </c>
      <c r="I122">
        <f t="shared" si="48"/>
        <v>12.051120000000012</v>
      </c>
      <c r="J122">
        <f t="shared" si="49"/>
        <v>11.65943499999999</v>
      </c>
      <c r="K122" s="4">
        <f t="shared" si="50"/>
        <v>11.483495</v>
      </c>
      <c r="N122" s="30">
        <v>32</v>
      </c>
      <c r="O122">
        <f t="shared" si="51"/>
        <v>11.842999999999993</v>
      </c>
      <c r="P122">
        <f t="shared" si="52"/>
        <v>12.305475000000003</v>
      </c>
      <c r="Q122">
        <f t="shared" si="53"/>
        <v>11.462120000000004</v>
      </c>
      <c r="R122">
        <f t="shared" si="54"/>
        <v>11.192660000000005</v>
      </c>
      <c r="S122">
        <f t="shared" si="55"/>
        <v>10.555444999999999</v>
      </c>
      <c r="T122">
        <f t="shared" si="56"/>
        <v>10.37706</v>
      </c>
      <c r="U122">
        <f t="shared" si="57"/>
        <v>10.255739999999999</v>
      </c>
      <c r="V122">
        <f t="shared" si="58"/>
        <v>10.107144999999999</v>
      </c>
      <c r="W122" s="4">
        <f t="shared" si="59"/>
        <v>10.032904999999998</v>
      </c>
    </row>
    <row r="123" spans="2:23" x14ac:dyDescent="0.3">
      <c r="B123" s="30">
        <v>33</v>
      </c>
      <c r="C123">
        <f t="shared" si="42"/>
        <v>12.179186666666666</v>
      </c>
      <c r="D123">
        <f t="shared" si="43"/>
        <v>13.424300000000002</v>
      </c>
      <c r="E123">
        <f t="shared" si="44"/>
        <v>12.799886666666675</v>
      </c>
      <c r="F123">
        <f t="shared" si="45"/>
        <v>12.675073333333334</v>
      </c>
      <c r="G123">
        <f t="shared" si="46"/>
        <v>12.220560000000006</v>
      </c>
      <c r="H123">
        <f t="shared" si="47"/>
        <v>12.065286666666657</v>
      </c>
      <c r="I123">
        <f t="shared" si="48"/>
        <v>11.964020000000012</v>
      </c>
      <c r="J123">
        <f t="shared" si="49"/>
        <v>11.577593333333322</v>
      </c>
      <c r="K123" s="4">
        <f t="shared" si="50"/>
        <v>11.406353333333332</v>
      </c>
      <c r="N123" s="30">
        <v>33</v>
      </c>
      <c r="O123">
        <f t="shared" si="51"/>
        <v>11.840999999999992</v>
      </c>
      <c r="P123">
        <f t="shared" si="52"/>
        <v>12.326100000000004</v>
      </c>
      <c r="Q123">
        <f t="shared" si="53"/>
        <v>11.486353333333337</v>
      </c>
      <c r="R123">
        <f t="shared" si="54"/>
        <v>11.219193333333338</v>
      </c>
      <c r="S123">
        <f t="shared" si="55"/>
        <v>10.585386666666665</v>
      </c>
      <c r="T123">
        <f t="shared" si="56"/>
        <v>10.403593333333333</v>
      </c>
      <c r="U123">
        <f t="shared" si="57"/>
        <v>10.279206666666665</v>
      </c>
      <c r="V123">
        <f t="shared" si="58"/>
        <v>10.12942</v>
      </c>
      <c r="W123" s="4">
        <f t="shared" si="59"/>
        <v>10.053379999999997</v>
      </c>
    </row>
    <row r="124" spans="2:23" x14ac:dyDescent="0.3">
      <c r="B124" s="30">
        <v>34</v>
      </c>
      <c r="C124">
        <f t="shared" si="42"/>
        <v>12.15648</v>
      </c>
      <c r="D124">
        <f t="shared" si="43"/>
        <v>13.374200000000002</v>
      </c>
      <c r="E124">
        <f t="shared" si="44"/>
        <v>12.740280000000009</v>
      </c>
      <c r="F124">
        <f t="shared" si="45"/>
        <v>12.607759999999999</v>
      </c>
      <c r="G124">
        <f t="shared" si="46"/>
        <v>12.142440000000004</v>
      </c>
      <c r="H124">
        <f t="shared" si="47"/>
        <v>11.98387999999999</v>
      </c>
      <c r="I124">
        <f t="shared" si="48"/>
        <v>11.879480000000012</v>
      </c>
      <c r="J124">
        <f t="shared" si="49"/>
        <v>11.49923999999999</v>
      </c>
      <c r="K124" s="4">
        <f t="shared" si="50"/>
        <v>11.332479999999999</v>
      </c>
      <c r="N124" s="30">
        <v>34</v>
      </c>
      <c r="O124">
        <f t="shared" si="51"/>
        <v>11.839999999999993</v>
      </c>
      <c r="P124">
        <f t="shared" si="52"/>
        <v>12.347400000000004</v>
      </c>
      <c r="Q124">
        <f t="shared" si="53"/>
        <v>11.511480000000004</v>
      </c>
      <c r="R124">
        <f t="shared" si="54"/>
        <v>11.246640000000006</v>
      </c>
      <c r="S124">
        <f t="shared" si="55"/>
        <v>10.61628</v>
      </c>
      <c r="T124">
        <f t="shared" si="56"/>
        <v>10.431240000000001</v>
      </c>
      <c r="U124">
        <f t="shared" si="57"/>
        <v>10.30396</v>
      </c>
      <c r="V124">
        <f t="shared" si="58"/>
        <v>10.153079999999999</v>
      </c>
      <c r="W124" s="4">
        <f t="shared" si="59"/>
        <v>10.075119999999998</v>
      </c>
    </row>
    <row r="125" spans="2:23" x14ac:dyDescent="0.3">
      <c r="B125" s="30">
        <v>35</v>
      </c>
      <c r="C125">
        <f t="shared" si="42"/>
        <v>12.135</v>
      </c>
      <c r="D125">
        <f t="shared" si="43"/>
        <v>13.325625000000002</v>
      </c>
      <c r="E125">
        <f t="shared" si="44"/>
        <v>12.68250000000001</v>
      </c>
      <c r="F125">
        <f t="shared" si="45"/>
        <v>12.5425</v>
      </c>
      <c r="G125">
        <f t="shared" si="46"/>
        <v>12.066875000000007</v>
      </c>
      <c r="H125">
        <f t="shared" si="47"/>
        <v>11.90499999999999</v>
      </c>
      <c r="I125">
        <f t="shared" si="48"/>
        <v>11.797500000000014</v>
      </c>
      <c r="J125">
        <f t="shared" si="49"/>
        <v>11.424374999999989</v>
      </c>
      <c r="K125" s="4">
        <f t="shared" si="50"/>
        <v>11.261875</v>
      </c>
      <c r="N125" s="30">
        <v>35</v>
      </c>
      <c r="O125">
        <f t="shared" si="51"/>
        <v>11.839999999999993</v>
      </c>
      <c r="P125">
        <f t="shared" si="52"/>
        <v>12.369375000000003</v>
      </c>
      <c r="Q125">
        <f t="shared" si="53"/>
        <v>11.537500000000005</v>
      </c>
      <c r="R125">
        <f t="shared" si="54"/>
        <v>11.275000000000006</v>
      </c>
      <c r="S125">
        <f t="shared" si="55"/>
        <v>10.648124999999999</v>
      </c>
      <c r="T125">
        <f t="shared" si="56"/>
        <v>10.46</v>
      </c>
      <c r="U125">
        <f t="shared" si="57"/>
        <v>10.329999999999998</v>
      </c>
      <c r="V125">
        <f t="shared" si="58"/>
        <v>10.178125</v>
      </c>
      <c r="W125" s="4">
        <f t="shared" si="59"/>
        <v>10.098124999999998</v>
      </c>
    </row>
    <row r="126" spans="2:23" x14ac:dyDescent="0.3">
      <c r="B126" s="30">
        <v>36</v>
      </c>
      <c r="C126">
        <f t="shared" si="42"/>
        <v>12.114746666666665</v>
      </c>
      <c r="D126">
        <f t="shared" si="43"/>
        <v>13.278575000000002</v>
      </c>
      <c r="E126">
        <f t="shared" si="44"/>
        <v>12.626546666666677</v>
      </c>
      <c r="F126">
        <f t="shared" si="45"/>
        <v>12.479293333333333</v>
      </c>
      <c r="G126">
        <f t="shared" si="46"/>
        <v>11.993865000000007</v>
      </c>
      <c r="H126">
        <f t="shared" si="47"/>
        <v>11.828646666666657</v>
      </c>
      <c r="I126">
        <f t="shared" si="48"/>
        <v>11.718080000000013</v>
      </c>
      <c r="J126">
        <f t="shared" si="49"/>
        <v>11.352998333333321</v>
      </c>
      <c r="K126" s="4">
        <f t="shared" si="50"/>
        <v>11.194538333333332</v>
      </c>
      <c r="N126" s="30">
        <v>36</v>
      </c>
      <c r="O126">
        <f t="shared" si="51"/>
        <v>11.840999999999992</v>
      </c>
      <c r="P126">
        <f t="shared" si="52"/>
        <v>12.392025000000004</v>
      </c>
      <c r="Q126">
        <f t="shared" si="53"/>
        <v>11.564413333333338</v>
      </c>
      <c r="R126">
        <f t="shared" si="54"/>
        <v>11.304273333333338</v>
      </c>
      <c r="S126">
        <f t="shared" si="55"/>
        <v>10.680921666666665</v>
      </c>
      <c r="T126">
        <f t="shared" si="56"/>
        <v>10.489873333333334</v>
      </c>
      <c r="U126">
        <f t="shared" si="57"/>
        <v>10.357326666666665</v>
      </c>
      <c r="V126">
        <f t="shared" si="58"/>
        <v>10.204554999999999</v>
      </c>
      <c r="W126" s="4">
        <f t="shared" si="59"/>
        <v>10.122394999999997</v>
      </c>
    </row>
    <row r="127" spans="2:23" x14ac:dyDescent="0.3">
      <c r="B127" s="30">
        <v>37</v>
      </c>
      <c r="C127">
        <f t="shared" si="42"/>
        <v>12.09572</v>
      </c>
      <c r="D127">
        <f t="shared" si="43"/>
        <v>13.233050000000002</v>
      </c>
      <c r="E127">
        <f t="shared" si="44"/>
        <v>12.57242000000001</v>
      </c>
      <c r="F127">
        <f t="shared" si="45"/>
        <v>12.418139999999999</v>
      </c>
      <c r="G127">
        <f t="shared" si="46"/>
        <v>11.923410000000006</v>
      </c>
      <c r="H127">
        <f t="shared" si="47"/>
        <v>11.75481999999999</v>
      </c>
      <c r="I127">
        <f t="shared" si="48"/>
        <v>11.641220000000013</v>
      </c>
      <c r="J127">
        <f t="shared" si="49"/>
        <v>11.285109999999989</v>
      </c>
      <c r="K127" s="4">
        <f t="shared" si="50"/>
        <v>11.130469999999999</v>
      </c>
      <c r="N127" s="30">
        <v>37</v>
      </c>
      <c r="O127">
        <f t="shared" si="51"/>
        <v>11.842999999999991</v>
      </c>
      <c r="P127">
        <f t="shared" si="52"/>
        <v>12.415350000000004</v>
      </c>
      <c r="Q127">
        <f t="shared" si="53"/>
        <v>11.592220000000005</v>
      </c>
      <c r="R127">
        <f t="shared" si="54"/>
        <v>11.334460000000005</v>
      </c>
      <c r="S127">
        <f t="shared" si="55"/>
        <v>10.714669999999998</v>
      </c>
      <c r="T127">
        <f t="shared" si="56"/>
        <v>10.520860000000001</v>
      </c>
      <c r="U127">
        <f t="shared" si="57"/>
        <v>10.385939999999998</v>
      </c>
      <c r="V127">
        <f t="shared" si="58"/>
        <v>10.23237</v>
      </c>
      <c r="W127" s="4">
        <f t="shared" si="59"/>
        <v>10.147929999999997</v>
      </c>
    </row>
    <row r="128" spans="2:23" x14ac:dyDescent="0.3">
      <c r="B128" s="30">
        <v>38</v>
      </c>
      <c r="C128">
        <f t="shared" si="42"/>
        <v>12.077919999999999</v>
      </c>
      <c r="D128">
        <f t="shared" si="43"/>
        <v>13.189050000000002</v>
      </c>
      <c r="E128">
        <f t="shared" si="44"/>
        <v>12.520120000000009</v>
      </c>
      <c r="F128">
        <f t="shared" si="45"/>
        <v>12.359039999999998</v>
      </c>
      <c r="G128">
        <f t="shared" si="46"/>
        <v>11.855510000000006</v>
      </c>
      <c r="H128">
        <f t="shared" si="47"/>
        <v>11.683519999999989</v>
      </c>
      <c r="I128">
        <f t="shared" si="48"/>
        <v>11.566920000000014</v>
      </c>
      <c r="J128">
        <f t="shared" si="49"/>
        <v>11.220709999999988</v>
      </c>
      <c r="K128" s="4">
        <f t="shared" si="50"/>
        <v>11.06967</v>
      </c>
      <c r="N128" s="30">
        <v>38</v>
      </c>
      <c r="O128">
        <f t="shared" si="51"/>
        <v>11.845999999999991</v>
      </c>
      <c r="P128">
        <f t="shared" si="52"/>
        <v>12.439350000000005</v>
      </c>
      <c r="Q128">
        <f t="shared" si="53"/>
        <v>11.620920000000005</v>
      </c>
      <c r="R128">
        <f t="shared" si="54"/>
        <v>11.365560000000006</v>
      </c>
      <c r="S128">
        <f t="shared" si="55"/>
        <v>10.749369999999999</v>
      </c>
      <c r="T128">
        <f t="shared" si="56"/>
        <v>10.552960000000001</v>
      </c>
      <c r="U128">
        <f t="shared" si="57"/>
        <v>10.415839999999999</v>
      </c>
      <c r="V128">
        <f t="shared" si="58"/>
        <v>10.261569999999999</v>
      </c>
      <c r="W128" s="4">
        <f t="shared" si="59"/>
        <v>10.174729999999997</v>
      </c>
    </row>
    <row r="129" spans="2:23" x14ac:dyDescent="0.3">
      <c r="B129" s="30">
        <v>39</v>
      </c>
      <c r="C129">
        <f t="shared" si="42"/>
        <v>12.061346666666665</v>
      </c>
      <c r="D129">
        <f t="shared" si="43"/>
        <v>13.146575000000002</v>
      </c>
      <c r="E129">
        <f t="shared" si="44"/>
        <v>12.469646666666677</v>
      </c>
      <c r="F129">
        <f t="shared" si="45"/>
        <v>12.301993333333332</v>
      </c>
      <c r="G129">
        <f t="shared" si="46"/>
        <v>11.790165000000005</v>
      </c>
      <c r="H129">
        <f t="shared" si="47"/>
        <v>11.614746666666655</v>
      </c>
      <c r="I129">
        <f t="shared" si="48"/>
        <v>11.495180000000014</v>
      </c>
      <c r="J129">
        <f t="shared" si="49"/>
        <v>11.15979833333332</v>
      </c>
      <c r="K129" s="4">
        <f t="shared" si="50"/>
        <v>11.012138333333333</v>
      </c>
      <c r="N129" s="30">
        <v>39</v>
      </c>
      <c r="O129">
        <f t="shared" si="51"/>
        <v>11.849999999999991</v>
      </c>
      <c r="P129">
        <f t="shared" si="52"/>
        <v>12.464025000000003</v>
      </c>
      <c r="Q129">
        <f t="shared" si="53"/>
        <v>11.650513333333338</v>
      </c>
      <c r="R129">
        <f t="shared" si="54"/>
        <v>11.397573333333339</v>
      </c>
      <c r="S129">
        <f t="shared" si="55"/>
        <v>10.785021666666665</v>
      </c>
      <c r="T129">
        <f t="shared" si="56"/>
        <v>10.586173333333333</v>
      </c>
      <c r="U129">
        <f t="shared" si="57"/>
        <v>10.447026666666666</v>
      </c>
      <c r="V129">
        <f t="shared" si="58"/>
        <v>10.292154999999999</v>
      </c>
      <c r="W129" s="4">
        <f t="shared" si="59"/>
        <v>10.202794999999997</v>
      </c>
    </row>
    <row r="130" spans="2:23" x14ac:dyDescent="0.3">
      <c r="B130" s="30">
        <v>40</v>
      </c>
      <c r="C130">
        <f t="shared" si="42"/>
        <v>12.045999999999999</v>
      </c>
      <c r="D130">
        <f t="shared" si="43"/>
        <v>13.105625000000003</v>
      </c>
      <c r="E130">
        <f t="shared" si="44"/>
        <v>12.42100000000001</v>
      </c>
      <c r="F130">
        <f t="shared" si="45"/>
        <v>12.247</v>
      </c>
      <c r="G130">
        <f t="shared" si="46"/>
        <v>11.727375000000006</v>
      </c>
      <c r="H130">
        <f t="shared" si="47"/>
        <v>11.548499999999988</v>
      </c>
      <c r="I130">
        <f t="shared" si="48"/>
        <v>11.426000000000013</v>
      </c>
      <c r="J130">
        <f t="shared" si="49"/>
        <v>11.102374999999988</v>
      </c>
      <c r="K130" s="4">
        <f t="shared" si="50"/>
        <v>10.957875</v>
      </c>
      <c r="N130" s="30">
        <v>40</v>
      </c>
      <c r="O130">
        <f t="shared" si="51"/>
        <v>11.854999999999992</v>
      </c>
      <c r="P130">
        <f t="shared" si="52"/>
        <v>12.489375000000004</v>
      </c>
      <c r="Q130">
        <f t="shared" si="53"/>
        <v>11.681000000000004</v>
      </c>
      <c r="R130">
        <f t="shared" si="54"/>
        <v>11.430500000000006</v>
      </c>
      <c r="S130">
        <f t="shared" si="55"/>
        <v>10.821624999999999</v>
      </c>
      <c r="T130">
        <f t="shared" si="56"/>
        <v>10.6205</v>
      </c>
      <c r="U130">
        <f t="shared" si="57"/>
        <v>10.479499999999998</v>
      </c>
      <c r="V130">
        <f t="shared" si="58"/>
        <v>10.324124999999999</v>
      </c>
      <c r="W130" s="4">
        <f t="shared" si="59"/>
        <v>10.232124999999996</v>
      </c>
    </row>
    <row r="131" spans="2:23" x14ac:dyDescent="0.3">
      <c r="B131" s="30">
        <v>41</v>
      </c>
      <c r="C131">
        <f t="shared" si="42"/>
        <v>12.031879999999999</v>
      </c>
      <c r="D131">
        <f t="shared" si="43"/>
        <v>13.066200000000002</v>
      </c>
      <c r="E131">
        <f t="shared" si="44"/>
        <v>12.374180000000012</v>
      </c>
      <c r="F131">
        <f t="shared" si="45"/>
        <v>12.19406</v>
      </c>
      <c r="G131">
        <f t="shared" si="46"/>
        <v>11.667140000000007</v>
      </c>
      <c r="H131">
        <f t="shared" si="47"/>
        <v>11.484779999999988</v>
      </c>
      <c r="I131">
        <f t="shared" si="48"/>
        <v>11.359380000000014</v>
      </c>
      <c r="J131">
        <f t="shared" si="49"/>
        <v>11.048439999999989</v>
      </c>
      <c r="K131" s="4">
        <f t="shared" si="50"/>
        <v>10.906879999999999</v>
      </c>
      <c r="N131" s="30">
        <v>41</v>
      </c>
      <c r="O131">
        <f t="shared" si="51"/>
        <v>11.860999999999992</v>
      </c>
      <c r="P131">
        <f t="shared" si="52"/>
        <v>12.515400000000003</v>
      </c>
      <c r="Q131">
        <f t="shared" si="53"/>
        <v>11.712380000000005</v>
      </c>
      <c r="R131">
        <f t="shared" si="54"/>
        <v>11.464340000000005</v>
      </c>
      <c r="S131">
        <f t="shared" si="55"/>
        <v>10.859179999999999</v>
      </c>
      <c r="T131">
        <f t="shared" si="56"/>
        <v>10.655939999999999</v>
      </c>
      <c r="U131">
        <f t="shared" si="57"/>
        <v>10.513259999999999</v>
      </c>
      <c r="V131">
        <f t="shared" si="58"/>
        <v>10.357479999999999</v>
      </c>
      <c r="W131" s="4">
        <f t="shared" si="59"/>
        <v>10.262719999999996</v>
      </c>
    </row>
    <row r="132" spans="2:23" x14ac:dyDescent="0.3">
      <c r="B132" s="30">
        <v>42</v>
      </c>
      <c r="C132">
        <f t="shared" si="42"/>
        <v>12.018986666666665</v>
      </c>
      <c r="D132">
        <f t="shared" si="43"/>
        <v>13.028300000000002</v>
      </c>
      <c r="E132">
        <f t="shared" si="44"/>
        <v>12.329186666666677</v>
      </c>
      <c r="F132">
        <f t="shared" si="45"/>
        <v>12.143173333333333</v>
      </c>
      <c r="G132">
        <f t="shared" si="46"/>
        <v>11.609460000000006</v>
      </c>
      <c r="H132">
        <f t="shared" si="47"/>
        <v>11.423586666666655</v>
      </c>
      <c r="I132">
        <f t="shared" si="48"/>
        <v>11.295320000000014</v>
      </c>
      <c r="J132">
        <f t="shared" si="49"/>
        <v>10.997993333333323</v>
      </c>
      <c r="K132" s="4">
        <f t="shared" si="50"/>
        <v>10.859153333333332</v>
      </c>
      <c r="N132" s="30">
        <v>42</v>
      </c>
      <c r="O132">
        <f t="shared" si="51"/>
        <v>11.867999999999991</v>
      </c>
      <c r="P132">
        <f t="shared" si="52"/>
        <v>12.542100000000005</v>
      </c>
      <c r="Q132">
        <f t="shared" si="53"/>
        <v>11.744653333333339</v>
      </c>
      <c r="R132">
        <f t="shared" si="54"/>
        <v>11.49909333333334</v>
      </c>
      <c r="S132">
        <f t="shared" si="55"/>
        <v>10.897686666666665</v>
      </c>
      <c r="T132">
        <f t="shared" si="56"/>
        <v>10.692493333333333</v>
      </c>
      <c r="U132">
        <f t="shared" si="57"/>
        <v>10.548306666666665</v>
      </c>
      <c r="V132">
        <f t="shared" si="58"/>
        <v>10.392219999999998</v>
      </c>
      <c r="W132" s="4">
        <f t="shared" si="59"/>
        <v>10.294579999999996</v>
      </c>
    </row>
    <row r="133" spans="2:23" x14ac:dyDescent="0.3">
      <c r="B133" s="30">
        <v>43</v>
      </c>
      <c r="C133">
        <f t="shared" si="42"/>
        <v>12.007319999999998</v>
      </c>
      <c r="D133">
        <f t="shared" si="43"/>
        <v>12.991925000000002</v>
      </c>
      <c r="E133">
        <f t="shared" si="44"/>
        <v>12.286020000000011</v>
      </c>
      <c r="F133">
        <f t="shared" si="45"/>
        <v>12.094339999999999</v>
      </c>
      <c r="G133">
        <f t="shared" si="46"/>
        <v>11.554335000000007</v>
      </c>
      <c r="H133">
        <f t="shared" si="47"/>
        <v>11.364919999999987</v>
      </c>
      <c r="I133">
        <f t="shared" si="48"/>
        <v>11.233820000000014</v>
      </c>
      <c r="J133">
        <f t="shared" si="49"/>
        <v>10.951034999999987</v>
      </c>
      <c r="K133" s="4">
        <f t="shared" si="50"/>
        <v>10.814695</v>
      </c>
      <c r="N133" s="30">
        <v>43</v>
      </c>
      <c r="O133">
        <f t="shared" si="51"/>
        <v>11.875999999999991</v>
      </c>
      <c r="P133">
        <f t="shared" si="52"/>
        <v>12.569475000000004</v>
      </c>
      <c r="Q133">
        <f t="shared" si="53"/>
        <v>11.777820000000006</v>
      </c>
      <c r="R133">
        <f t="shared" si="54"/>
        <v>11.534760000000006</v>
      </c>
      <c r="S133">
        <f t="shared" si="55"/>
        <v>10.937144999999997</v>
      </c>
      <c r="T133">
        <f t="shared" si="56"/>
        <v>10.73016</v>
      </c>
      <c r="U133">
        <f t="shared" si="57"/>
        <v>10.584639999999998</v>
      </c>
      <c r="V133">
        <f t="shared" si="58"/>
        <v>10.428344999999998</v>
      </c>
      <c r="W133" s="4">
        <f t="shared" si="59"/>
        <v>10.327704999999996</v>
      </c>
    </row>
    <row r="134" spans="2:23" x14ac:dyDescent="0.3">
      <c r="B134" s="30">
        <v>44</v>
      </c>
      <c r="C134">
        <f t="shared" si="42"/>
        <v>11.996879999999999</v>
      </c>
      <c r="D134">
        <f t="shared" si="43"/>
        <v>12.957075000000003</v>
      </c>
      <c r="E134">
        <f t="shared" si="44"/>
        <v>12.244680000000011</v>
      </c>
      <c r="F134">
        <f t="shared" si="45"/>
        <v>12.047559999999999</v>
      </c>
      <c r="G134">
        <f t="shared" si="46"/>
        <v>11.501765000000006</v>
      </c>
      <c r="H134">
        <f t="shared" si="47"/>
        <v>11.308779999999988</v>
      </c>
      <c r="I134">
        <f t="shared" si="48"/>
        <v>11.174880000000014</v>
      </c>
      <c r="J134">
        <f t="shared" si="49"/>
        <v>10.907564999999988</v>
      </c>
      <c r="K134" s="4">
        <f t="shared" si="50"/>
        <v>10.773505</v>
      </c>
      <c r="N134" s="30">
        <v>44</v>
      </c>
      <c r="O134">
        <f t="shared" si="51"/>
        <v>11.884999999999991</v>
      </c>
      <c r="P134">
        <f t="shared" si="52"/>
        <v>12.597525000000005</v>
      </c>
      <c r="Q134">
        <f t="shared" si="53"/>
        <v>11.811880000000006</v>
      </c>
      <c r="R134">
        <f t="shared" si="54"/>
        <v>11.571340000000006</v>
      </c>
      <c r="S134">
        <f t="shared" si="55"/>
        <v>10.977554999999999</v>
      </c>
      <c r="T134">
        <f t="shared" si="56"/>
        <v>10.768940000000001</v>
      </c>
      <c r="U134">
        <f t="shared" si="57"/>
        <v>10.622259999999997</v>
      </c>
      <c r="V134">
        <f t="shared" si="58"/>
        <v>10.465854999999998</v>
      </c>
      <c r="W134" s="4">
        <f t="shared" si="59"/>
        <v>10.362094999999997</v>
      </c>
    </row>
    <row r="135" spans="2:23" x14ac:dyDescent="0.3">
      <c r="B135" s="30">
        <v>45</v>
      </c>
      <c r="C135">
        <f t="shared" si="42"/>
        <v>11.987666666666664</v>
      </c>
      <c r="D135">
        <f t="shared" si="43"/>
        <v>12.923750000000002</v>
      </c>
      <c r="E135">
        <f t="shared" si="44"/>
        <v>12.205166666666678</v>
      </c>
      <c r="F135">
        <f t="shared" si="45"/>
        <v>12.002833333333331</v>
      </c>
      <c r="G135">
        <f t="shared" si="46"/>
        <v>11.451750000000008</v>
      </c>
      <c r="H135">
        <f t="shared" si="47"/>
        <v>11.255166666666653</v>
      </c>
      <c r="I135">
        <f t="shared" si="48"/>
        <v>11.118500000000015</v>
      </c>
      <c r="J135">
        <f t="shared" si="49"/>
        <v>10.867583333333322</v>
      </c>
      <c r="K135" s="4">
        <f t="shared" si="50"/>
        <v>10.735583333333333</v>
      </c>
      <c r="N135" s="30">
        <v>45</v>
      </c>
      <c r="O135">
        <f t="shared" si="51"/>
        <v>11.894999999999991</v>
      </c>
      <c r="P135">
        <f t="shared" si="52"/>
        <v>12.626250000000004</v>
      </c>
      <c r="Q135">
        <f t="shared" si="53"/>
        <v>11.846833333333338</v>
      </c>
      <c r="R135">
        <f t="shared" si="54"/>
        <v>11.608833333333338</v>
      </c>
      <c r="S135">
        <f t="shared" si="55"/>
        <v>11.018916666666664</v>
      </c>
      <c r="T135">
        <f t="shared" si="56"/>
        <v>10.808833333333332</v>
      </c>
      <c r="U135">
        <f t="shared" si="57"/>
        <v>10.661166666666665</v>
      </c>
      <c r="V135">
        <f t="shared" si="58"/>
        <v>10.504749999999998</v>
      </c>
      <c r="W135" s="4">
        <f t="shared" si="59"/>
        <v>10.397749999999995</v>
      </c>
    </row>
    <row r="136" spans="2:23" x14ac:dyDescent="0.3">
      <c r="B136" s="30">
        <v>46</v>
      </c>
      <c r="C136">
        <f t="shared" si="42"/>
        <v>11.979679999999998</v>
      </c>
      <c r="D136">
        <f t="shared" si="43"/>
        <v>12.891950000000003</v>
      </c>
      <c r="E136">
        <f t="shared" si="44"/>
        <v>12.167480000000012</v>
      </c>
      <c r="F136">
        <f t="shared" si="45"/>
        <v>11.960159999999998</v>
      </c>
      <c r="G136">
        <f t="shared" si="46"/>
        <v>11.404290000000007</v>
      </c>
      <c r="H136">
        <f t="shared" si="47"/>
        <v>11.204079999999987</v>
      </c>
      <c r="I136">
        <f t="shared" si="48"/>
        <v>11.064680000000015</v>
      </c>
      <c r="J136">
        <f t="shared" si="49"/>
        <v>10.831089999999987</v>
      </c>
      <c r="K136" s="4">
        <f t="shared" si="50"/>
        <v>10.70093</v>
      </c>
      <c r="N136" s="30">
        <v>46</v>
      </c>
      <c r="O136">
        <f t="shared" si="51"/>
        <v>11.905999999999992</v>
      </c>
      <c r="P136">
        <f t="shared" si="52"/>
        <v>12.655650000000005</v>
      </c>
      <c r="Q136">
        <f t="shared" si="53"/>
        <v>11.882680000000006</v>
      </c>
      <c r="R136">
        <f t="shared" si="54"/>
        <v>11.647240000000005</v>
      </c>
      <c r="S136">
        <f t="shared" si="55"/>
        <v>11.061229999999998</v>
      </c>
      <c r="T136">
        <f t="shared" si="56"/>
        <v>10.84984</v>
      </c>
      <c r="U136">
        <f t="shared" si="57"/>
        <v>10.701359999999998</v>
      </c>
      <c r="V136">
        <f t="shared" si="58"/>
        <v>10.545029999999999</v>
      </c>
      <c r="W136" s="4">
        <f t="shared" si="59"/>
        <v>10.434669999999995</v>
      </c>
    </row>
    <row r="137" spans="2:23" x14ac:dyDescent="0.3">
      <c r="B137" s="30">
        <v>47</v>
      </c>
      <c r="C137">
        <f t="shared" si="42"/>
        <v>11.972919999999998</v>
      </c>
      <c r="D137">
        <f t="shared" si="43"/>
        <v>12.861675000000004</v>
      </c>
      <c r="E137">
        <f t="shared" si="44"/>
        <v>12.131620000000012</v>
      </c>
      <c r="F137">
        <f t="shared" si="45"/>
        <v>11.91954</v>
      </c>
      <c r="G137">
        <f t="shared" si="46"/>
        <v>11.359385000000007</v>
      </c>
      <c r="H137">
        <f t="shared" si="47"/>
        <v>11.155519999999987</v>
      </c>
      <c r="I137">
        <f t="shared" si="48"/>
        <v>11.013420000000014</v>
      </c>
      <c r="J137">
        <f t="shared" si="49"/>
        <v>10.798084999999986</v>
      </c>
      <c r="K137" s="4">
        <f t="shared" si="50"/>
        <v>10.669544999999998</v>
      </c>
      <c r="N137" s="30">
        <v>47</v>
      </c>
      <c r="O137">
        <f t="shared" si="51"/>
        <v>11.91799999999999</v>
      </c>
      <c r="P137">
        <f t="shared" si="52"/>
        <v>12.685725000000005</v>
      </c>
      <c r="Q137">
        <f t="shared" si="53"/>
        <v>11.919420000000006</v>
      </c>
      <c r="R137">
        <f t="shared" si="54"/>
        <v>11.686560000000005</v>
      </c>
      <c r="S137">
        <f t="shared" si="55"/>
        <v>11.104494999999998</v>
      </c>
      <c r="T137">
        <f t="shared" si="56"/>
        <v>10.891959999999999</v>
      </c>
      <c r="U137">
        <f t="shared" si="57"/>
        <v>10.742839999999998</v>
      </c>
      <c r="V137">
        <f t="shared" si="58"/>
        <v>10.586694999999999</v>
      </c>
      <c r="W137" s="4">
        <f t="shared" si="59"/>
        <v>10.472854999999996</v>
      </c>
    </row>
    <row r="138" spans="2:23" x14ac:dyDescent="0.3">
      <c r="B138" s="30">
        <v>48</v>
      </c>
      <c r="C138">
        <f t="shared" si="42"/>
        <v>11.967386666666664</v>
      </c>
      <c r="D138">
        <f t="shared" si="43"/>
        <v>12.832925000000003</v>
      </c>
      <c r="E138">
        <f t="shared" si="44"/>
        <v>12.097586666666679</v>
      </c>
      <c r="F138">
        <f t="shared" si="45"/>
        <v>11.880973333333333</v>
      </c>
      <c r="G138">
        <f t="shared" si="46"/>
        <v>11.317035000000008</v>
      </c>
      <c r="H138">
        <f t="shared" si="47"/>
        <v>11.109486666666653</v>
      </c>
      <c r="I138">
        <f t="shared" si="48"/>
        <v>10.964720000000014</v>
      </c>
      <c r="J138">
        <f t="shared" si="49"/>
        <v>10.76856833333332</v>
      </c>
      <c r="K138" s="4">
        <f t="shared" si="50"/>
        <v>10.641428333333332</v>
      </c>
      <c r="N138" s="30">
        <v>48</v>
      </c>
      <c r="O138">
        <f t="shared" si="51"/>
        <v>11.93099999999999</v>
      </c>
      <c r="P138">
        <f t="shared" si="52"/>
        <v>12.716475000000004</v>
      </c>
      <c r="Q138">
        <f t="shared" si="53"/>
        <v>11.957053333333338</v>
      </c>
      <c r="R138">
        <f t="shared" si="54"/>
        <v>11.726793333333339</v>
      </c>
      <c r="S138">
        <f t="shared" si="55"/>
        <v>11.148711666666664</v>
      </c>
      <c r="T138">
        <f t="shared" si="56"/>
        <v>10.935193333333332</v>
      </c>
      <c r="U138">
        <f t="shared" si="57"/>
        <v>10.785606666666663</v>
      </c>
      <c r="V138">
        <f t="shared" si="58"/>
        <v>10.629744999999998</v>
      </c>
      <c r="W138" s="4">
        <f t="shared" si="59"/>
        <v>10.512304999999994</v>
      </c>
    </row>
    <row r="139" spans="2:23" x14ac:dyDescent="0.3">
      <c r="B139" s="30">
        <v>49</v>
      </c>
      <c r="C139">
        <f t="shared" si="42"/>
        <v>11.963079999999998</v>
      </c>
      <c r="D139">
        <f t="shared" si="43"/>
        <v>12.805700000000003</v>
      </c>
      <c r="E139">
        <f t="shared" si="44"/>
        <v>12.065380000000014</v>
      </c>
      <c r="F139">
        <f t="shared" si="45"/>
        <v>11.84446</v>
      </c>
      <c r="G139">
        <f t="shared" si="46"/>
        <v>11.277240000000008</v>
      </c>
      <c r="H139">
        <f t="shared" si="47"/>
        <v>11.065979999999985</v>
      </c>
      <c r="I139">
        <f t="shared" si="48"/>
        <v>10.918580000000015</v>
      </c>
      <c r="J139">
        <f t="shared" si="49"/>
        <v>10.742539999999988</v>
      </c>
      <c r="K139" s="4">
        <f t="shared" si="50"/>
        <v>10.616579999999999</v>
      </c>
      <c r="N139" s="30">
        <v>49</v>
      </c>
      <c r="O139">
        <f t="shared" si="51"/>
        <v>11.944999999999991</v>
      </c>
      <c r="P139">
        <f t="shared" si="52"/>
        <v>12.747900000000005</v>
      </c>
      <c r="Q139">
        <f t="shared" si="53"/>
        <v>11.995580000000006</v>
      </c>
      <c r="R139">
        <f t="shared" si="54"/>
        <v>11.767940000000005</v>
      </c>
      <c r="S139">
        <f t="shared" si="55"/>
        <v>11.193879999999998</v>
      </c>
      <c r="T139">
        <f t="shared" si="56"/>
        <v>10.97954</v>
      </c>
      <c r="U139">
        <f t="shared" si="57"/>
        <v>10.829659999999997</v>
      </c>
      <c r="V139">
        <f t="shared" si="58"/>
        <v>10.674179999999998</v>
      </c>
      <c r="W139" s="4">
        <f t="shared" si="59"/>
        <v>10.553019999999995</v>
      </c>
    </row>
    <row r="140" spans="2:23" x14ac:dyDescent="0.3">
      <c r="B140" s="30">
        <v>50</v>
      </c>
      <c r="C140">
        <f t="shared" si="42"/>
        <v>11.959999999999997</v>
      </c>
      <c r="D140">
        <f t="shared" si="43"/>
        <v>12.780000000000005</v>
      </c>
      <c r="E140">
        <f t="shared" si="44"/>
        <v>12.035000000000014</v>
      </c>
      <c r="F140">
        <f t="shared" si="45"/>
        <v>11.81</v>
      </c>
      <c r="G140">
        <f t="shared" si="46"/>
        <v>11.240000000000007</v>
      </c>
      <c r="H140">
        <f t="shared" si="47"/>
        <v>11.024999999999984</v>
      </c>
      <c r="I140">
        <f t="shared" si="48"/>
        <v>10.875000000000014</v>
      </c>
      <c r="J140">
        <f t="shared" si="49"/>
        <v>10.719999999999988</v>
      </c>
      <c r="K140" s="4">
        <f t="shared" si="50"/>
        <v>10.594999999999999</v>
      </c>
      <c r="N140" s="30">
        <v>50</v>
      </c>
      <c r="O140">
        <f t="shared" si="51"/>
        <v>11.95999999999999</v>
      </c>
      <c r="P140">
        <f t="shared" si="52"/>
        <v>12.780000000000005</v>
      </c>
      <c r="Q140">
        <f t="shared" si="53"/>
        <v>12.035000000000005</v>
      </c>
      <c r="R140">
        <f t="shared" si="54"/>
        <v>11.810000000000006</v>
      </c>
      <c r="S140">
        <f t="shared" si="55"/>
        <v>11.239999999999998</v>
      </c>
      <c r="T140">
        <f t="shared" si="56"/>
        <v>11.024999999999999</v>
      </c>
      <c r="U140">
        <f t="shared" si="57"/>
        <v>10.874999999999996</v>
      </c>
      <c r="V140">
        <f t="shared" si="58"/>
        <v>10.719999999999999</v>
      </c>
      <c r="W140" s="4">
        <f t="shared" si="59"/>
        <v>10.594999999999994</v>
      </c>
    </row>
    <row r="141" spans="2:23" x14ac:dyDescent="0.3">
      <c r="B141" s="30">
        <v>51</v>
      </c>
      <c r="C141">
        <f>$O$72*B141*B141+$P$72*B141+$Q$72</f>
        <v>11.945000000000046</v>
      </c>
      <c r="D141">
        <f>$O$73*B141*B141+$P$73*B141+$Q$73</f>
        <v>12.747899999999998</v>
      </c>
      <c r="E141">
        <f>$O$74*B141*B141+$P$74*B141+$Q$74</f>
        <v>11.995579999999999</v>
      </c>
      <c r="F141">
        <f>$O$75*B141*B141+$P$75*B141+$Q$75</f>
        <v>11.767940000000007</v>
      </c>
      <c r="G141">
        <f>$O$76*B141*B141+$P$76*B141+$Q$76</f>
        <v>11.193880000000014</v>
      </c>
      <c r="H141">
        <f>$O$77*B141*B141+$P$77*B141+$Q$77</f>
        <v>10.979539999999988</v>
      </c>
      <c r="I141">
        <f>$O$78*B141*B141+$P$78*B141+$Q$78</f>
        <v>10.829660000000008</v>
      </c>
      <c r="J141">
        <f>$O$79*B141*B141+$P$79*B141+$Q$79</f>
        <v>10.674180000000014</v>
      </c>
      <c r="K141" s="4">
        <f>$O$80*B141*B141+$P$80*B141+$Q$80</f>
        <v>10.553019999999997</v>
      </c>
      <c r="N141" s="30">
        <v>51</v>
      </c>
      <c r="O141">
        <f>$U$72*N141*N141+$V$72*N141+$W$72</f>
        <v>11.96308000000001</v>
      </c>
      <c r="P141">
        <f>$U$73*N141*N141+$V$73*N141+$W$73</f>
        <v>12.805700000000018</v>
      </c>
      <c r="Q141">
        <f>$U$74*N141*N141+$V$74*N141+$W$74</f>
        <v>12.06537999999999</v>
      </c>
      <c r="R141">
        <f>$U$75*N141*N141+$V$75*N141+$W$75</f>
        <v>11.844460000000034</v>
      </c>
      <c r="S141">
        <f>$U$76*N141*N141+$V$76*N141+$W$76</f>
        <v>11.277239999999992</v>
      </c>
      <c r="T141">
        <f>$U$77*N141*N141+$V$77*N141+$W$77</f>
        <v>11.065980000000014</v>
      </c>
      <c r="U141">
        <f>$U$78*N141*N141+$V$78*N141+$W$78</f>
        <v>10.918580000000009</v>
      </c>
      <c r="V141">
        <f>$U$79*N141*N141+$V$79*N141+$W$79</f>
        <v>10.742539999999995</v>
      </c>
      <c r="W141" s="4">
        <f>$U$80*N141*N141+$V$80*N141+$W$80</f>
        <v>10.616579999999979</v>
      </c>
    </row>
    <row r="142" spans="2:23" x14ac:dyDescent="0.3">
      <c r="B142" s="30">
        <v>52</v>
      </c>
      <c r="C142">
        <f t="shared" ref="C142:C190" si="60">$O$72*B142*B142+$P$72*B142+$Q$72</f>
        <v>11.931000000000047</v>
      </c>
      <c r="D142">
        <f t="shared" ref="D142:D190" si="61">$O$73*B142*B142+$P$73*B142+$Q$73</f>
        <v>12.716474999999996</v>
      </c>
      <c r="E142">
        <f t="shared" ref="E142:E190" si="62">$O$74*B142*B142+$P$74*B142+$Q$74</f>
        <v>11.957053333333331</v>
      </c>
      <c r="F142">
        <f t="shared" ref="F142:F190" si="63">$O$75*B142*B142+$P$75*B142+$Q$75</f>
        <v>11.726793333333339</v>
      </c>
      <c r="G142">
        <f t="shared" ref="G142:G190" si="64">$O$76*B142*B142+$P$76*B142+$Q$76</f>
        <v>11.148711666666681</v>
      </c>
      <c r="H142">
        <f t="shared" ref="H142:H190" si="65">$O$77*B142*B142+$P$77*B142+$Q$77</f>
        <v>10.93519333333332</v>
      </c>
      <c r="I142">
        <f t="shared" ref="I142:I190" si="66">$O$78*B142*B142+$P$78*B142+$Q$78</f>
        <v>10.785606666666673</v>
      </c>
      <c r="J142">
        <f t="shared" ref="J142:J190" si="67">$O$79*B142*B142+$P$79*B142+$Q$79</f>
        <v>10.629745000000014</v>
      </c>
      <c r="K142" s="4">
        <f t="shared" ref="K142:K189" si="68">$O$80*B142*B142+$P$80*B142+$Q$80</f>
        <v>10.512304999999998</v>
      </c>
      <c r="N142" s="30">
        <v>52</v>
      </c>
      <c r="O142">
        <f t="shared" ref="O142:O190" si="69">$U$72*N142*N142+$V$72*N142+$W$72</f>
        <v>11.967386666666677</v>
      </c>
      <c r="P142">
        <f t="shared" ref="P142:P190" si="70">$U$73*N142*N142+$V$73*N142+$W$73</f>
        <v>12.832925000000017</v>
      </c>
      <c r="Q142">
        <f t="shared" ref="Q142:Q190" si="71">$U$74*N142*N142+$V$74*N142+$W$74</f>
        <v>12.097586666666656</v>
      </c>
      <c r="R142">
        <f t="shared" ref="R142:R190" si="72">$U$75*N142*N142+$V$75*N142+$W$75</f>
        <v>11.880973333333367</v>
      </c>
      <c r="S142">
        <f t="shared" ref="S142:S190" si="73">$U$76*N142*N142+$V$76*N142+$W$76</f>
        <v>11.31703499999999</v>
      </c>
      <c r="T142">
        <f t="shared" ref="T142:T190" si="74">$U$77*N142*N142+$V$77*N142+$W$77</f>
        <v>11.109486666666681</v>
      </c>
      <c r="U142">
        <f t="shared" ref="U142:U190" si="75">$U$78*N142*N142+$V$78*N142+$W$78</f>
        <v>10.96472000000001</v>
      </c>
      <c r="V142">
        <f t="shared" ref="V142:V190" si="76">$U$79*N142*N142+$V$79*N142+$W$79</f>
        <v>10.768568333333327</v>
      </c>
      <c r="W142" s="4">
        <f t="shared" ref="W142:W190" si="77">$U$80*N142*N142+$V$80*N142+$W$80</f>
        <v>10.641428333333312</v>
      </c>
    </row>
    <row r="143" spans="2:23" x14ac:dyDescent="0.3">
      <c r="B143" s="30">
        <v>53</v>
      </c>
      <c r="C143">
        <f t="shared" si="60"/>
        <v>11.918000000000047</v>
      </c>
      <c r="D143">
        <f t="shared" si="61"/>
        <v>12.685724999999996</v>
      </c>
      <c r="E143">
        <f t="shared" si="62"/>
        <v>11.919419999999999</v>
      </c>
      <c r="F143">
        <f t="shared" si="63"/>
        <v>11.686560000000005</v>
      </c>
      <c r="G143">
        <f t="shared" si="64"/>
        <v>11.104495000000014</v>
      </c>
      <c r="H143">
        <f t="shared" si="65"/>
        <v>10.891959999999987</v>
      </c>
      <c r="I143">
        <f t="shared" si="66"/>
        <v>10.742840000000006</v>
      </c>
      <c r="J143">
        <f t="shared" si="67"/>
        <v>10.586695000000015</v>
      </c>
      <c r="K143" s="4">
        <f t="shared" si="68"/>
        <v>10.472854999999997</v>
      </c>
      <c r="N143" s="30">
        <v>53</v>
      </c>
      <c r="O143">
        <f t="shared" si="69"/>
        <v>11.972920000000009</v>
      </c>
      <c r="P143">
        <f t="shared" si="70"/>
        <v>12.861675000000018</v>
      </c>
      <c r="Q143">
        <f t="shared" si="71"/>
        <v>12.131619999999989</v>
      </c>
      <c r="R143">
        <f t="shared" si="72"/>
        <v>11.919540000000033</v>
      </c>
      <c r="S143">
        <f t="shared" si="73"/>
        <v>11.359384999999989</v>
      </c>
      <c r="T143">
        <f t="shared" si="74"/>
        <v>11.155520000000015</v>
      </c>
      <c r="U143">
        <f t="shared" si="75"/>
        <v>11.013420000000011</v>
      </c>
      <c r="V143">
        <f t="shared" si="76"/>
        <v>10.798084999999993</v>
      </c>
      <c r="W143" s="4">
        <f t="shared" si="77"/>
        <v>10.66954499999998</v>
      </c>
    </row>
    <row r="144" spans="2:23" x14ac:dyDescent="0.3">
      <c r="B144" s="30">
        <v>54</v>
      </c>
      <c r="C144">
        <f t="shared" si="60"/>
        <v>11.906000000000049</v>
      </c>
      <c r="D144">
        <f t="shared" si="61"/>
        <v>12.655649999999994</v>
      </c>
      <c r="E144">
        <f t="shared" si="62"/>
        <v>11.882679999999999</v>
      </c>
      <c r="F144">
        <f t="shared" si="63"/>
        <v>11.647240000000007</v>
      </c>
      <c r="G144">
        <f t="shared" si="64"/>
        <v>11.061230000000016</v>
      </c>
      <c r="H144">
        <f t="shared" si="65"/>
        <v>10.849839999999988</v>
      </c>
      <c r="I144">
        <f t="shared" si="66"/>
        <v>10.701360000000006</v>
      </c>
      <c r="J144">
        <f t="shared" si="67"/>
        <v>10.545030000000015</v>
      </c>
      <c r="K144" s="4">
        <f t="shared" si="68"/>
        <v>10.434669999999997</v>
      </c>
      <c r="N144" s="30">
        <v>54</v>
      </c>
      <c r="O144">
        <f t="shared" si="69"/>
        <v>11.979680000000009</v>
      </c>
      <c r="P144">
        <f t="shared" si="70"/>
        <v>12.891950000000017</v>
      </c>
      <c r="Q144">
        <f t="shared" si="71"/>
        <v>12.167479999999989</v>
      </c>
      <c r="R144">
        <f t="shared" si="72"/>
        <v>11.960160000000034</v>
      </c>
      <c r="S144">
        <f t="shared" si="73"/>
        <v>11.404289999999989</v>
      </c>
      <c r="T144">
        <f t="shared" si="74"/>
        <v>11.204080000000015</v>
      </c>
      <c r="U144">
        <f t="shared" si="75"/>
        <v>11.064680000000012</v>
      </c>
      <c r="V144">
        <f t="shared" si="76"/>
        <v>10.831089999999996</v>
      </c>
      <c r="W144" s="4">
        <f t="shared" si="77"/>
        <v>10.700929999999978</v>
      </c>
    </row>
    <row r="145" spans="2:23" x14ac:dyDescent="0.3">
      <c r="B145" s="30">
        <v>55</v>
      </c>
      <c r="C145">
        <f t="shared" si="60"/>
        <v>11.895000000000048</v>
      </c>
      <c r="D145">
        <f t="shared" si="61"/>
        <v>12.626249999999995</v>
      </c>
      <c r="E145">
        <f t="shared" si="62"/>
        <v>11.846833333333333</v>
      </c>
      <c r="F145">
        <f t="shared" si="63"/>
        <v>11.60883333333334</v>
      </c>
      <c r="G145">
        <f t="shared" si="64"/>
        <v>11.018916666666684</v>
      </c>
      <c r="H145">
        <f t="shared" si="65"/>
        <v>10.808833333333322</v>
      </c>
      <c r="I145">
        <f t="shared" si="66"/>
        <v>10.661166666666674</v>
      </c>
      <c r="J145">
        <f t="shared" si="67"/>
        <v>10.504750000000016</v>
      </c>
      <c r="K145" s="4">
        <f t="shared" si="68"/>
        <v>10.397749999999997</v>
      </c>
      <c r="N145" s="30">
        <v>55</v>
      </c>
      <c r="O145">
        <f t="shared" si="69"/>
        <v>11.987666666666676</v>
      </c>
      <c r="P145">
        <f t="shared" si="70"/>
        <v>12.923750000000018</v>
      </c>
      <c r="Q145">
        <f t="shared" si="71"/>
        <v>12.205166666666656</v>
      </c>
      <c r="R145">
        <f t="shared" si="72"/>
        <v>12.002833333333369</v>
      </c>
      <c r="S145">
        <f t="shared" si="73"/>
        <v>11.45174999999999</v>
      </c>
      <c r="T145">
        <f t="shared" si="74"/>
        <v>11.255166666666682</v>
      </c>
      <c r="U145">
        <f t="shared" si="75"/>
        <v>11.118500000000012</v>
      </c>
      <c r="V145">
        <f t="shared" si="76"/>
        <v>10.867583333333329</v>
      </c>
      <c r="W145" s="4">
        <f t="shared" si="77"/>
        <v>10.735583333333313</v>
      </c>
    </row>
    <row r="146" spans="2:23" x14ac:dyDescent="0.3">
      <c r="B146" s="30">
        <v>56</v>
      </c>
      <c r="C146">
        <f t="shared" si="60"/>
        <v>11.885000000000048</v>
      </c>
      <c r="D146">
        <f t="shared" si="61"/>
        <v>12.597524999999994</v>
      </c>
      <c r="E146">
        <f t="shared" si="62"/>
        <v>11.811879999999999</v>
      </c>
      <c r="F146">
        <f t="shared" si="63"/>
        <v>11.571340000000006</v>
      </c>
      <c r="G146">
        <f t="shared" si="64"/>
        <v>10.977555000000017</v>
      </c>
      <c r="H146">
        <f t="shared" si="65"/>
        <v>10.768939999999986</v>
      </c>
      <c r="I146">
        <f t="shared" si="66"/>
        <v>10.622260000000006</v>
      </c>
      <c r="J146">
        <f t="shared" si="67"/>
        <v>10.465855000000015</v>
      </c>
      <c r="K146" s="4">
        <f t="shared" si="68"/>
        <v>10.362094999999997</v>
      </c>
      <c r="N146" s="30">
        <v>56</v>
      </c>
      <c r="O146">
        <f t="shared" si="69"/>
        <v>11.99688000000001</v>
      </c>
      <c r="P146">
        <f t="shared" si="70"/>
        <v>12.957075000000017</v>
      </c>
      <c r="Q146">
        <f t="shared" si="71"/>
        <v>12.244679999999988</v>
      </c>
      <c r="R146">
        <f t="shared" si="72"/>
        <v>12.047560000000036</v>
      </c>
      <c r="S146">
        <f t="shared" si="73"/>
        <v>11.501764999999988</v>
      </c>
      <c r="T146">
        <f t="shared" si="74"/>
        <v>11.308780000000016</v>
      </c>
      <c r="U146">
        <f t="shared" si="75"/>
        <v>11.174880000000012</v>
      </c>
      <c r="V146">
        <f t="shared" si="76"/>
        <v>10.907564999999995</v>
      </c>
      <c r="W146" s="4">
        <f t="shared" si="77"/>
        <v>10.773504999999979</v>
      </c>
    </row>
    <row r="147" spans="2:23" x14ac:dyDescent="0.3">
      <c r="B147" s="30">
        <v>57</v>
      </c>
      <c r="C147">
        <f t="shared" si="60"/>
        <v>11.876000000000047</v>
      </c>
      <c r="D147">
        <f t="shared" si="61"/>
        <v>12.569474999999994</v>
      </c>
      <c r="E147">
        <f t="shared" si="62"/>
        <v>11.77782</v>
      </c>
      <c r="F147">
        <f t="shared" si="63"/>
        <v>11.534760000000006</v>
      </c>
      <c r="G147">
        <f t="shared" si="64"/>
        <v>10.937145000000015</v>
      </c>
      <c r="H147">
        <f t="shared" si="65"/>
        <v>10.730159999999987</v>
      </c>
      <c r="I147">
        <f t="shared" si="66"/>
        <v>10.584640000000006</v>
      </c>
      <c r="J147">
        <f t="shared" si="67"/>
        <v>10.428345000000016</v>
      </c>
      <c r="K147" s="4">
        <f t="shared" si="68"/>
        <v>10.327704999999998</v>
      </c>
      <c r="N147" s="30">
        <v>57</v>
      </c>
      <c r="O147">
        <f t="shared" si="69"/>
        <v>12.007320000000011</v>
      </c>
      <c r="P147">
        <f t="shared" si="70"/>
        <v>12.991925000000018</v>
      </c>
      <c r="Q147">
        <f t="shared" si="71"/>
        <v>12.28601999999999</v>
      </c>
      <c r="R147">
        <f t="shared" si="72"/>
        <v>12.094340000000036</v>
      </c>
      <c r="S147">
        <f t="shared" si="73"/>
        <v>11.554334999999988</v>
      </c>
      <c r="T147">
        <f t="shared" si="74"/>
        <v>11.364920000000016</v>
      </c>
      <c r="U147">
        <f t="shared" si="75"/>
        <v>11.233820000000012</v>
      </c>
      <c r="V147">
        <f t="shared" si="76"/>
        <v>10.951034999999994</v>
      </c>
      <c r="W147" s="4">
        <f t="shared" si="77"/>
        <v>10.814694999999979</v>
      </c>
    </row>
    <row r="148" spans="2:23" x14ac:dyDescent="0.3">
      <c r="B148" s="30">
        <v>58</v>
      </c>
      <c r="C148">
        <f t="shared" si="60"/>
        <v>11.868000000000048</v>
      </c>
      <c r="D148">
        <f t="shared" si="61"/>
        <v>12.542099999999994</v>
      </c>
      <c r="E148">
        <f t="shared" si="62"/>
        <v>11.744653333333332</v>
      </c>
      <c r="F148">
        <f t="shared" si="63"/>
        <v>11.499093333333342</v>
      </c>
      <c r="G148">
        <f t="shared" si="64"/>
        <v>10.897686666666683</v>
      </c>
      <c r="H148">
        <f t="shared" si="65"/>
        <v>10.692493333333321</v>
      </c>
      <c r="I148">
        <f t="shared" si="66"/>
        <v>10.548306666666672</v>
      </c>
      <c r="J148">
        <f t="shared" si="67"/>
        <v>10.392220000000018</v>
      </c>
      <c r="K148" s="4">
        <f t="shared" si="68"/>
        <v>10.294579999999998</v>
      </c>
      <c r="N148" s="30">
        <v>58</v>
      </c>
      <c r="O148">
        <f t="shared" si="69"/>
        <v>12.018986666666677</v>
      </c>
      <c r="P148">
        <f t="shared" si="70"/>
        <v>13.028300000000018</v>
      </c>
      <c r="Q148">
        <f t="shared" si="71"/>
        <v>12.329186666666656</v>
      </c>
      <c r="R148">
        <f t="shared" si="72"/>
        <v>12.143173333333371</v>
      </c>
      <c r="S148">
        <f t="shared" si="73"/>
        <v>11.609459999999988</v>
      </c>
      <c r="T148">
        <f t="shared" si="74"/>
        <v>11.423586666666683</v>
      </c>
      <c r="U148">
        <f t="shared" si="75"/>
        <v>11.295320000000011</v>
      </c>
      <c r="V148">
        <f t="shared" si="76"/>
        <v>10.99799333333333</v>
      </c>
      <c r="W148" s="4">
        <f t="shared" si="77"/>
        <v>10.859153333333314</v>
      </c>
    </row>
    <row r="149" spans="2:23" x14ac:dyDescent="0.3">
      <c r="B149" s="30">
        <v>59</v>
      </c>
      <c r="C149">
        <f t="shared" si="60"/>
        <v>11.861000000000049</v>
      </c>
      <c r="D149">
        <f t="shared" si="61"/>
        <v>12.515399999999993</v>
      </c>
      <c r="E149">
        <f t="shared" si="62"/>
        <v>11.71238</v>
      </c>
      <c r="F149">
        <f t="shared" si="63"/>
        <v>11.464340000000007</v>
      </c>
      <c r="G149">
        <f t="shared" si="64"/>
        <v>10.859180000000016</v>
      </c>
      <c r="H149">
        <f t="shared" si="65"/>
        <v>10.655939999999989</v>
      </c>
      <c r="I149">
        <f t="shared" si="66"/>
        <v>10.513260000000006</v>
      </c>
      <c r="J149">
        <f t="shared" si="67"/>
        <v>10.357480000000018</v>
      </c>
      <c r="K149" s="4">
        <f t="shared" si="68"/>
        <v>10.262719999999998</v>
      </c>
      <c r="N149" s="30">
        <v>59</v>
      </c>
      <c r="O149">
        <f t="shared" si="69"/>
        <v>12.03188000000001</v>
      </c>
      <c r="P149">
        <f t="shared" si="70"/>
        <v>13.066200000000018</v>
      </c>
      <c r="Q149">
        <f t="shared" si="71"/>
        <v>12.374179999999988</v>
      </c>
      <c r="R149">
        <f t="shared" si="72"/>
        <v>12.194060000000038</v>
      </c>
      <c r="S149">
        <f t="shared" si="73"/>
        <v>11.667139999999987</v>
      </c>
      <c r="T149">
        <f t="shared" si="74"/>
        <v>11.484780000000017</v>
      </c>
      <c r="U149">
        <f t="shared" si="75"/>
        <v>11.359380000000014</v>
      </c>
      <c r="V149">
        <f t="shared" si="76"/>
        <v>11.048439999999998</v>
      </c>
      <c r="W149" s="4">
        <f t="shared" si="77"/>
        <v>10.90687999999998</v>
      </c>
    </row>
    <row r="150" spans="2:23" x14ac:dyDescent="0.3">
      <c r="B150" s="30">
        <v>60</v>
      </c>
      <c r="C150">
        <f t="shared" si="60"/>
        <v>11.85500000000005</v>
      </c>
      <c r="D150">
        <f t="shared" si="61"/>
        <v>12.489374999999992</v>
      </c>
      <c r="E150">
        <f t="shared" si="62"/>
        <v>11.681000000000001</v>
      </c>
      <c r="F150">
        <f t="shared" si="63"/>
        <v>11.430500000000007</v>
      </c>
      <c r="G150">
        <f t="shared" si="64"/>
        <v>10.821625000000017</v>
      </c>
      <c r="H150">
        <f t="shared" si="65"/>
        <v>10.620499999999987</v>
      </c>
      <c r="I150">
        <f t="shared" si="66"/>
        <v>10.479500000000005</v>
      </c>
      <c r="J150">
        <f t="shared" si="67"/>
        <v>10.324125000000018</v>
      </c>
      <c r="K150" s="4">
        <f t="shared" si="68"/>
        <v>10.232124999999996</v>
      </c>
      <c r="N150" s="30">
        <v>60</v>
      </c>
      <c r="O150">
        <f t="shared" si="69"/>
        <v>12.04600000000001</v>
      </c>
      <c r="P150">
        <f t="shared" si="70"/>
        <v>13.105625000000018</v>
      </c>
      <c r="Q150">
        <f t="shared" si="71"/>
        <v>12.420999999999989</v>
      </c>
      <c r="R150">
        <f t="shared" si="72"/>
        <v>12.247000000000039</v>
      </c>
      <c r="S150">
        <f t="shared" si="73"/>
        <v>11.727374999999988</v>
      </c>
      <c r="T150">
        <f t="shared" si="74"/>
        <v>11.548500000000018</v>
      </c>
      <c r="U150">
        <f t="shared" si="75"/>
        <v>11.426000000000013</v>
      </c>
      <c r="V150">
        <f t="shared" si="76"/>
        <v>11.102374999999997</v>
      </c>
      <c r="W150" s="4">
        <f t="shared" si="77"/>
        <v>10.95787499999998</v>
      </c>
    </row>
    <row r="151" spans="2:23" x14ac:dyDescent="0.3">
      <c r="B151" s="30">
        <v>61</v>
      </c>
      <c r="C151">
        <f t="shared" si="60"/>
        <v>11.850000000000049</v>
      </c>
      <c r="D151">
        <f t="shared" si="61"/>
        <v>12.464024999999992</v>
      </c>
      <c r="E151">
        <f t="shared" si="62"/>
        <v>11.650513333333333</v>
      </c>
      <c r="F151">
        <f t="shared" si="63"/>
        <v>11.397573333333341</v>
      </c>
      <c r="G151">
        <f t="shared" si="64"/>
        <v>10.785021666666683</v>
      </c>
      <c r="H151">
        <f t="shared" si="65"/>
        <v>10.586173333333321</v>
      </c>
      <c r="I151">
        <f t="shared" si="66"/>
        <v>10.447026666666673</v>
      </c>
      <c r="J151">
        <f t="shared" si="67"/>
        <v>10.292155000000019</v>
      </c>
      <c r="K151" s="4">
        <f t="shared" si="68"/>
        <v>10.202794999999998</v>
      </c>
      <c r="N151" s="30">
        <v>61</v>
      </c>
      <c r="O151">
        <f t="shared" si="69"/>
        <v>12.061346666666676</v>
      </c>
      <c r="P151">
        <f t="shared" si="70"/>
        <v>13.146575000000018</v>
      </c>
      <c r="Q151">
        <f t="shared" si="71"/>
        <v>12.469646666666655</v>
      </c>
      <c r="R151">
        <f t="shared" si="72"/>
        <v>12.301993333333373</v>
      </c>
      <c r="S151">
        <f t="shared" si="73"/>
        <v>11.790164999999988</v>
      </c>
      <c r="T151">
        <f t="shared" si="74"/>
        <v>11.614746666666685</v>
      </c>
      <c r="U151">
        <f t="shared" si="75"/>
        <v>11.495180000000012</v>
      </c>
      <c r="V151">
        <f t="shared" si="76"/>
        <v>11.159798333333329</v>
      </c>
      <c r="W151" s="4">
        <f t="shared" si="77"/>
        <v>11.012138333333313</v>
      </c>
    </row>
    <row r="152" spans="2:23" x14ac:dyDescent="0.3">
      <c r="B152" s="30">
        <v>62</v>
      </c>
      <c r="C152">
        <f t="shared" si="60"/>
        <v>11.84600000000005</v>
      </c>
      <c r="D152">
        <f t="shared" si="61"/>
        <v>12.43934999999999</v>
      </c>
      <c r="E152">
        <f t="shared" si="62"/>
        <v>11.620920000000002</v>
      </c>
      <c r="F152">
        <f t="shared" si="63"/>
        <v>11.365560000000007</v>
      </c>
      <c r="G152">
        <f t="shared" si="64"/>
        <v>10.749370000000017</v>
      </c>
      <c r="H152">
        <f t="shared" si="65"/>
        <v>10.552959999999988</v>
      </c>
      <c r="I152">
        <f t="shared" si="66"/>
        <v>10.415840000000006</v>
      </c>
      <c r="J152">
        <f t="shared" si="67"/>
        <v>10.26157000000002</v>
      </c>
      <c r="K152" s="4">
        <f t="shared" si="68"/>
        <v>10.174729999999997</v>
      </c>
      <c r="N152" s="30">
        <v>62</v>
      </c>
      <c r="O152">
        <f t="shared" si="69"/>
        <v>12.07792000000001</v>
      </c>
      <c r="P152">
        <f t="shared" si="70"/>
        <v>13.189050000000018</v>
      </c>
      <c r="Q152">
        <f t="shared" si="71"/>
        <v>12.520119999999988</v>
      </c>
      <c r="R152">
        <f t="shared" si="72"/>
        <v>12.359040000000039</v>
      </c>
      <c r="S152">
        <f t="shared" si="73"/>
        <v>11.855509999999985</v>
      </c>
      <c r="T152">
        <f t="shared" si="74"/>
        <v>11.683520000000019</v>
      </c>
      <c r="U152">
        <f t="shared" si="75"/>
        <v>11.566920000000014</v>
      </c>
      <c r="V152">
        <f t="shared" si="76"/>
        <v>11.220709999999999</v>
      </c>
      <c r="W152" s="4">
        <f t="shared" si="77"/>
        <v>11.069669999999979</v>
      </c>
    </row>
    <row r="153" spans="2:23" x14ac:dyDescent="0.3">
      <c r="B153" s="30">
        <v>63</v>
      </c>
      <c r="C153">
        <f t="shared" si="60"/>
        <v>11.84300000000005</v>
      </c>
      <c r="D153">
        <f t="shared" si="61"/>
        <v>12.415349999999989</v>
      </c>
      <c r="E153">
        <f t="shared" si="62"/>
        <v>11.592220000000001</v>
      </c>
      <c r="F153">
        <f t="shared" si="63"/>
        <v>11.334460000000009</v>
      </c>
      <c r="G153">
        <f t="shared" si="64"/>
        <v>10.714670000000018</v>
      </c>
      <c r="H153">
        <f t="shared" si="65"/>
        <v>10.520859999999988</v>
      </c>
      <c r="I153">
        <f t="shared" si="66"/>
        <v>10.385940000000007</v>
      </c>
      <c r="J153">
        <f t="shared" si="67"/>
        <v>10.232370000000021</v>
      </c>
      <c r="K153" s="4">
        <f t="shared" si="68"/>
        <v>10.147929999999997</v>
      </c>
      <c r="N153" s="30">
        <v>63</v>
      </c>
      <c r="O153">
        <f t="shared" si="69"/>
        <v>12.095720000000009</v>
      </c>
      <c r="P153">
        <f t="shared" si="70"/>
        <v>13.233050000000018</v>
      </c>
      <c r="Q153">
        <f t="shared" si="71"/>
        <v>12.572419999999989</v>
      </c>
      <c r="R153">
        <f t="shared" si="72"/>
        <v>12.41814000000004</v>
      </c>
      <c r="S153">
        <f t="shared" si="73"/>
        <v>11.923409999999986</v>
      </c>
      <c r="T153">
        <f t="shared" si="74"/>
        <v>11.754820000000018</v>
      </c>
      <c r="U153">
        <f t="shared" si="75"/>
        <v>11.641220000000015</v>
      </c>
      <c r="V153">
        <f t="shared" si="76"/>
        <v>11.28511</v>
      </c>
      <c r="W153" s="4">
        <f t="shared" si="77"/>
        <v>11.130469999999979</v>
      </c>
    </row>
    <row r="154" spans="2:23" x14ac:dyDescent="0.3">
      <c r="B154" s="30">
        <v>64</v>
      </c>
      <c r="C154">
        <f t="shared" si="60"/>
        <v>11.841000000000051</v>
      </c>
      <c r="D154">
        <f t="shared" si="61"/>
        <v>12.39202499999999</v>
      </c>
      <c r="E154">
        <f t="shared" si="62"/>
        <v>11.564413333333334</v>
      </c>
      <c r="F154">
        <f t="shared" si="63"/>
        <v>11.304273333333342</v>
      </c>
      <c r="G154">
        <f t="shared" si="64"/>
        <v>10.680921666666684</v>
      </c>
      <c r="H154">
        <f t="shared" si="65"/>
        <v>10.489873333333321</v>
      </c>
      <c r="I154">
        <f t="shared" si="66"/>
        <v>10.357326666666673</v>
      </c>
      <c r="J154">
        <f t="shared" si="67"/>
        <v>10.20455500000002</v>
      </c>
      <c r="K154" s="4">
        <f t="shared" si="68"/>
        <v>10.122394999999997</v>
      </c>
      <c r="N154" s="30">
        <v>64</v>
      </c>
      <c r="O154">
        <f t="shared" si="69"/>
        <v>12.114746666666676</v>
      </c>
      <c r="P154">
        <f t="shared" si="70"/>
        <v>13.278575000000018</v>
      </c>
      <c r="Q154">
        <f t="shared" si="71"/>
        <v>12.626546666666655</v>
      </c>
      <c r="R154">
        <f t="shared" si="72"/>
        <v>12.479293333333374</v>
      </c>
      <c r="S154">
        <f t="shared" si="73"/>
        <v>11.993864999999985</v>
      </c>
      <c r="T154">
        <f t="shared" si="74"/>
        <v>11.828646666666685</v>
      </c>
      <c r="U154">
        <f t="shared" si="75"/>
        <v>11.718080000000015</v>
      </c>
      <c r="V154">
        <f t="shared" si="76"/>
        <v>11.352998333333332</v>
      </c>
      <c r="W154" s="4">
        <f t="shared" si="77"/>
        <v>11.194538333333313</v>
      </c>
    </row>
    <row r="155" spans="2:23" x14ac:dyDescent="0.3">
      <c r="B155" s="30">
        <v>65</v>
      </c>
      <c r="C155">
        <f t="shared" si="60"/>
        <v>11.840000000000051</v>
      </c>
      <c r="D155">
        <f t="shared" si="61"/>
        <v>12.369374999999989</v>
      </c>
      <c r="E155">
        <f t="shared" si="62"/>
        <v>11.537500000000001</v>
      </c>
      <c r="F155">
        <f t="shared" si="63"/>
        <v>11.275000000000009</v>
      </c>
      <c r="G155">
        <f t="shared" si="64"/>
        <v>10.648125000000018</v>
      </c>
      <c r="H155">
        <f t="shared" si="65"/>
        <v>10.459999999999987</v>
      </c>
      <c r="I155">
        <f t="shared" si="66"/>
        <v>10.330000000000005</v>
      </c>
      <c r="J155">
        <f t="shared" si="67"/>
        <v>10.178125000000021</v>
      </c>
      <c r="K155" s="4">
        <f t="shared" si="68"/>
        <v>10.098124999999998</v>
      </c>
      <c r="N155" s="30">
        <v>65</v>
      </c>
      <c r="O155">
        <f t="shared" si="69"/>
        <v>12.135000000000009</v>
      </c>
      <c r="P155">
        <f t="shared" si="70"/>
        <v>13.325625000000018</v>
      </c>
      <c r="Q155">
        <f t="shared" si="71"/>
        <v>12.682499999999989</v>
      </c>
      <c r="R155">
        <f t="shared" si="72"/>
        <v>12.542500000000041</v>
      </c>
      <c r="S155">
        <f t="shared" si="73"/>
        <v>12.066874999999985</v>
      </c>
      <c r="T155">
        <f t="shared" si="74"/>
        <v>11.905000000000019</v>
      </c>
      <c r="U155">
        <f t="shared" si="75"/>
        <v>11.797500000000014</v>
      </c>
      <c r="V155">
        <f t="shared" si="76"/>
        <v>11.424374999999998</v>
      </c>
      <c r="W155" s="4">
        <f t="shared" si="77"/>
        <v>11.261874999999979</v>
      </c>
    </row>
    <row r="156" spans="2:23" x14ac:dyDescent="0.3">
      <c r="B156" s="30">
        <v>66</v>
      </c>
      <c r="C156">
        <f t="shared" si="60"/>
        <v>11.840000000000051</v>
      </c>
      <c r="D156">
        <f t="shared" si="61"/>
        <v>12.347399999999988</v>
      </c>
      <c r="E156">
        <f t="shared" si="62"/>
        <v>11.511480000000002</v>
      </c>
      <c r="F156">
        <f t="shared" si="63"/>
        <v>11.246640000000008</v>
      </c>
      <c r="G156">
        <f t="shared" si="64"/>
        <v>10.616280000000017</v>
      </c>
      <c r="H156">
        <f t="shared" si="65"/>
        <v>10.431239999999988</v>
      </c>
      <c r="I156">
        <f t="shared" si="66"/>
        <v>10.303960000000005</v>
      </c>
      <c r="J156">
        <f t="shared" si="67"/>
        <v>10.153080000000021</v>
      </c>
      <c r="K156" s="4">
        <f t="shared" si="68"/>
        <v>10.075119999999998</v>
      </c>
      <c r="N156" s="30">
        <v>66</v>
      </c>
      <c r="O156">
        <f t="shared" si="69"/>
        <v>12.156480000000009</v>
      </c>
      <c r="P156">
        <f t="shared" si="70"/>
        <v>13.374200000000018</v>
      </c>
      <c r="Q156">
        <f t="shared" si="71"/>
        <v>12.740279999999988</v>
      </c>
      <c r="R156">
        <f t="shared" si="72"/>
        <v>12.607760000000042</v>
      </c>
      <c r="S156">
        <f t="shared" si="73"/>
        <v>12.142439999999985</v>
      </c>
      <c r="T156">
        <f t="shared" si="74"/>
        <v>11.983880000000021</v>
      </c>
      <c r="U156">
        <f t="shared" si="75"/>
        <v>11.879480000000015</v>
      </c>
      <c r="V156">
        <f t="shared" si="76"/>
        <v>11.49924</v>
      </c>
      <c r="W156" s="4">
        <f t="shared" si="77"/>
        <v>11.332479999999979</v>
      </c>
    </row>
    <row r="157" spans="2:23" x14ac:dyDescent="0.3">
      <c r="B157" s="30">
        <v>67</v>
      </c>
      <c r="C157">
        <f t="shared" si="60"/>
        <v>11.841000000000053</v>
      </c>
      <c r="D157">
        <f t="shared" si="61"/>
        <v>12.326099999999988</v>
      </c>
      <c r="E157">
        <f t="shared" si="62"/>
        <v>11.486353333333335</v>
      </c>
      <c r="F157">
        <f t="shared" si="63"/>
        <v>11.219193333333342</v>
      </c>
      <c r="G157">
        <f t="shared" si="64"/>
        <v>10.585386666666686</v>
      </c>
      <c r="H157">
        <f t="shared" si="65"/>
        <v>10.403593333333323</v>
      </c>
      <c r="I157">
        <f t="shared" si="66"/>
        <v>10.279206666666672</v>
      </c>
      <c r="J157">
        <f t="shared" si="67"/>
        <v>10.129420000000023</v>
      </c>
      <c r="K157" s="4">
        <f t="shared" si="68"/>
        <v>10.053379999999997</v>
      </c>
      <c r="N157" s="30">
        <v>67</v>
      </c>
      <c r="O157">
        <f t="shared" si="69"/>
        <v>12.179186666666675</v>
      </c>
      <c r="P157">
        <f t="shared" si="70"/>
        <v>13.424300000000018</v>
      </c>
      <c r="Q157">
        <f t="shared" si="71"/>
        <v>12.799886666666655</v>
      </c>
      <c r="R157">
        <f t="shared" si="72"/>
        <v>12.675073333333374</v>
      </c>
      <c r="S157">
        <f t="shared" si="73"/>
        <v>12.220559999999985</v>
      </c>
      <c r="T157">
        <f t="shared" si="74"/>
        <v>12.065286666666687</v>
      </c>
      <c r="U157">
        <f t="shared" si="75"/>
        <v>11.964020000000016</v>
      </c>
      <c r="V157">
        <f t="shared" si="76"/>
        <v>11.577593333333335</v>
      </c>
      <c r="W157" s="4">
        <f t="shared" si="77"/>
        <v>11.406353333333312</v>
      </c>
    </row>
    <row r="158" spans="2:23" x14ac:dyDescent="0.3">
      <c r="B158" s="30">
        <v>68</v>
      </c>
      <c r="C158">
        <f t="shared" si="60"/>
        <v>11.843000000000053</v>
      </c>
      <c r="D158">
        <f t="shared" si="61"/>
        <v>12.305474999999987</v>
      </c>
      <c r="E158">
        <f t="shared" si="62"/>
        <v>11.462120000000002</v>
      </c>
      <c r="F158">
        <f t="shared" si="63"/>
        <v>11.192660000000009</v>
      </c>
      <c r="G158">
        <f t="shared" si="64"/>
        <v>10.555445000000018</v>
      </c>
      <c r="H158">
        <f t="shared" si="65"/>
        <v>10.377059999999988</v>
      </c>
      <c r="I158">
        <f t="shared" si="66"/>
        <v>10.255740000000007</v>
      </c>
      <c r="J158">
        <f t="shared" si="67"/>
        <v>10.107145000000022</v>
      </c>
      <c r="K158" s="4">
        <f t="shared" si="68"/>
        <v>10.032904999999996</v>
      </c>
      <c r="N158" s="30">
        <v>68</v>
      </c>
      <c r="O158">
        <f t="shared" si="69"/>
        <v>12.203120000000009</v>
      </c>
      <c r="P158">
        <f t="shared" si="70"/>
        <v>13.475925000000018</v>
      </c>
      <c r="Q158">
        <f t="shared" si="71"/>
        <v>12.861319999999989</v>
      </c>
      <c r="R158">
        <f t="shared" si="72"/>
        <v>12.744440000000044</v>
      </c>
      <c r="S158">
        <f t="shared" si="73"/>
        <v>12.301234999999984</v>
      </c>
      <c r="T158">
        <f t="shared" si="74"/>
        <v>12.149220000000021</v>
      </c>
      <c r="U158">
        <f t="shared" si="75"/>
        <v>12.051120000000015</v>
      </c>
      <c r="V158">
        <f t="shared" si="76"/>
        <v>11.659435</v>
      </c>
      <c r="W158" s="4">
        <f t="shared" si="77"/>
        <v>11.48349499999998</v>
      </c>
    </row>
    <row r="159" spans="2:23" x14ac:dyDescent="0.3">
      <c r="B159" s="30">
        <v>69</v>
      </c>
      <c r="C159">
        <f t="shared" si="60"/>
        <v>11.846000000000053</v>
      </c>
      <c r="D159">
        <f t="shared" si="61"/>
        <v>12.285524999999987</v>
      </c>
      <c r="E159">
        <f t="shared" si="62"/>
        <v>11.438780000000001</v>
      </c>
      <c r="F159">
        <f t="shared" si="63"/>
        <v>11.167040000000009</v>
      </c>
      <c r="G159">
        <f t="shared" si="64"/>
        <v>10.526455000000018</v>
      </c>
      <c r="H159">
        <f t="shared" si="65"/>
        <v>10.351639999999987</v>
      </c>
      <c r="I159">
        <f t="shared" si="66"/>
        <v>10.233560000000004</v>
      </c>
      <c r="J159">
        <f t="shared" si="67"/>
        <v>10.086255000000023</v>
      </c>
      <c r="K159" s="4">
        <f t="shared" si="68"/>
        <v>10.013694999999998</v>
      </c>
      <c r="N159" s="30">
        <v>69</v>
      </c>
      <c r="O159">
        <f t="shared" si="69"/>
        <v>12.228280000000009</v>
      </c>
      <c r="P159">
        <f t="shared" si="70"/>
        <v>13.529075000000018</v>
      </c>
      <c r="Q159">
        <f t="shared" si="71"/>
        <v>12.924579999999988</v>
      </c>
      <c r="R159">
        <f t="shared" si="72"/>
        <v>12.815860000000043</v>
      </c>
      <c r="S159">
        <f t="shared" si="73"/>
        <v>12.384464999999983</v>
      </c>
      <c r="T159">
        <f t="shared" si="74"/>
        <v>12.23568000000002</v>
      </c>
      <c r="U159">
        <f t="shared" si="75"/>
        <v>12.140780000000015</v>
      </c>
      <c r="V159">
        <f t="shared" si="76"/>
        <v>11.744764999999999</v>
      </c>
      <c r="W159" s="4">
        <f t="shared" si="77"/>
        <v>11.563904999999981</v>
      </c>
    </row>
    <row r="160" spans="2:23" x14ac:dyDescent="0.3">
      <c r="B160" s="30">
        <v>70</v>
      </c>
      <c r="C160">
        <f t="shared" si="60"/>
        <v>11.850000000000053</v>
      </c>
      <c r="D160">
        <f t="shared" si="61"/>
        <v>12.266249999999985</v>
      </c>
      <c r="E160">
        <f t="shared" si="62"/>
        <v>11.416333333333336</v>
      </c>
      <c r="F160">
        <f t="shared" si="63"/>
        <v>11.142333333333342</v>
      </c>
      <c r="G160">
        <f t="shared" si="64"/>
        <v>10.498416666666685</v>
      </c>
      <c r="H160">
        <f t="shared" si="65"/>
        <v>10.327333333333321</v>
      </c>
      <c r="I160">
        <f t="shared" si="66"/>
        <v>10.212666666666673</v>
      </c>
      <c r="J160">
        <f t="shared" si="67"/>
        <v>10.066750000000024</v>
      </c>
      <c r="K160" s="4">
        <f t="shared" si="68"/>
        <v>9.9957499999999975</v>
      </c>
      <c r="N160" s="30">
        <v>70</v>
      </c>
      <c r="O160">
        <f t="shared" si="69"/>
        <v>12.254666666666676</v>
      </c>
      <c r="P160">
        <f t="shared" si="70"/>
        <v>13.583750000000018</v>
      </c>
      <c r="Q160">
        <f t="shared" si="71"/>
        <v>12.989666666666656</v>
      </c>
      <c r="R160">
        <f t="shared" si="72"/>
        <v>12.889333333333376</v>
      </c>
      <c r="S160">
        <f t="shared" si="73"/>
        <v>12.470249999999982</v>
      </c>
      <c r="T160">
        <f t="shared" si="74"/>
        <v>12.324666666666687</v>
      </c>
      <c r="U160">
        <f t="shared" si="75"/>
        <v>12.233000000000017</v>
      </c>
      <c r="V160">
        <f t="shared" si="76"/>
        <v>11.833583333333335</v>
      </c>
      <c r="W160" s="4">
        <f t="shared" si="77"/>
        <v>11.647583333333312</v>
      </c>
    </row>
    <row r="161" spans="2:23" x14ac:dyDescent="0.3">
      <c r="B161" s="30">
        <v>71</v>
      </c>
      <c r="C161">
        <f t="shared" si="60"/>
        <v>11.855000000000054</v>
      </c>
      <c r="D161">
        <f t="shared" si="61"/>
        <v>12.247649999999986</v>
      </c>
      <c r="E161">
        <f t="shared" si="62"/>
        <v>11.394780000000003</v>
      </c>
      <c r="F161">
        <f t="shared" si="63"/>
        <v>11.11854000000001</v>
      </c>
      <c r="G161">
        <f t="shared" si="64"/>
        <v>10.47133000000002</v>
      </c>
      <c r="H161">
        <f t="shared" si="65"/>
        <v>10.30413999999999</v>
      </c>
      <c r="I161">
        <f t="shared" si="66"/>
        <v>10.193060000000006</v>
      </c>
      <c r="J161">
        <f t="shared" si="67"/>
        <v>10.048630000000024</v>
      </c>
      <c r="K161" s="4">
        <f t="shared" si="68"/>
        <v>9.9790699999999966</v>
      </c>
      <c r="N161" s="30">
        <v>71</v>
      </c>
      <c r="O161">
        <f t="shared" si="69"/>
        <v>12.282280000000007</v>
      </c>
      <c r="P161">
        <f t="shared" si="70"/>
        <v>13.639950000000018</v>
      </c>
      <c r="Q161">
        <f t="shared" si="71"/>
        <v>13.05657999999999</v>
      </c>
      <c r="R161">
        <f t="shared" si="72"/>
        <v>12.964860000000044</v>
      </c>
      <c r="S161">
        <f t="shared" si="73"/>
        <v>12.558589999999981</v>
      </c>
      <c r="T161">
        <f t="shared" si="74"/>
        <v>12.41618000000002</v>
      </c>
      <c r="U161">
        <f t="shared" si="75"/>
        <v>12.327780000000018</v>
      </c>
      <c r="V161">
        <f t="shared" si="76"/>
        <v>11.925890000000003</v>
      </c>
      <c r="W161" s="4">
        <f t="shared" si="77"/>
        <v>11.73452999999998</v>
      </c>
    </row>
    <row r="162" spans="2:23" x14ac:dyDescent="0.3">
      <c r="B162" s="30">
        <v>72</v>
      </c>
      <c r="C162">
        <f t="shared" si="60"/>
        <v>11.861000000000054</v>
      </c>
      <c r="D162">
        <f t="shared" si="61"/>
        <v>12.229724999999984</v>
      </c>
      <c r="E162">
        <f t="shared" si="62"/>
        <v>11.374120000000001</v>
      </c>
      <c r="F162">
        <f t="shared" si="63"/>
        <v>11.095660000000009</v>
      </c>
      <c r="G162">
        <f t="shared" si="64"/>
        <v>10.44519500000002</v>
      </c>
      <c r="H162">
        <f t="shared" si="65"/>
        <v>10.282059999999987</v>
      </c>
      <c r="I162">
        <f t="shared" si="66"/>
        <v>10.174740000000005</v>
      </c>
      <c r="J162">
        <f t="shared" si="67"/>
        <v>10.031895000000024</v>
      </c>
      <c r="K162" s="4">
        <f t="shared" si="68"/>
        <v>9.9636549999999957</v>
      </c>
      <c r="N162" s="30">
        <v>72</v>
      </c>
      <c r="O162">
        <f t="shared" si="69"/>
        <v>12.311120000000008</v>
      </c>
      <c r="P162">
        <f t="shared" si="70"/>
        <v>13.697675000000018</v>
      </c>
      <c r="Q162">
        <f t="shared" si="71"/>
        <v>13.125319999999988</v>
      </c>
      <c r="R162">
        <f t="shared" si="72"/>
        <v>13.042440000000045</v>
      </c>
      <c r="S162">
        <f t="shared" si="73"/>
        <v>12.649484999999981</v>
      </c>
      <c r="T162">
        <f t="shared" si="74"/>
        <v>12.510220000000022</v>
      </c>
      <c r="U162">
        <f t="shared" si="75"/>
        <v>12.425120000000017</v>
      </c>
      <c r="V162">
        <f t="shared" si="76"/>
        <v>12.021685000000003</v>
      </c>
      <c r="W162" s="4">
        <f t="shared" si="77"/>
        <v>11.824744999999979</v>
      </c>
    </row>
    <row r="163" spans="2:23" x14ac:dyDescent="0.3">
      <c r="B163" s="30">
        <v>73</v>
      </c>
      <c r="C163">
        <f t="shared" si="60"/>
        <v>11.868000000000055</v>
      </c>
      <c r="D163">
        <f t="shared" si="61"/>
        <v>12.212474999999984</v>
      </c>
      <c r="E163">
        <f t="shared" si="62"/>
        <v>11.354353333333336</v>
      </c>
      <c r="F163">
        <f t="shared" si="63"/>
        <v>11.073693333333342</v>
      </c>
      <c r="G163">
        <f t="shared" si="64"/>
        <v>10.420011666666685</v>
      </c>
      <c r="H163">
        <f t="shared" si="65"/>
        <v>10.261093333333321</v>
      </c>
      <c r="I163">
        <f t="shared" si="66"/>
        <v>10.157706666666673</v>
      </c>
      <c r="J163">
        <f t="shared" si="67"/>
        <v>10.016545000000026</v>
      </c>
      <c r="K163" s="4">
        <f t="shared" si="68"/>
        <v>9.9495049999999967</v>
      </c>
      <c r="N163" s="30">
        <v>73</v>
      </c>
      <c r="O163">
        <f t="shared" si="69"/>
        <v>12.341186666666674</v>
      </c>
      <c r="P163">
        <f t="shared" si="70"/>
        <v>13.756925000000018</v>
      </c>
      <c r="Q163">
        <f t="shared" si="71"/>
        <v>13.195886666666656</v>
      </c>
      <c r="R163">
        <f t="shared" si="72"/>
        <v>13.122073333333379</v>
      </c>
      <c r="S163">
        <f t="shared" si="73"/>
        <v>12.742934999999981</v>
      </c>
      <c r="T163">
        <f t="shared" si="74"/>
        <v>12.606786666666689</v>
      </c>
      <c r="U163">
        <f t="shared" si="75"/>
        <v>12.525020000000016</v>
      </c>
      <c r="V163">
        <f t="shared" si="76"/>
        <v>12.120968333333336</v>
      </c>
      <c r="W163" s="4">
        <f t="shared" si="77"/>
        <v>11.918228333333314</v>
      </c>
    </row>
    <row r="164" spans="2:23" x14ac:dyDescent="0.3">
      <c r="B164" s="30">
        <v>74</v>
      </c>
      <c r="C164">
        <f t="shared" si="60"/>
        <v>11.876000000000055</v>
      </c>
      <c r="D164">
        <f t="shared" si="61"/>
        <v>12.195899999999984</v>
      </c>
      <c r="E164">
        <f t="shared" si="62"/>
        <v>11.335480000000002</v>
      </c>
      <c r="F164">
        <f t="shared" si="63"/>
        <v>11.052640000000011</v>
      </c>
      <c r="G164">
        <f t="shared" si="64"/>
        <v>10.39578000000002</v>
      </c>
      <c r="H164">
        <f t="shared" si="65"/>
        <v>10.241239999999989</v>
      </c>
      <c r="I164">
        <f t="shared" si="66"/>
        <v>10.141960000000005</v>
      </c>
      <c r="J164">
        <f t="shared" si="67"/>
        <v>10.002580000000027</v>
      </c>
      <c r="K164" s="4">
        <f t="shared" si="68"/>
        <v>9.936619999999996</v>
      </c>
      <c r="N164" s="30">
        <v>74</v>
      </c>
      <c r="O164">
        <f t="shared" si="69"/>
        <v>12.372480000000007</v>
      </c>
      <c r="P164">
        <f t="shared" si="70"/>
        <v>13.817700000000018</v>
      </c>
      <c r="Q164">
        <f t="shared" si="71"/>
        <v>13.26827999999999</v>
      </c>
      <c r="R164">
        <f t="shared" si="72"/>
        <v>13.203760000000045</v>
      </c>
      <c r="S164">
        <f t="shared" si="73"/>
        <v>12.83893999999998</v>
      </c>
      <c r="T164">
        <f t="shared" si="74"/>
        <v>12.705880000000022</v>
      </c>
      <c r="U164">
        <f t="shared" si="75"/>
        <v>12.627480000000016</v>
      </c>
      <c r="V164">
        <f t="shared" si="76"/>
        <v>12.223740000000003</v>
      </c>
      <c r="W164" s="4">
        <f t="shared" si="77"/>
        <v>12.01497999999998</v>
      </c>
    </row>
    <row r="165" spans="2:23" x14ac:dyDescent="0.3">
      <c r="B165" s="30">
        <v>75</v>
      </c>
      <c r="C165">
        <f t="shared" si="60"/>
        <v>11.885000000000055</v>
      </c>
      <c r="D165">
        <f t="shared" si="61"/>
        <v>12.179999999999982</v>
      </c>
      <c r="E165">
        <f t="shared" si="62"/>
        <v>11.317500000000003</v>
      </c>
      <c r="F165">
        <f t="shared" si="63"/>
        <v>11.032500000000011</v>
      </c>
      <c r="G165">
        <f t="shared" si="64"/>
        <v>10.37250000000002</v>
      </c>
      <c r="H165">
        <f t="shared" si="65"/>
        <v>10.222499999999989</v>
      </c>
      <c r="I165">
        <f t="shared" si="66"/>
        <v>10.127500000000005</v>
      </c>
      <c r="J165">
        <f t="shared" si="67"/>
        <v>9.9900000000000251</v>
      </c>
      <c r="K165" s="4">
        <f t="shared" si="68"/>
        <v>9.9249999999999954</v>
      </c>
      <c r="N165" s="30">
        <v>75</v>
      </c>
      <c r="O165">
        <f t="shared" si="69"/>
        <v>12.405000000000006</v>
      </c>
      <c r="P165">
        <f t="shared" si="70"/>
        <v>13.880000000000019</v>
      </c>
      <c r="Q165">
        <f t="shared" si="71"/>
        <v>13.342499999999989</v>
      </c>
      <c r="R165">
        <f t="shared" si="72"/>
        <v>13.287500000000046</v>
      </c>
      <c r="S165">
        <f t="shared" si="73"/>
        <v>12.93749999999998</v>
      </c>
      <c r="T165">
        <f t="shared" si="74"/>
        <v>12.807500000000022</v>
      </c>
      <c r="U165">
        <f t="shared" si="75"/>
        <v>12.732500000000018</v>
      </c>
      <c r="V165">
        <f t="shared" si="76"/>
        <v>12.330000000000005</v>
      </c>
      <c r="W165" s="4">
        <f t="shared" si="77"/>
        <v>12.114999999999979</v>
      </c>
    </row>
    <row r="166" spans="2:23" x14ac:dyDescent="0.3">
      <c r="B166" s="30">
        <v>76</v>
      </c>
      <c r="C166">
        <f t="shared" si="60"/>
        <v>11.895000000000056</v>
      </c>
      <c r="D166">
        <f t="shared" si="61"/>
        <v>12.164774999999981</v>
      </c>
      <c r="E166">
        <f t="shared" si="62"/>
        <v>11.300413333333335</v>
      </c>
      <c r="F166">
        <f t="shared" si="63"/>
        <v>11.013273333333343</v>
      </c>
      <c r="G166">
        <f t="shared" si="64"/>
        <v>10.350171666666686</v>
      </c>
      <c r="H166">
        <f t="shared" si="65"/>
        <v>10.204873333333321</v>
      </c>
      <c r="I166">
        <f t="shared" si="66"/>
        <v>10.114326666666672</v>
      </c>
      <c r="J166">
        <f t="shared" si="67"/>
        <v>9.9788050000000261</v>
      </c>
      <c r="K166" s="4">
        <f t="shared" si="68"/>
        <v>9.9146449999999966</v>
      </c>
      <c r="N166" s="30">
        <v>76</v>
      </c>
      <c r="O166">
        <f t="shared" si="69"/>
        <v>12.438746666666674</v>
      </c>
      <c r="P166">
        <f t="shared" si="70"/>
        <v>13.943825000000018</v>
      </c>
      <c r="Q166">
        <f t="shared" si="71"/>
        <v>13.418546666666655</v>
      </c>
      <c r="R166">
        <f t="shared" si="72"/>
        <v>13.373293333333381</v>
      </c>
      <c r="S166">
        <f t="shared" si="73"/>
        <v>13.038614999999979</v>
      </c>
      <c r="T166">
        <f t="shared" si="74"/>
        <v>12.911646666666689</v>
      </c>
      <c r="U166">
        <f t="shared" si="75"/>
        <v>12.840080000000018</v>
      </c>
      <c r="V166">
        <f t="shared" si="76"/>
        <v>12.439748333333339</v>
      </c>
      <c r="W166" s="4">
        <f t="shared" si="77"/>
        <v>12.218288333333312</v>
      </c>
    </row>
    <row r="167" spans="2:23" x14ac:dyDescent="0.3">
      <c r="B167" s="30">
        <v>77</v>
      </c>
      <c r="C167">
        <f t="shared" si="60"/>
        <v>11.906000000000056</v>
      </c>
      <c r="D167">
        <f t="shared" si="61"/>
        <v>12.150224999999981</v>
      </c>
      <c r="E167">
        <f t="shared" si="62"/>
        <v>11.284220000000003</v>
      </c>
      <c r="F167">
        <f t="shared" si="63"/>
        <v>10.99496000000001</v>
      </c>
      <c r="G167">
        <f t="shared" si="64"/>
        <v>10.328795000000019</v>
      </c>
      <c r="H167">
        <f t="shared" si="65"/>
        <v>10.188359999999989</v>
      </c>
      <c r="I167">
        <f t="shared" si="66"/>
        <v>10.102440000000005</v>
      </c>
      <c r="J167">
        <f t="shared" si="67"/>
        <v>9.968995000000028</v>
      </c>
      <c r="K167" s="4">
        <f t="shared" si="68"/>
        <v>9.9055549999999961</v>
      </c>
      <c r="N167" s="30">
        <v>77</v>
      </c>
      <c r="O167">
        <f t="shared" si="69"/>
        <v>12.473720000000007</v>
      </c>
      <c r="P167">
        <f t="shared" si="70"/>
        <v>14.009175000000019</v>
      </c>
      <c r="Q167">
        <f t="shared" si="71"/>
        <v>13.49641999999999</v>
      </c>
      <c r="R167">
        <f t="shared" si="72"/>
        <v>13.461140000000048</v>
      </c>
      <c r="S167">
        <f t="shared" si="73"/>
        <v>13.14228499999998</v>
      </c>
      <c r="T167">
        <f t="shared" si="74"/>
        <v>13.018320000000024</v>
      </c>
      <c r="U167">
        <f t="shared" si="75"/>
        <v>12.950220000000016</v>
      </c>
      <c r="V167">
        <f t="shared" si="76"/>
        <v>12.552985000000005</v>
      </c>
      <c r="W167" s="4">
        <f t="shared" si="77"/>
        <v>12.32484499999998</v>
      </c>
    </row>
    <row r="168" spans="2:23" x14ac:dyDescent="0.3">
      <c r="B168" s="30">
        <v>78</v>
      </c>
      <c r="C168">
        <f t="shared" si="60"/>
        <v>11.918000000000056</v>
      </c>
      <c r="D168">
        <f t="shared" si="61"/>
        <v>12.136349999999981</v>
      </c>
      <c r="E168">
        <f t="shared" si="62"/>
        <v>11.268920000000003</v>
      </c>
      <c r="F168">
        <f t="shared" si="63"/>
        <v>10.977560000000011</v>
      </c>
      <c r="G168">
        <f t="shared" si="64"/>
        <v>10.30837000000002</v>
      </c>
      <c r="H168">
        <f t="shared" si="65"/>
        <v>10.172959999999989</v>
      </c>
      <c r="I168">
        <f t="shared" si="66"/>
        <v>10.091840000000005</v>
      </c>
      <c r="J168">
        <f t="shared" si="67"/>
        <v>9.960570000000029</v>
      </c>
      <c r="K168" s="4">
        <f t="shared" si="68"/>
        <v>9.8977299999999957</v>
      </c>
      <c r="N168" s="30">
        <v>78</v>
      </c>
      <c r="O168">
        <f t="shared" si="69"/>
        <v>12.509920000000006</v>
      </c>
      <c r="P168">
        <f t="shared" si="70"/>
        <v>14.076050000000018</v>
      </c>
      <c r="Q168">
        <f t="shared" si="71"/>
        <v>13.576119999999989</v>
      </c>
      <c r="R168">
        <f t="shared" si="72"/>
        <v>13.551040000000048</v>
      </c>
      <c r="S168">
        <f t="shared" si="73"/>
        <v>13.248509999999978</v>
      </c>
      <c r="T168">
        <f t="shared" si="74"/>
        <v>13.127520000000022</v>
      </c>
      <c r="U168">
        <f t="shared" si="75"/>
        <v>13.06292000000002</v>
      </c>
      <c r="V168">
        <f t="shared" si="76"/>
        <v>12.669710000000007</v>
      </c>
      <c r="W168" s="4">
        <f t="shared" si="77"/>
        <v>12.434669999999979</v>
      </c>
    </row>
    <row r="169" spans="2:23" x14ac:dyDescent="0.3">
      <c r="B169" s="30">
        <v>79</v>
      </c>
      <c r="C169">
        <f t="shared" si="60"/>
        <v>11.931000000000058</v>
      </c>
      <c r="D169">
        <f t="shared" si="61"/>
        <v>12.123149999999979</v>
      </c>
      <c r="E169">
        <f t="shared" si="62"/>
        <v>11.254513333333335</v>
      </c>
      <c r="F169">
        <f t="shared" si="63"/>
        <v>10.961073333333346</v>
      </c>
      <c r="G169">
        <f t="shared" si="64"/>
        <v>10.288896666666687</v>
      </c>
      <c r="H169">
        <f t="shared" si="65"/>
        <v>10.158673333333322</v>
      </c>
      <c r="I169">
        <f t="shared" si="66"/>
        <v>10.08252666666667</v>
      </c>
      <c r="J169">
        <f t="shared" si="67"/>
        <v>9.9535300000000291</v>
      </c>
      <c r="K169" s="4">
        <f t="shared" si="68"/>
        <v>9.8911699999999954</v>
      </c>
      <c r="N169" s="30">
        <v>79</v>
      </c>
      <c r="O169">
        <f t="shared" si="69"/>
        <v>12.547346666666673</v>
      </c>
      <c r="P169">
        <f t="shared" si="70"/>
        <v>14.144450000000019</v>
      </c>
      <c r="Q169">
        <f t="shared" si="71"/>
        <v>13.657646666666656</v>
      </c>
      <c r="R169">
        <f t="shared" si="72"/>
        <v>13.642993333333383</v>
      </c>
      <c r="S169">
        <f t="shared" si="73"/>
        <v>13.357289999999978</v>
      </c>
      <c r="T169">
        <f t="shared" si="74"/>
        <v>13.239246666666689</v>
      </c>
      <c r="U169">
        <f t="shared" si="75"/>
        <v>13.178180000000019</v>
      </c>
      <c r="V169">
        <f t="shared" si="76"/>
        <v>12.78992333333334</v>
      </c>
      <c r="W169" s="4">
        <f t="shared" si="77"/>
        <v>12.547763333333315</v>
      </c>
    </row>
    <row r="170" spans="2:23" x14ac:dyDescent="0.3">
      <c r="B170" s="30">
        <v>80</v>
      </c>
      <c r="C170">
        <f t="shared" si="60"/>
        <v>11.945000000000057</v>
      </c>
      <c r="D170">
        <f t="shared" si="61"/>
        <v>12.110624999999979</v>
      </c>
      <c r="E170">
        <f t="shared" si="62"/>
        <v>11.241000000000003</v>
      </c>
      <c r="F170">
        <f t="shared" si="63"/>
        <v>10.94550000000001</v>
      </c>
      <c r="G170">
        <f t="shared" si="64"/>
        <v>10.270375000000019</v>
      </c>
      <c r="H170">
        <f t="shared" si="65"/>
        <v>10.145499999999988</v>
      </c>
      <c r="I170">
        <f t="shared" si="66"/>
        <v>10.074500000000004</v>
      </c>
      <c r="J170">
        <f t="shared" si="67"/>
        <v>9.9478750000000282</v>
      </c>
      <c r="K170" s="4">
        <f t="shared" si="68"/>
        <v>9.8858749999999951</v>
      </c>
      <c r="N170" s="30">
        <v>80</v>
      </c>
      <c r="O170">
        <f t="shared" si="69"/>
        <v>12.586000000000006</v>
      </c>
      <c r="P170">
        <f t="shared" si="70"/>
        <v>14.214375000000018</v>
      </c>
      <c r="Q170">
        <f t="shared" si="71"/>
        <v>13.740999999999989</v>
      </c>
      <c r="R170">
        <f t="shared" si="72"/>
        <v>13.73700000000005</v>
      </c>
      <c r="S170">
        <f t="shared" si="73"/>
        <v>13.468624999999978</v>
      </c>
      <c r="T170">
        <f t="shared" si="74"/>
        <v>13.353500000000023</v>
      </c>
      <c r="U170">
        <f t="shared" si="75"/>
        <v>13.296000000000017</v>
      </c>
      <c r="V170">
        <f t="shared" si="76"/>
        <v>12.913625000000007</v>
      </c>
      <c r="W170" s="4">
        <f t="shared" si="77"/>
        <v>12.664124999999981</v>
      </c>
    </row>
    <row r="171" spans="2:23" x14ac:dyDescent="0.3">
      <c r="B171" s="30">
        <v>81</v>
      </c>
      <c r="C171">
        <f t="shared" si="60"/>
        <v>11.960000000000058</v>
      </c>
      <c r="D171">
        <f t="shared" si="61"/>
        <v>12.098774999999979</v>
      </c>
      <c r="E171">
        <f t="shared" si="62"/>
        <v>11.228380000000003</v>
      </c>
      <c r="F171">
        <f t="shared" si="63"/>
        <v>10.930840000000011</v>
      </c>
      <c r="G171">
        <f t="shared" si="64"/>
        <v>10.25280500000002</v>
      </c>
      <c r="H171">
        <f t="shared" si="65"/>
        <v>10.133439999999988</v>
      </c>
      <c r="I171">
        <f t="shared" si="66"/>
        <v>10.067760000000005</v>
      </c>
      <c r="J171">
        <f t="shared" si="67"/>
        <v>9.94360500000003</v>
      </c>
      <c r="K171" s="4">
        <f t="shared" si="68"/>
        <v>9.8818449999999949</v>
      </c>
      <c r="N171" s="30">
        <v>81</v>
      </c>
      <c r="O171">
        <f t="shared" si="69"/>
        <v>12.625880000000006</v>
      </c>
      <c r="P171">
        <f t="shared" si="70"/>
        <v>14.285825000000019</v>
      </c>
      <c r="Q171">
        <f t="shared" si="71"/>
        <v>13.82617999999999</v>
      </c>
      <c r="R171">
        <f t="shared" si="72"/>
        <v>13.833060000000051</v>
      </c>
      <c r="S171">
        <f t="shared" si="73"/>
        <v>13.582514999999976</v>
      </c>
      <c r="T171">
        <f t="shared" si="74"/>
        <v>13.470280000000024</v>
      </c>
      <c r="U171">
        <f t="shared" si="75"/>
        <v>13.416380000000018</v>
      </c>
      <c r="V171">
        <f t="shared" si="76"/>
        <v>13.040815000000009</v>
      </c>
      <c r="W171" s="4">
        <f t="shared" si="77"/>
        <v>12.78375499999998</v>
      </c>
    </row>
    <row r="172" spans="2:23" x14ac:dyDescent="0.3">
      <c r="B172" s="30">
        <v>82</v>
      </c>
      <c r="C172">
        <f t="shared" si="60"/>
        <v>11.976000000000059</v>
      </c>
      <c r="D172">
        <f t="shared" si="61"/>
        <v>12.087599999999977</v>
      </c>
      <c r="E172">
        <f t="shared" si="62"/>
        <v>11.216653333333337</v>
      </c>
      <c r="F172">
        <f t="shared" si="63"/>
        <v>10.917093333333344</v>
      </c>
      <c r="G172">
        <f t="shared" si="64"/>
        <v>10.236186666666686</v>
      </c>
      <c r="H172">
        <f t="shared" si="65"/>
        <v>10.12249333333332</v>
      </c>
      <c r="I172">
        <f t="shared" si="66"/>
        <v>10.062306666666672</v>
      </c>
      <c r="J172">
        <f t="shared" si="67"/>
        <v>9.9407200000000309</v>
      </c>
      <c r="K172" s="4">
        <f t="shared" si="68"/>
        <v>9.8790799999999948</v>
      </c>
      <c r="N172" s="30">
        <v>82</v>
      </c>
      <c r="O172">
        <f t="shared" si="69"/>
        <v>12.666986666666672</v>
      </c>
      <c r="P172">
        <f t="shared" si="70"/>
        <v>14.358800000000018</v>
      </c>
      <c r="Q172">
        <f t="shared" si="71"/>
        <v>13.913186666666656</v>
      </c>
      <c r="R172">
        <f t="shared" si="72"/>
        <v>13.931173333333383</v>
      </c>
      <c r="S172">
        <f t="shared" si="73"/>
        <v>13.698959999999978</v>
      </c>
      <c r="T172">
        <f t="shared" si="74"/>
        <v>13.58958666666669</v>
      </c>
      <c r="U172">
        <f t="shared" si="75"/>
        <v>13.539320000000018</v>
      </c>
      <c r="V172">
        <f t="shared" si="76"/>
        <v>13.171493333333341</v>
      </c>
      <c r="W172" s="4">
        <f t="shared" si="77"/>
        <v>12.906653333333313</v>
      </c>
    </row>
    <row r="173" spans="2:23" x14ac:dyDescent="0.3">
      <c r="B173" s="30">
        <v>83</v>
      </c>
      <c r="C173">
        <f t="shared" si="60"/>
        <v>11.993000000000059</v>
      </c>
      <c r="D173">
        <f t="shared" si="61"/>
        <v>12.077099999999977</v>
      </c>
      <c r="E173">
        <f t="shared" si="62"/>
        <v>11.205820000000003</v>
      </c>
      <c r="F173">
        <f t="shared" si="63"/>
        <v>10.904260000000011</v>
      </c>
      <c r="G173">
        <f t="shared" si="64"/>
        <v>10.220520000000022</v>
      </c>
      <c r="H173">
        <f t="shared" si="65"/>
        <v>10.112659999999989</v>
      </c>
      <c r="I173">
        <f t="shared" si="66"/>
        <v>10.058140000000005</v>
      </c>
      <c r="J173">
        <f t="shared" si="67"/>
        <v>9.9392200000000308</v>
      </c>
      <c r="K173" s="4">
        <f t="shared" si="68"/>
        <v>9.8775799999999947</v>
      </c>
      <c r="N173" s="30">
        <v>83</v>
      </c>
      <c r="O173">
        <f t="shared" si="69"/>
        <v>12.709320000000005</v>
      </c>
      <c r="P173">
        <f t="shared" si="70"/>
        <v>14.433300000000019</v>
      </c>
      <c r="Q173">
        <f t="shared" si="71"/>
        <v>14.002019999999989</v>
      </c>
      <c r="R173">
        <f t="shared" si="72"/>
        <v>14.03134000000005</v>
      </c>
      <c r="S173">
        <f t="shared" si="73"/>
        <v>13.817959999999976</v>
      </c>
      <c r="T173">
        <f t="shared" si="74"/>
        <v>13.711420000000023</v>
      </c>
      <c r="U173">
        <f t="shared" si="75"/>
        <v>13.664820000000018</v>
      </c>
      <c r="V173">
        <f t="shared" si="76"/>
        <v>13.30566000000001</v>
      </c>
      <c r="W173" s="4">
        <f t="shared" si="77"/>
        <v>13.03281999999998</v>
      </c>
    </row>
    <row r="174" spans="2:23" x14ac:dyDescent="0.3">
      <c r="B174" s="30">
        <v>84</v>
      </c>
      <c r="C174">
        <f t="shared" si="60"/>
        <v>12.01100000000006</v>
      </c>
      <c r="D174">
        <f t="shared" si="61"/>
        <v>12.067274999999977</v>
      </c>
      <c r="E174">
        <f t="shared" si="62"/>
        <v>11.195880000000002</v>
      </c>
      <c r="F174">
        <f t="shared" si="63"/>
        <v>10.892340000000011</v>
      </c>
      <c r="G174">
        <f t="shared" si="64"/>
        <v>10.205805000000021</v>
      </c>
      <c r="H174">
        <f t="shared" si="65"/>
        <v>10.103939999999989</v>
      </c>
      <c r="I174">
        <f t="shared" si="66"/>
        <v>10.055260000000004</v>
      </c>
      <c r="J174">
        <f t="shared" si="67"/>
        <v>9.9391050000000316</v>
      </c>
      <c r="K174" s="4">
        <f t="shared" si="68"/>
        <v>9.8773449999999947</v>
      </c>
      <c r="N174" s="30">
        <v>84</v>
      </c>
      <c r="O174">
        <f t="shared" si="69"/>
        <v>12.752880000000005</v>
      </c>
      <c r="P174">
        <f t="shared" si="70"/>
        <v>14.509325000000018</v>
      </c>
      <c r="Q174">
        <f t="shared" si="71"/>
        <v>14.092679999999989</v>
      </c>
      <c r="R174">
        <f t="shared" si="72"/>
        <v>14.133560000000053</v>
      </c>
      <c r="S174">
        <f t="shared" si="73"/>
        <v>13.939514999999975</v>
      </c>
      <c r="T174">
        <f t="shared" si="74"/>
        <v>13.835780000000025</v>
      </c>
      <c r="U174">
        <f t="shared" si="75"/>
        <v>13.792880000000018</v>
      </c>
      <c r="V174">
        <f t="shared" si="76"/>
        <v>13.443315000000009</v>
      </c>
      <c r="W174" s="4">
        <f t="shared" si="77"/>
        <v>13.16225499999998</v>
      </c>
    </row>
    <row r="175" spans="2:23" x14ac:dyDescent="0.3">
      <c r="B175" s="30">
        <v>85</v>
      </c>
      <c r="C175">
        <f t="shared" si="60"/>
        <v>12.03000000000006</v>
      </c>
      <c r="D175">
        <f t="shared" si="61"/>
        <v>12.058124999999976</v>
      </c>
      <c r="E175">
        <f t="shared" si="62"/>
        <v>11.186833333333336</v>
      </c>
      <c r="F175">
        <f t="shared" si="63"/>
        <v>10.881333333333345</v>
      </c>
      <c r="G175">
        <f t="shared" si="64"/>
        <v>10.192041666666686</v>
      </c>
      <c r="H175">
        <f t="shared" si="65"/>
        <v>10.096333333333321</v>
      </c>
      <c r="I175">
        <f t="shared" si="66"/>
        <v>10.053666666666672</v>
      </c>
      <c r="J175">
        <f t="shared" si="67"/>
        <v>9.9403750000000315</v>
      </c>
      <c r="K175" s="4">
        <f t="shared" si="68"/>
        <v>9.8783749999999948</v>
      </c>
      <c r="N175" s="30">
        <v>85</v>
      </c>
      <c r="O175">
        <f t="shared" si="69"/>
        <v>12.797666666666672</v>
      </c>
      <c r="P175">
        <f t="shared" si="70"/>
        <v>14.586875000000019</v>
      </c>
      <c r="Q175">
        <f t="shared" si="71"/>
        <v>14.185166666666657</v>
      </c>
      <c r="R175">
        <f t="shared" si="72"/>
        <v>14.237833333333388</v>
      </c>
      <c r="S175">
        <f t="shared" si="73"/>
        <v>14.063624999999973</v>
      </c>
      <c r="T175">
        <f t="shared" si="74"/>
        <v>13.962666666666692</v>
      </c>
      <c r="U175">
        <f t="shared" si="75"/>
        <v>13.923500000000018</v>
      </c>
      <c r="V175">
        <f t="shared" si="76"/>
        <v>13.584458333333343</v>
      </c>
      <c r="W175" s="4">
        <f t="shared" si="77"/>
        <v>13.294958333333314</v>
      </c>
    </row>
    <row r="176" spans="2:23" x14ac:dyDescent="0.3">
      <c r="B176" s="30">
        <v>86</v>
      </c>
      <c r="C176">
        <f t="shared" si="60"/>
        <v>12.050000000000061</v>
      </c>
      <c r="D176">
        <f t="shared" si="61"/>
        <v>12.049649999999975</v>
      </c>
      <c r="E176">
        <f t="shared" si="62"/>
        <v>11.178680000000004</v>
      </c>
      <c r="F176">
        <f t="shared" si="63"/>
        <v>10.871240000000011</v>
      </c>
      <c r="G176">
        <f t="shared" si="64"/>
        <v>10.179230000000022</v>
      </c>
      <c r="H176">
        <f t="shared" si="65"/>
        <v>10.08983999999999</v>
      </c>
      <c r="I176">
        <f t="shared" si="66"/>
        <v>10.053360000000005</v>
      </c>
      <c r="J176">
        <f t="shared" si="67"/>
        <v>9.9430300000000322</v>
      </c>
      <c r="K176" s="4">
        <f t="shared" si="68"/>
        <v>9.8806699999999914</v>
      </c>
      <c r="N176" s="30">
        <v>86</v>
      </c>
      <c r="O176">
        <f t="shared" si="69"/>
        <v>12.843680000000003</v>
      </c>
      <c r="P176">
        <f t="shared" si="70"/>
        <v>14.665950000000018</v>
      </c>
      <c r="Q176">
        <f t="shared" si="71"/>
        <v>14.279479999999989</v>
      </c>
      <c r="R176">
        <f t="shared" si="72"/>
        <v>14.344160000000054</v>
      </c>
      <c r="S176">
        <f t="shared" si="73"/>
        <v>14.190289999999973</v>
      </c>
      <c r="T176">
        <f t="shared" si="74"/>
        <v>14.092080000000024</v>
      </c>
      <c r="U176">
        <f t="shared" si="75"/>
        <v>14.056680000000018</v>
      </c>
      <c r="V176">
        <f t="shared" si="76"/>
        <v>13.729090000000014</v>
      </c>
      <c r="W176" s="4">
        <f t="shared" si="77"/>
        <v>13.43092999999998</v>
      </c>
    </row>
    <row r="177" spans="2:23" x14ac:dyDescent="0.3">
      <c r="B177" s="30">
        <v>87</v>
      </c>
      <c r="C177">
        <f t="shared" si="60"/>
        <v>12.071000000000062</v>
      </c>
      <c r="D177">
        <f t="shared" si="61"/>
        <v>12.041849999999974</v>
      </c>
      <c r="E177">
        <f t="shared" si="62"/>
        <v>11.171420000000005</v>
      </c>
      <c r="F177">
        <f t="shared" si="63"/>
        <v>10.862060000000012</v>
      </c>
      <c r="G177">
        <f t="shared" si="64"/>
        <v>10.167370000000021</v>
      </c>
      <c r="H177">
        <f t="shared" si="65"/>
        <v>10.084459999999989</v>
      </c>
      <c r="I177">
        <f t="shared" si="66"/>
        <v>10.054340000000003</v>
      </c>
      <c r="J177">
        <f t="shared" si="67"/>
        <v>9.9470700000000321</v>
      </c>
      <c r="K177" s="4">
        <f t="shared" si="68"/>
        <v>9.8842299999999916</v>
      </c>
      <c r="N177" s="30">
        <v>87</v>
      </c>
      <c r="O177">
        <f t="shared" si="69"/>
        <v>12.890920000000003</v>
      </c>
      <c r="P177">
        <f t="shared" si="70"/>
        <v>14.746550000000019</v>
      </c>
      <c r="Q177">
        <f t="shared" si="71"/>
        <v>14.375619999999991</v>
      </c>
      <c r="R177">
        <f t="shared" si="72"/>
        <v>14.452540000000054</v>
      </c>
      <c r="S177">
        <f t="shared" si="73"/>
        <v>14.319509999999973</v>
      </c>
      <c r="T177">
        <f t="shared" si="74"/>
        <v>14.224020000000024</v>
      </c>
      <c r="U177">
        <f t="shared" si="75"/>
        <v>14.19242000000002</v>
      </c>
      <c r="V177">
        <f t="shared" si="76"/>
        <v>13.877210000000012</v>
      </c>
      <c r="W177" s="4">
        <f t="shared" si="77"/>
        <v>13.570169999999981</v>
      </c>
    </row>
    <row r="178" spans="2:23" x14ac:dyDescent="0.3">
      <c r="B178" s="30">
        <v>88</v>
      </c>
      <c r="C178">
        <f t="shared" si="60"/>
        <v>12.093000000000062</v>
      </c>
      <c r="D178">
        <f t="shared" si="61"/>
        <v>12.034724999999973</v>
      </c>
      <c r="E178">
        <f t="shared" si="62"/>
        <v>11.165053333333336</v>
      </c>
      <c r="F178">
        <f t="shared" si="63"/>
        <v>10.853793333333345</v>
      </c>
      <c r="G178">
        <f t="shared" si="64"/>
        <v>10.156461666666686</v>
      </c>
      <c r="H178">
        <f t="shared" si="65"/>
        <v>10.080193333333323</v>
      </c>
      <c r="I178">
        <f t="shared" si="66"/>
        <v>10.056606666666671</v>
      </c>
      <c r="J178">
        <f t="shared" si="67"/>
        <v>9.9524950000000345</v>
      </c>
      <c r="K178" s="4">
        <f t="shared" si="68"/>
        <v>9.8890549999999919</v>
      </c>
      <c r="N178" s="30">
        <v>88</v>
      </c>
      <c r="O178">
        <f t="shared" si="69"/>
        <v>12.939386666666669</v>
      </c>
      <c r="P178">
        <f t="shared" si="70"/>
        <v>14.828675000000018</v>
      </c>
      <c r="Q178">
        <f t="shared" si="71"/>
        <v>14.473586666666655</v>
      </c>
      <c r="R178">
        <f t="shared" si="72"/>
        <v>14.562973333333389</v>
      </c>
      <c r="S178">
        <f t="shared" si="73"/>
        <v>14.451284999999972</v>
      </c>
      <c r="T178">
        <f t="shared" si="74"/>
        <v>14.358486666666693</v>
      </c>
      <c r="U178">
        <f t="shared" si="75"/>
        <v>14.330720000000019</v>
      </c>
      <c r="V178">
        <f t="shared" si="76"/>
        <v>14.028818333333348</v>
      </c>
      <c r="W178" s="4">
        <f t="shared" si="77"/>
        <v>13.712678333333313</v>
      </c>
    </row>
    <row r="179" spans="2:23" x14ac:dyDescent="0.3">
      <c r="B179" s="30">
        <v>89</v>
      </c>
      <c r="C179">
        <f t="shared" si="60"/>
        <v>12.116000000000064</v>
      </c>
      <c r="D179">
        <f t="shared" si="61"/>
        <v>12.028274999999974</v>
      </c>
      <c r="E179">
        <f t="shared" si="62"/>
        <v>11.159580000000004</v>
      </c>
      <c r="F179">
        <f t="shared" si="63"/>
        <v>10.84644000000001</v>
      </c>
      <c r="G179">
        <f t="shared" si="64"/>
        <v>10.146505000000021</v>
      </c>
      <c r="H179">
        <f t="shared" si="65"/>
        <v>10.07703999999999</v>
      </c>
      <c r="I179">
        <f t="shared" si="66"/>
        <v>10.060160000000003</v>
      </c>
      <c r="J179">
        <f t="shared" si="67"/>
        <v>9.959305000000036</v>
      </c>
      <c r="K179" s="4">
        <f t="shared" si="68"/>
        <v>9.8951449999999923</v>
      </c>
      <c r="N179" s="30">
        <v>89</v>
      </c>
      <c r="O179">
        <f t="shared" si="69"/>
        <v>12.989080000000001</v>
      </c>
      <c r="P179">
        <f t="shared" si="70"/>
        <v>14.912325000000019</v>
      </c>
      <c r="Q179">
        <f t="shared" si="71"/>
        <v>14.57337999999999</v>
      </c>
      <c r="R179">
        <f t="shared" si="72"/>
        <v>14.675460000000056</v>
      </c>
      <c r="S179">
        <f t="shared" si="73"/>
        <v>14.585614999999972</v>
      </c>
      <c r="T179">
        <f t="shared" si="74"/>
        <v>14.495480000000027</v>
      </c>
      <c r="U179">
        <f t="shared" si="75"/>
        <v>14.471580000000017</v>
      </c>
      <c r="V179">
        <f t="shared" si="76"/>
        <v>14.183915000000015</v>
      </c>
      <c r="W179" s="4">
        <f t="shared" si="77"/>
        <v>13.85845499999998</v>
      </c>
    </row>
    <row r="180" spans="2:23" x14ac:dyDescent="0.3">
      <c r="B180" s="30">
        <v>90</v>
      </c>
      <c r="C180">
        <f t="shared" si="60"/>
        <v>12.140000000000065</v>
      </c>
      <c r="D180">
        <f t="shared" si="61"/>
        <v>12.022499999999972</v>
      </c>
      <c r="E180">
        <f t="shared" si="62"/>
        <v>11.155000000000005</v>
      </c>
      <c r="F180">
        <f t="shared" si="63"/>
        <v>10.840000000000011</v>
      </c>
      <c r="G180">
        <f t="shared" si="64"/>
        <v>10.137500000000021</v>
      </c>
      <c r="H180">
        <f t="shared" si="65"/>
        <v>10.074999999999989</v>
      </c>
      <c r="I180">
        <f t="shared" si="66"/>
        <v>10.065000000000005</v>
      </c>
      <c r="J180">
        <f t="shared" si="67"/>
        <v>9.9675000000000349</v>
      </c>
      <c r="K180" s="4">
        <f t="shared" si="68"/>
        <v>9.9024999999999928</v>
      </c>
      <c r="N180" s="30">
        <v>90</v>
      </c>
      <c r="O180">
        <f t="shared" si="69"/>
        <v>13.040000000000003</v>
      </c>
      <c r="P180">
        <f t="shared" si="70"/>
        <v>14.997500000000018</v>
      </c>
      <c r="Q180">
        <f t="shared" si="71"/>
        <v>14.67499999999999</v>
      </c>
      <c r="R180">
        <f t="shared" si="72"/>
        <v>14.790000000000056</v>
      </c>
      <c r="S180">
        <f t="shared" si="73"/>
        <v>14.722499999999972</v>
      </c>
      <c r="T180">
        <f t="shared" si="74"/>
        <v>14.635000000000026</v>
      </c>
      <c r="U180">
        <f t="shared" si="75"/>
        <v>14.615000000000016</v>
      </c>
      <c r="V180">
        <f t="shared" si="76"/>
        <v>14.342500000000015</v>
      </c>
      <c r="W180" s="4">
        <f t="shared" si="77"/>
        <v>14.007499999999981</v>
      </c>
    </row>
    <row r="181" spans="2:23" x14ac:dyDescent="0.3">
      <c r="B181" s="30">
        <v>91</v>
      </c>
      <c r="C181">
        <f t="shared" si="60"/>
        <v>12.165000000000065</v>
      </c>
      <c r="D181">
        <f t="shared" si="61"/>
        <v>12.01739999999997</v>
      </c>
      <c r="E181">
        <f t="shared" si="62"/>
        <v>11.151313333333338</v>
      </c>
      <c r="F181">
        <f t="shared" si="63"/>
        <v>10.834473333333346</v>
      </c>
      <c r="G181">
        <f t="shared" si="64"/>
        <v>10.129446666666688</v>
      </c>
      <c r="H181">
        <f t="shared" si="65"/>
        <v>10.074073333333324</v>
      </c>
      <c r="I181">
        <f t="shared" si="66"/>
        <v>10.071126666666672</v>
      </c>
      <c r="J181">
        <f t="shared" si="67"/>
        <v>9.9770800000000364</v>
      </c>
      <c r="K181" s="4">
        <f t="shared" si="68"/>
        <v>9.9111199999999915</v>
      </c>
      <c r="N181" s="30">
        <v>91</v>
      </c>
      <c r="O181">
        <f t="shared" si="69"/>
        <v>13.092146666666668</v>
      </c>
      <c r="P181">
        <f t="shared" si="70"/>
        <v>15.084200000000019</v>
      </c>
      <c r="Q181">
        <f t="shared" si="71"/>
        <v>14.778446666666657</v>
      </c>
      <c r="R181">
        <f t="shared" si="72"/>
        <v>14.90659333333339</v>
      </c>
      <c r="S181">
        <f t="shared" si="73"/>
        <v>14.86193999999997</v>
      </c>
      <c r="T181">
        <f t="shared" si="74"/>
        <v>14.777046666666692</v>
      </c>
      <c r="U181">
        <f t="shared" si="75"/>
        <v>14.76098000000002</v>
      </c>
      <c r="V181">
        <f t="shared" si="76"/>
        <v>14.504573333333351</v>
      </c>
      <c r="W181" s="4">
        <f t="shared" si="77"/>
        <v>14.159813333333314</v>
      </c>
    </row>
    <row r="182" spans="2:23" x14ac:dyDescent="0.3">
      <c r="B182" s="30">
        <v>92</v>
      </c>
      <c r="C182">
        <f t="shared" si="60"/>
        <v>12.191000000000065</v>
      </c>
      <c r="D182">
        <f t="shared" si="61"/>
        <v>12.012974999999971</v>
      </c>
      <c r="E182">
        <f t="shared" si="62"/>
        <v>11.148520000000005</v>
      </c>
      <c r="F182">
        <f t="shared" si="63"/>
        <v>10.829860000000011</v>
      </c>
      <c r="G182">
        <f t="shared" si="64"/>
        <v>10.122345000000021</v>
      </c>
      <c r="H182">
        <f t="shared" si="65"/>
        <v>10.074259999999988</v>
      </c>
      <c r="I182">
        <f t="shared" si="66"/>
        <v>10.078540000000004</v>
      </c>
      <c r="J182">
        <f t="shared" si="67"/>
        <v>9.9880450000000351</v>
      </c>
      <c r="K182" s="4">
        <f t="shared" si="68"/>
        <v>9.9210049999999903</v>
      </c>
      <c r="N182" s="30">
        <v>92</v>
      </c>
      <c r="O182">
        <f t="shared" si="69"/>
        <v>13.145520000000001</v>
      </c>
      <c r="P182">
        <f t="shared" si="70"/>
        <v>15.172425000000018</v>
      </c>
      <c r="Q182">
        <f t="shared" si="71"/>
        <v>14.88371999999999</v>
      </c>
      <c r="R182">
        <f t="shared" si="72"/>
        <v>15.025240000000057</v>
      </c>
      <c r="S182">
        <f t="shared" si="73"/>
        <v>15.00393499999997</v>
      </c>
      <c r="T182">
        <f t="shared" si="74"/>
        <v>14.921620000000026</v>
      </c>
      <c r="U182">
        <f t="shared" si="75"/>
        <v>14.909520000000018</v>
      </c>
      <c r="V182">
        <f t="shared" si="76"/>
        <v>14.670135000000018</v>
      </c>
      <c r="W182" s="4">
        <f t="shared" si="77"/>
        <v>14.315394999999979</v>
      </c>
    </row>
    <row r="183" spans="2:23" x14ac:dyDescent="0.3">
      <c r="B183" s="30">
        <v>93</v>
      </c>
      <c r="C183">
        <f t="shared" si="60"/>
        <v>12.218000000000064</v>
      </c>
      <c r="D183">
        <f t="shared" si="61"/>
        <v>12.009224999999971</v>
      </c>
      <c r="E183">
        <f t="shared" si="62"/>
        <v>11.146620000000004</v>
      </c>
      <c r="F183">
        <f t="shared" si="63"/>
        <v>10.82616000000001</v>
      </c>
      <c r="G183">
        <f t="shared" si="64"/>
        <v>10.116195000000021</v>
      </c>
      <c r="H183">
        <f t="shared" si="65"/>
        <v>10.075559999999989</v>
      </c>
      <c r="I183">
        <f t="shared" si="66"/>
        <v>10.087240000000003</v>
      </c>
      <c r="J183">
        <f t="shared" si="67"/>
        <v>10.000395000000037</v>
      </c>
      <c r="K183" s="4">
        <f t="shared" si="68"/>
        <v>9.932154999999991</v>
      </c>
      <c r="N183" s="30">
        <v>93</v>
      </c>
      <c r="O183">
        <f t="shared" si="69"/>
        <v>13.20012</v>
      </c>
      <c r="P183">
        <f t="shared" si="70"/>
        <v>15.262175000000019</v>
      </c>
      <c r="Q183">
        <f t="shared" si="71"/>
        <v>14.990819999999989</v>
      </c>
      <c r="R183">
        <f t="shared" si="72"/>
        <v>15.14594000000006</v>
      </c>
      <c r="S183">
        <f t="shared" si="73"/>
        <v>15.148484999999969</v>
      </c>
      <c r="T183">
        <f t="shared" si="74"/>
        <v>15.068720000000027</v>
      </c>
      <c r="U183">
        <f t="shared" si="75"/>
        <v>15.060620000000018</v>
      </c>
      <c r="V183">
        <f t="shared" si="76"/>
        <v>14.839185000000017</v>
      </c>
      <c r="W183" s="4">
        <f t="shared" si="77"/>
        <v>14.474244999999982</v>
      </c>
    </row>
    <row r="184" spans="2:23" x14ac:dyDescent="0.3">
      <c r="B184" s="30">
        <v>94</v>
      </c>
      <c r="C184">
        <f t="shared" si="60"/>
        <v>12.246000000000066</v>
      </c>
      <c r="D184">
        <f t="shared" si="61"/>
        <v>12.00614999999997</v>
      </c>
      <c r="E184">
        <f t="shared" si="62"/>
        <v>11.145613333333337</v>
      </c>
      <c r="F184">
        <f t="shared" si="63"/>
        <v>10.823373333333347</v>
      </c>
      <c r="G184">
        <f t="shared" si="64"/>
        <v>10.11099666666669</v>
      </c>
      <c r="H184">
        <f t="shared" si="65"/>
        <v>10.077973333333324</v>
      </c>
      <c r="I184">
        <f t="shared" si="66"/>
        <v>10.097226666666671</v>
      </c>
      <c r="J184">
        <f t="shared" si="67"/>
        <v>10.014130000000037</v>
      </c>
      <c r="K184" s="4">
        <f t="shared" si="68"/>
        <v>9.9445699999999899</v>
      </c>
      <c r="N184" s="30">
        <v>94</v>
      </c>
      <c r="O184">
        <f t="shared" si="69"/>
        <v>13.255946666666667</v>
      </c>
      <c r="P184">
        <f t="shared" si="70"/>
        <v>15.353450000000018</v>
      </c>
      <c r="Q184">
        <f t="shared" si="71"/>
        <v>15.099746666666658</v>
      </c>
      <c r="R184">
        <f t="shared" si="72"/>
        <v>15.268693333333392</v>
      </c>
      <c r="S184">
        <f t="shared" si="73"/>
        <v>15.295589999999969</v>
      </c>
      <c r="T184">
        <f t="shared" si="74"/>
        <v>15.218346666666694</v>
      </c>
      <c r="U184">
        <f t="shared" si="75"/>
        <v>15.21428000000002</v>
      </c>
      <c r="V184">
        <f t="shared" si="76"/>
        <v>15.011723333333354</v>
      </c>
      <c r="W184" s="4">
        <f t="shared" si="77"/>
        <v>14.636363333333314</v>
      </c>
    </row>
    <row r="185" spans="2:23" x14ac:dyDescent="0.3">
      <c r="B185" s="30">
        <v>95</v>
      </c>
      <c r="C185">
        <f t="shared" si="60"/>
        <v>12.275000000000066</v>
      </c>
      <c r="D185">
        <f t="shared" si="61"/>
        <v>12.003749999999968</v>
      </c>
      <c r="E185">
        <f t="shared" si="62"/>
        <v>11.145500000000006</v>
      </c>
      <c r="F185">
        <f t="shared" si="63"/>
        <v>10.821500000000013</v>
      </c>
      <c r="G185">
        <f t="shared" si="64"/>
        <v>10.106750000000023</v>
      </c>
      <c r="H185">
        <f t="shared" si="65"/>
        <v>10.081499999999991</v>
      </c>
      <c r="I185">
        <f t="shared" si="66"/>
        <v>10.108500000000003</v>
      </c>
      <c r="J185">
        <f t="shared" si="67"/>
        <v>10.029250000000037</v>
      </c>
      <c r="K185" s="4">
        <f t="shared" si="68"/>
        <v>9.9582499999999889</v>
      </c>
      <c r="N185" s="30">
        <v>95</v>
      </c>
      <c r="O185">
        <f t="shared" si="69"/>
        <v>13.312999999999999</v>
      </c>
      <c r="P185">
        <f t="shared" si="70"/>
        <v>15.446250000000019</v>
      </c>
      <c r="Q185">
        <f t="shared" si="71"/>
        <v>15.210499999999991</v>
      </c>
      <c r="R185">
        <f t="shared" si="72"/>
        <v>15.39350000000006</v>
      </c>
      <c r="S185">
        <f t="shared" si="73"/>
        <v>15.445249999999968</v>
      </c>
      <c r="T185">
        <f t="shared" si="74"/>
        <v>15.370500000000026</v>
      </c>
      <c r="U185">
        <f t="shared" si="75"/>
        <v>15.370500000000019</v>
      </c>
      <c r="V185">
        <f t="shared" si="76"/>
        <v>15.187750000000021</v>
      </c>
      <c r="W185" s="4">
        <f t="shared" si="77"/>
        <v>14.801749999999982</v>
      </c>
    </row>
    <row r="186" spans="2:23" x14ac:dyDescent="0.3">
      <c r="B186" s="30">
        <v>96</v>
      </c>
      <c r="C186">
        <f t="shared" si="60"/>
        <v>12.305000000000067</v>
      </c>
      <c r="D186">
        <f t="shared" si="61"/>
        <v>12.002024999999968</v>
      </c>
      <c r="E186">
        <f t="shared" si="62"/>
        <v>11.146280000000004</v>
      </c>
      <c r="F186">
        <f t="shared" si="63"/>
        <v>10.820540000000012</v>
      </c>
      <c r="G186">
        <f t="shared" si="64"/>
        <v>10.103455000000022</v>
      </c>
      <c r="H186">
        <f t="shared" si="65"/>
        <v>10.08613999999999</v>
      </c>
      <c r="I186">
        <f t="shared" si="66"/>
        <v>10.121060000000003</v>
      </c>
      <c r="J186">
        <f t="shared" si="67"/>
        <v>10.045755000000039</v>
      </c>
      <c r="K186" s="4">
        <f t="shared" si="68"/>
        <v>9.9731949999999898</v>
      </c>
      <c r="N186" s="30">
        <v>96</v>
      </c>
      <c r="O186">
        <f t="shared" si="69"/>
        <v>13.371279999999999</v>
      </c>
      <c r="P186">
        <f t="shared" si="70"/>
        <v>15.540575000000018</v>
      </c>
      <c r="Q186">
        <f t="shared" si="71"/>
        <v>15.32307999999999</v>
      </c>
      <c r="R186">
        <f t="shared" si="72"/>
        <v>15.520360000000061</v>
      </c>
      <c r="S186">
        <f t="shared" si="73"/>
        <v>15.597464999999968</v>
      </c>
      <c r="T186">
        <f t="shared" si="74"/>
        <v>15.525180000000027</v>
      </c>
      <c r="U186">
        <f t="shared" si="75"/>
        <v>15.529280000000018</v>
      </c>
      <c r="V186">
        <f t="shared" si="76"/>
        <v>15.367265000000021</v>
      </c>
      <c r="W186" s="4">
        <f t="shared" si="77"/>
        <v>14.970404999999982</v>
      </c>
    </row>
    <row r="187" spans="2:23" x14ac:dyDescent="0.3">
      <c r="B187" s="30">
        <v>97</v>
      </c>
      <c r="C187">
        <f t="shared" si="60"/>
        <v>12.336000000000068</v>
      </c>
      <c r="D187">
        <f t="shared" si="61"/>
        <v>12.000974999999968</v>
      </c>
      <c r="E187">
        <f t="shared" si="62"/>
        <v>11.147953333333337</v>
      </c>
      <c r="F187">
        <f t="shared" si="63"/>
        <v>10.820493333333344</v>
      </c>
      <c r="G187">
        <f t="shared" si="64"/>
        <v>10.101111666666688</v>
      </c>
      <c r="H187">
        <f t="shared" si="65"/>
        <v>10.091893333333323</v>
      </c>
      <c r="I187">
        <f t="shared" si="66"/>
        <v>10.134906666666669</v>
      </c>
      <c r="J187">
        <f t="shared" si="67"/>
        <v>10.06364500000004</v>
      </c>
      <c r="K187" s="4">
        <f t="shared" si="68"/>
        <v>9.9894049999999908</v>
      </c>
      <c r="N187" s="30">
        <v>97</v>
      </c>
      <c r="O187">
        <f t="shared" si="69"/>
        <v>13.430786666666664</v>
      </c>
      <c r="P187">
        <f t="shared" si="70"/>
        <v>15.636425000000019</v>
      </c>
      <c r="Q187">
        <f t="shared" si="71"/>
        <v>15.437486666666658</v>
      </c>
      <c r="R187">
        <f t="shared" si="72"/>
        <v>15.649273333333396</v>
      </c>
      <c r="S187">
        <f t="shared" si="73"/>
        <v>15.752234999999967</v>
      </c>
      <c r="T187">
        <f t="shared" si="74"/>
        <v>15.682386666666694</v>
      </c>
      <c r="U187">
        <f t="shared" si="75"/>
        <v>15.690620000000017</v>
      </c>
      <c r="V187">
        <f t="shared" si="76"/>
        <v>15.550268333333356</v>
      </c>
      <c r="W187" s="4">
        <f t="shared" si="77"/>
        <v>15.142328333333314</v>
      </c>
    </row>
    <row r="188" spans="2:23" x14ac:dyDescent="0.3">
      <c r="B188" s="30">
        <v>98</v>
      </c>
      <c r="C188">
        <f t="shared" si="60"/>
        <v>12.36800000000007</v>
      </c>
      <c r="D188">
        <f t="shared" si="61"/>
        <v>12.000599999999967</v>
      </c>
      <c r="E188">
        <f t="shared" si="62"/>
        <v>11.150520000000004</v>
      </c>
      <c r="F188">
        <f t="shared" si="63"/>
        <v>10.821360000000011</v>
      </c>
      <c r="G188">
        <f t="shared" si="64"/>
        <v>10.099720000000021</v>
      </c>
      <c r="H188">
        <f t="shared" si="65"/>
        <v>10.098759999999988</v>
      </c>
      <c r="I188">
        <f t="shared" si="66"/>
        <v>10.150040000000002</v>
      </c>
      <c r="J188">
        <f t="shared" si="67"/>
        <v>10.082920000000041</v>
      </c>
      <c r="K188" s="4">
        <f t="shared" si="68"/>
        <v>10.00687999999999</v>
      </c>
      <c r="N188" s="30">
        <v>98</v>
      </c>
      <c r="O188">
        <f t="shared" si="69"/>
        <v>13.491519999999998</v>
      </c>
      <c r="P188">
        <f t="shared" si="70"/>
        <v>15.733800000000018</v>
      </c>
      <c r="Q188">
        <f t="shared" si="71"/>
        <v>15.553719999999991</v>
      </c>
      <c r="R188">
        <f t="shared" si="72"/>
        <v>15.780240000000061</v>
      </c>
      <c r="S188">
        <f t="shared" si="73"/>
        <v>15.909559999999967</v>
      </c>
      <c r="T188">
        <f t="shared" si="74"/>
        <v>15.842120000000028</v>
      </c>
      <c r="U188">
        <f t="shared" si="75"/>
        <v>15.854520000000015</v>
      </c>
      <c r="V188">
        <f t="shared" si="76"/>
        <v>15.736760000000023</v>
      </c>
      <c r="W188" s="4">
        <f t="shared" si="77"/>
        <v>15.317519999999982</v>
      </c>
    </row>
    <row r="189" spans="2:23" x14ac:dyDescent="0.3">
      <c r="B189" s="30">
        <v>99</v>
      </c>
      <c r="C189">
        <f t="shared" si="60"/>
        <v>12.401000000000069</v>
      </c>
      <c r="D189">
        <f t="shared" si="61"/>
        <v>12.000899999999966</v>
      </c>
      <c r="E189">
        <f t="shared" si="62"/>
        <v>11.153980000000004</v>
      </c>
      <c r="F189">
        <f t="shared" si="63"/>
        <v>10.823140000000013</v>
      </c>
      <c r="G189">
        <f t="shared" si="64"/>
        <v>10.099280000000022</v>
      </c>
      <c r="H189">
        <f t="shared" si="65"/>
        <v>10.106739999999991</v>
      </c>
      <c r="I189">
        <f t="shared" si="66"/>
        <v>10.166460000000004</v>
      </c>
      <c r="J189">
        <f t="shared" si="67"/>
        <v>10.10358000000004</v>
      </c>
      <c r="K189" s="4">
        <f t="shared" si="68"/>
        <v>10.025619999999989</v>
      </c>
      <c r="N189" s="30">
        <v>99</v>
      </c>
      <c r="O189">
        <f t="shared" si="69"/>
        <v>13.553479999999997</v>
      </c>
      <c r="P189">
        <f t="shared" si="70"/>
        <v>15.832700000000019</v>
      </c>
      <c r="Q189">
        <f t="shared" si="71"/>
        <v>15.671779999999991</v>
      </c>
      <c r="R189">
        <f t="shared" si="72"/>
        <v>15.913260000000061</v>
      </c>
      <c r="S189">
        <f t="shared" si="73"/>
        <v>16.069439999999965</v>
      </c>
      <c r="T189">
        <f t="shared" si="74"/>
        <v>16.004380000000026</v>
      </c>
      <c r="U189">
        <f t="shared" si="75"/>
        <v>16.020980000000016</v>
      </c>
      <c r="V189">
        <f t="shared" si="76"/>
        <v>15.926740000000024</v>
      </c>
      <c r="W189" s="4">
        <f t="shared" si="77"/>
        <v>15.495979999999983</v>
      </c>
    </row>
    <row r="190" spans="2:23" ht="15" thickBot="1" x14ac:dyDescent="0.35">
      <c r="B190" s="31">
        <v>100</v>
      </c>
      <c r="C190" s="5">
        <f t="shared" si="60"/>
        <v>12.43500000000007</v>
      </c>
      <c r="D190" s="5">
        <f t="shared" si="61"/>
        <v>12.001874999999965</v>
      </c>
      <c r="E190" s="5">
        <f t="shared" si="62"/>
        <v>11.158333333333339</v>
      </c>
      <c r="F190" s="5">
        <f t="shared" si="63"/>
        <v>10.825833333333346</v>
      </c>
      <c r="G190" s="5">
        <f t="shared" si="64"/>
        <v>10.09979166666669</v>
      </c>
      <c r="H190" s="5">
        <f t="shared" si="65"/>
        <v>10.115833333333324</v>
      </c>
      <c r="I190" s="5">
        <f t="shared" si="66"/>
        <v>10.18416666666667</v>
      </c>
      <c r="J190" s="5">
        <f t="shared" si="67"/>
        <v>10.125625000000042</v>
      </c>
      <c r="K190" s="6">
        <f>$O$80*B190*B190+$P$80*B190+$Q$80</f>
        <v>10.045624999999987</v>
      </c>
      <c r="N190" s="31">
        <v>100</v>
      </c>
      <c r="O190" s="5">
        <f t="shared" si="69"/>
        <v>13.616666666666664</v>
      </c>
      <c r="P190" s="5">
        <f t="shared" si="70"/>
        <v>15.933125000000018</v>
      </c>
      <c r="Q190" s="5">
        <f t="shared" si="71"/>
        <v>15.791666666666657</v>
      </c>
      <c r="R190" s="5">
        <f t="shared" si="72"/>
        <v>16.048333333333396</v>
      </c>
      <c r="S190" s="5">
        <f t="shared" si="73"/>
        <v>16.231874999999967</v>
      </c>
      <c r="T190" s="5">
        <f t="shared" si="74"/>
        <v>16.169166666666694</v>
      </c>
      <c r="U190" s="5">
        <f t="shared" si="75"/>
        <v>16.190000000000015</v>
      </c>
      <c r="V190" s="5">
        <f t="shared" si="76"/>
        <v>16.120208333333355</v>
      </c>
      <c r="W190" s="6">
        <f t="shared" si="77"/>
        <v>15.677708333333317</v>
      </c>
    </row>
    <row r="195" spans="2:23" ht="15" thickBot="1" x14ac:dyDescent="0.35"/>
    <row r="196" spans="2:23" x14ac:dyDescent="0.3">
      <c r="B196" s="2"/>
      <c r="C196" s="98" t="s">
        <v>110</v>
      </c>
      <c r="D196" s="98"/>
      <c r="E196" s="98"/>
      <c r="F196" s="98"/>
      <c r="G196" s="98"/>
      <c r="H196" s="98"/>
      <c r="I196" s="98"/>
      <c r="J196" s="98"/>
      <c r="K196" s="99"/>
      <c r="N196" s="2"/>
      <c r="O196" s="98" t="s">
        <v>109</v>
      </c>
      <c r="P196" s="98"/>
      <c r="Q196" s="98"/>
      <c r="R196" s="98"/>
      <c r="S196" s="98"/>
      <c r="T196" s="98"/>
      <c r="U196" s="98"/>
      <c r="V196" s="98"/>
      <c r="W196" s="99"/>
    </row>
    <row r="197" spans="2:23" x14ac:dyDescent="0.3">
      <c r="B197" s="3"/>
      <c r="C197" s="28" t="s">
        <v>47</v>
      </c>
      <c r="D197" s="28" t="s">
        <v>48</v>
      </c>
      <c r="E197" s="28" t="s">
        <v>49</v>
      </c>
      <c r="F197" s="28" t="s">
        <v>51</v>
      </c>
      <c r="G197" s="28" t="s">
        <v>50</v>
      </c>
      <c r="H197" s="28" t="s">
        <v>52</v>
      </c>
      <c r="I197" s="28" t="s">
        <v>54</v>
      </c>
      <c r="J197" s="28" t="s">
        <v>53</v>
      </c>
      <c r="K197" s="29" t="s">
        <v>55</v>
      </c>
      <c r="N197" s="3"/>
      <c r="O197" s="28" t="s">
        <v>47</v>
      </c>
      <c r="P197" s="28" t="s">
        <v>48</v>
      </c>
      <c r="Q197" s="28" t="s">
        <v>49</v>
      </c>
      <c r="R197" s="28" t="s">
        <v>51</v>
      </c>
      <c r="S197" s="28" t="s">
        <v>50</v>
      </c>
      <c r="T197" s="28" t="s">
        <v>52</v>
      </c>
      <c r="U197" s="28" t="s">
        <v>54</v>
      </c>
      <c r="V197" s="28" t="s">
        <v>53</v>
      </c>
      <c r="W197" s="29" t="s">
        <v>55</v>
      </c>
    </row>
    <row r="198" spans="2:23" x14ac:dyDescent="0.3">
      <c r="B198" s="30">
        <v>0</v>
      </c>
      <c r="C198" s="72">
        <f>$C$72*B198*B198+$D$72*B198+$E$72</f>
        <v>13.616666666666665</v>
      </c>
      <c r="D198" s="72">
        <f>$C$73*B198*B198+$D$73*B198+$E$73</f>
        <v>15.933125</v>
      </c>
      <c r="E198" s="72">
        <f>$C$74*B198*B198+$D$74*B198+$E$74</f>
        <v>15.791666666666668</v>
      </c>
      <c r="F198" s="72">
        <f>$C$75*B198*B198+$D$75*B198+$E$75</f>
        <v>16.048333333333332</v>
      </c>
      <c r="G198" s="72">
        <f>$C$76*B198*B198+$D$76*B198+$E$76</f>
        <v>16.231874999999999</v>
      </c>
      <c r="H198" s="72">
        <f>$C$77*B198*B198+$D$77*B198+$E$77</f>
        <v>16.169166666666662</v>
      </c>
      <c r="I198" s="72">
        <f>$C$78*B198*B198+$D$78*B198+$E$78</f>
        <v>16.189999999999994</v>
      </c>
      <c r="J198" s="72">
        <f>$C$79*B198*B198+$D$79*B198+$E$79</f>
        <v>16.120208333333338</v>
      </c>
      <c r="K198" s="73">
        <f>$C$80*B198*B198+$D$80*B198+$E$80</f>
        <v>15.677708333333335</v>
      </c>
      <c r="N198" s="30">
        <v>0</v>
      </c>
      <c r="O198" s="72">
        <f>$I$72*N198*N198+$J$72*N198+$K$72</f>
        <v>12.435000000000006</v>
      </c>
      <c r="P198" s="72">
        <f>$I$73*N198*N198+$J$73*N198+$K$73</f>
        <v>12.001874999999998</v>
      </c>
      <c r="Q198" s="72">
        <f>$I$74*N198*N198+$J$74*N198+$K$74</f>
        <v>11.158333333333331</v>
      </c>
      <c r="R198" s="72">
        <f>$I$75*N198*N198+$J$75*N198+$K$75</f>
        <v>10.825833333333332</v>
      </c>
      <c r="S198" s="72">
        <f>$I$76*N198*N198+$J$76*N198+$K$76</f>
        <v>10.099791666666665</v>
      </c>
      <c r="T198" s="72">
        <f>$I$77*N198*N198+$J$77*N198+$K$77</f>
        <v>10.115833333333333</v>
      </c>
      <c r="U198" s="72">
        <f>$I$78*N198*N198+$J$78*N198+$K$78</f>
        <v>10.18416666666667</v>
      </c>
      <c r="V198" s="72">
        <f>$I$79*N198*N198+$J$79*N198+$K$79</f>
        <v>10.125625000000001</v>
      </c>
      <c r="W198" s="73">
        <f>$I$80*N198*N198+$J$80*N198+$K$80</f>
        <v>10.045624999999998</v>
      </c>
    </row>
    <row r="199" spans="2:23" x14ac:dyDescent="0.3">
      <c r="B199" s="30">
        <v>5</v>
      </c>
      <c r="C199" s="72">
        <f t="shared" ref="C199:C208" si="78">$C$72*B199*B199+$D$72*B199+$E$72</f>
        <v>13.312999999999999</v>
      </c>
      <c r="D199" s="72">
        <f t="shared" ref="D199:D208" si="79">$C$73*B199*B199+$D$73*B199+$E$73</f>
        <v>15.446250000000001</v>
      </c>
      <c r="E199" s="72">
        <f t="shared" ref="E199:E208" si="80">$C$74*B199*B199+$D$74*B199+$E$74</f>
        <v>15.210500000000001</v>
      </c>
      <c r="F199" s="72">
        <f t="shared" ref="F199:F208" si="81">$C$75*B199*B199+$D$75*B199+$E$75</f>
        <v>15.3935</v>
      </c>
      <c r="G199" s="72">
        <f t="shared" ref="G199:G208" si="82">$C$76*B199*B199+$D$76*B199+$E$76</f>
        <v>15.44525</v>
      </c>
      <c r="H199" s="72">
        <f t="shared" ref="H199:H208" si="83">$C$77*B199*B199+$D$77*B199+$E$77</f>
        <v>15.370499999999995</v>
      </c>
      <c r="I199" s="72">
        <f t="shared" ref="I199:I208" si="84">$C$78*B199*B199+$D$78*B199+$E$78</f>
        <v>15.370499999999998</v>
      </c>
      <c r="J199" s="72">
        <f t="shared" ref="J199:J208" si="85">$C$79*B199*B199+$D$79*B199+$E$79</f>
        <v>15.187750000000001</v>
      </c>
      <c r="K199" s="73">
        <f t="shared" ref="K199:K208" si="86">$C$80*B199*B199+$D$80*B199+$E$80</f>
        <v>14.801750000000002</v>
      </c>
      <c r="N199" s="30">
        <v>5</v>
      </c>
      <c r="O199" s="72">
        <f t="shared" ref="O199:O208" si="87">$I$72*N199*N199+$J$72*N199+$K$72</f>
        <v>12.275000000000004</v>
      </c>
      <c r="P199" s="72">
        <f t="shared" ref="P199:P208" si="88">$I$73*N199*N199+$J$73*N199+$K$73</f>
        <v>12.003749999999998</v>
      </c>
      <c r="Q199" s="72">
        <f t="shared" ref="Q199:Q208" si="89">$I$74*N199*N199+$J$74*N199+$K$74</f>
        <v>11.1455</v>
      </c>
      <c r="R199" s="72">
        <f t="shared" ref="R199:R208" si="90">$I$75*N199*N199+$J$75*N199+$K$75</f>
        <v>10.8215</v>
      </c>
      <c r="S199" s="72">
        <f t="shared" ref="S199:S208" si="91">$I$76*N199*N199+$J$76*N199+$K$76</f>
        <v>10.106749999999998</v>
      </c>
      <c r="T199" s="72">
        <f t="shared" ref="T199:T208" si="92">$I$77*N199*N199+$J$77*N199+$K$77</f>
        <v>10.0815</v>
      </c>
      <c r="U199" s="72">
        <f t="shared" ref="U199:U208" si="93">$I$78*N199*N199+$J$78*N199+$K$78</f>
        <v>10.108500000000003</v>
      </c>
      <c r="V199" s="72">
        <f t="shared" ref="V199:V208" si="94">$I$79*N199*N199+$J$79*N199+$K$79</f>
        <v>10.029250000000001</v>
      </c>
      <c r="W199" s="73">
        <f t="shared" ref="W199:W208" si="95">$I$80*N199*N199+$J$80*N199+$K$80</f>
        <v>9.9582499999999978</v>
      </c>
    </row>
    <row r="200" spans="2:23" x14ac:dyDescent="0.3">
      <c r="B200" s="30">
        <v>10</v>
      </c>
      <c r="C200" s="72">
        <f t="shared" si="78"/>
        <v>13.040000000000001</v>
      </c>
      <c r="D200" s="72">
        <f t="shared" si="79"/>
        <v>14.9975</v>
      </c>
      <c r="E200" s="72">
        <f t="shared" si="80"/>
        <v>14.675000000000002</v>
      </c>
      <c r="F200" s="72">
        <f t="shared" si="81"/>
        <v>14.79</v>
      </c>
      <c r="G200" s="72">
        <f t="shared" si="82"/>
        <v>14.722500000000002</v>
      </c>
      <c r="H200" s="72">
        <f t="shared" si="83"/>
        <v>14.634999999999994</v>
      </c>
      <c r="I200" s="72">
        <f t="shared" si="84"/>
        <v>14.615000000000002</v>
      </c>
      <c r="J200" s="72">
        <f t="shared" si="85"/>
        <v>14.342499999999998</v>
      </c>
      <c r="K200" s="73">
        <f t="shared" si="86"/>
        <v>14.0075</v>
      </c>
      <c r="N200" s="30">
        <v>10</v>
      </c>
      <c r="O200" s="72">
        <f t="shared" si="87"/>
        <v>12.14</v>
      </c>
      <c r="P200" s="72">
        <f t="shared" si="88"/>
        <v>12.022499999999999</v>
      </c>
      <c r="Q200" s="72">
        <f t="shared" si="89"/>
        <v>11.155000000000001</v>
      </c>
      <c r="R200" s="72">
        <f t="shared" si="90"/>
        <v>10.840000000000002</v>
      </c>
      <c r="S200" s="72">
        <f t="shared" si="91"/>
        <v>10.137499999999999</v>
      </c>
      <c r="T200" s="72">
        <f t="shared" si="92"/>
        <v>10.074999999999999</v>
      </c>
      <c r="U200" s="72">
        <f t="shared" si="93"/>
        <v>10.065000000000001</v>
      </c>
      <c r="V200" s="72">
        <f t="shared" si="94"/>
        <v>9.9675000000000011</v>
      </c>
      <c r="W200" s="73">
        <f t="shared" si="95"/>
        <v>9.9024999999999981</v>
      </c>
    </row>
    <row r="201" spans="2:23" x14ac:dyDescent="0.3">
      <c r="B201" s="30">
        <v>15</v>
      </c>
      <c r="C201" s="72">
        <f t="shared" si="78"/>
        <v>12.797666666666668</v>
      </c>
      <c r="D201" s="72">
        <f t="shared" si="79"/>
        <v>14.586875000000001</v>
      </c>
      <c r="E201" s="72">
        <f t="shared" si="80"/>
        <v>14.185166666666671</v>
      </c>
      <c r="F201" s="72">
        <f t="shared" si="81"/>
        <v>14.237833333333333</v>
      </c>
      <c r="G201" s="72">
        <f t="shared" si="82"/>
        <v>14.063625000000002</v>
      </c>
      <c r="H201" s="72">
        <f t="shared" si="83"/>
        <v>13.96266666666666</v>
      </c>
      <c r="I201" s="72">
        <f t="shared" si="84"/>
        <v>13.923500000000004</v>
      </c>
      <c r="J201" s="72">
        <f t="shared" si="85"/>
        <v>13.584458333333329</v>
      </c>
      <c r="K201" s="73">
        <f t="shared" si="86"/>
        <v>13.294958333333334</v>
      </c>
      <c r="N201" s="30">
        <v>15</v>
      </c>
      <c r="O201" s="72">
        <f t="shared" si="87"/>
        <v>12.029999999999998</v>
      </c>
      <c r="P201" s="72">
        <f t="shared" si="88"/>
        <v>12.058125</v>
      </c>
      <c r="Q201" s="72">
        <f t="shared" si="89"/>
        <v>11.186833333333334</v>
      </c>
      <c r="R201" s="72">
        <f t="shared" si="90"/>
        <v>10.881333333333336</v>
      </c>
      <c r="S201" s="72">
        <f t="shared" si="91"/>
        <v>10.192041666666665</v>
      </c>
      <c r="T201" s="72">
        <f t="shared" si="92"/>
        <v>10.096333333333334</v>
      </c>
      <c r="U201" s="72">
        <f t="shared" si="93"/>
        <v>10.053666666666668</v>
      </c>
      <c r="V201" s="72">
        <f t="shared" si="94"/>
        <v>9.9403749999999995</v>
      </c>
      <c r="W201" s="73">
        <f t="shared" si="95"/>
        <v>9.8783749999999984</v>
      </c>
    </row>
    <row r="202" spans="2:23" x14ac:dyDescent="0.3">
      <c r="B202" s="30">
        <v>20</v>
      </c>
      <c r="C202" s="72">
        <f t="shared" si="78"/>
        <v>12.586</v>
      </c>
      <c r="D202" s="72">
        <f t="shared" si="79"/>
        <v>14.214375</v>
      </c>
      <c r="E202" s="72">
        <f t="shared" si="80"/>
        <v>13.741000000000005</v>
      </c>
      <c r="F202" s="72">
        <f t="shared" si="81"/>
        <v>13.736999999999998</v>
      </c>
      <c r="G202" s="72">
        <f t="shared" si="82"/>
        <v>13.468625000000003</v>
      </c>
      <c r="H202" s="72">
        <f t="shared" si="83"/>
        <v>13.353499999999993</v>
      </c>
      <c r="I202" s="72">
        <f t="shared" si="84"/>
        <v>13.296000000000006</v>
      </c>
      <c r="J202" s="72">
        <f t="shared" si="85"/>
        <v>12.913624999999993</v>
      </c>
      <c r="K202" s="73">
        <f t="shared" si="86"/>
        <v>12.664125</v>
      </c>
      <c r="N202" s="30">
        <v>20</v>
      </c>
      <c r="O202" s="72">
        <f t="shared" si="87"/>
        <v>11.944999999999997</v>
      </c>
      <c r="P202" s="72">
        <f t="shared" si="88"/>
        <v>12.110625000000001</v>
      </c>
      <c r="Q202" s="72">
        <f t="shared" si="89"/>
        <v>11.241000000000003</v>
      </c>
      <c r="R202" s="72">
        <f t="shared" si="90"/>
        <v>10.945500000000004</v>
      </c>
      <c r="S202" s="72">
        <f t="shared" si="91"/>
        <v>10.270375</v>
      </c>
      <c r="T202" s="72">
        <f t="shared" si="92"/>
        <v>10.1455</v>
      </c>
      <c r="U202" s="72">
        <f t="shared" si="93"/>
        <v>10.0745</v>
      </c>
      <c r="V202" s="72">
        <f t="shared" si="94"/>
        <v>9.9478749999999998</v>
      </c>
      <c r="W202" s="73">
        <f t="shared" si="95"/>
        <v>9.8858749999999986</v>
      </c>
    </row>
    <row r="203" spans="2:23" x14ac:dyDescent="0.3">
      <c r="B203" s="30">
        <v>25</v>
      </c>
      <c r="C203" s="72">
        <f t="shared" si="78"/>
        <v>12.405000000000001</v>
      </c>
      <c r="D203" s="72">
        <f t="shared" si="79"/>
        <v>13.88</v>
      </c>
      <c r="E203" s="72">
        <f t="shared" si="80"/>
        <v>13.342500000000006</v>
      </c>
      <c r="F203" s="72">
        <f t="shared" si="81"/>
        <v>13.2875</v>
      </c>
      <c r="G203" s="72">
        <f t="shared" si="82"/>
        <v>12.937500000000004</v>
      </c>
      <c r="H203" s="72">
        <f t="shared" si="83"/>
        <v>12.807499999999992</v>
      </c>
      <c r="I203" s="72">
        <f t="shared" si="84"/>
        <v>12.732500000000009</v>
      </c>
      <c r="J203" s="72">
        <f t="shared" si="85"/>
        <v>12.329999999999991</v>
      </c>
      <c r="K203" s="73">
        <f t="shared" si="86"/>
        <v>12.114999999999998</v>
      </c>
      <c r="N203" s="30">
        <v>25</v>
      </c>
      <c r="O203" s="72">
        <f t="shared" si="87"/>
        <v>11.884999999999994</v>
      </c>
      <c r="P203" s="72">
        <f t="shared" si="88"/>
        <v>12.180000000000001</v>
      </c>
      <c r="Q203" s="72">
        <f t="shared" si="89"/>
        <v>11.317500000000003</v>
      </c>
      <c r="R203" s="72">
        <f t="shared" si="90"/>
        <v>11.032500000000004</v>
      </c>
      <c r="S203" s="72">
        <f t="shared" si="91"/>
        <v>10.372499999999999</v>
      </c>
      <c r="T203" s="72">
        <f t="shared" si="92"/>
        <v>10.2225</v>
      </c>
      <c r="U203" s="72">
        <f t="shared" si="93"/>
        <v>10.1275</v>
      </c>
      <c r="V203" s="72">
        <f t="shared" si="94"/>
        <v>9.99</v>
      </c>
      <c r="W203" s="73">
        <f t="shared" si="95"/>
        <v>9.9249999999999989</v>
      </c>
    </row>
    <row r="204" spans="2:23" x14ac:dyDescent="0.3">
      <c r="B204" s="30">
        <v>30</v>
      </c>
      <c r="C204" s="72">
        <f t="shared" si="78"/>
        <v>12.254666666666667</v>
      </c>
      <c r="D204" s="72">
        <f t="shared" si="79"/>
        <v>13.583750000000002</v>
      </c>
      <c r="E204" s="72">
        <f t="shared" si="80"/>
        <v>12.989666666666674</v>
      </c>
      <c r="F204" s="72">
        <f t="shared" si="81"/>
        <v>12.889333333333333</v>
      </c>
      <c r="G204" s="72">
        <f t="shared" si="82"/>
        <v>12.470250000000005</v>
      </c>
      <c r="H204" s="72">
        <f t="shared" si="83"/>
        <v>12.324666666666658</v>
      </c>
      <c r="I204" s="72">
        <f t="shared" si="84"/>
        <v>12.233000000000011</v>
      </c>
      <c r="J204" s="72">
        <f t="shared" si="85"/>
        <v>11.833583333333323</v>
      </c>
      <c r="K204" s="73">
        <f t="shared" si="86"/>
        <v>11.647583333333333</v>
      </c>
      <c r="N204" s="30">
        <v>30</v>
      </c>
      <c r="O204" s="72">
        <f t="shared" si="87"/>
        <v>11.849999999999994</v>
      </c>
      <c r="P204" s="72">
        <f t="shared" si="88"/>
        <v>12.266250000000003</v>
      </c>
      <c r="Q204" s="72">
        <f t="shared" si="89"/>
        <v>11.416333333333338</v>
      </c>
      <c r="R204" s="72">
        <f t="shared" si="90"/>
        <v>11.142333333333339</v>
      </c>
      <c r="S204" s="72">
        <f t="shared" si="91"/>
        <v>10.498416666666666</v>
      </c>
      <c r="T204" s="72">
        <f t="shared" si="92"/>
        <v>10.327333333333334</v>
      </c>
      <c r="U204" s="72">
        <f t="shared" si="93"/>
        <v>10.212666666666667</v>
      </c>
      <c r="V204" s="72">
        <f t="shared" si="94"/>
        <v>10.066749999999999</v>
      </c>
      <c r="W204" s="73">
        <f t="shared" si="95"/>
        <v>9.9957499999999975</v>
      </c>
    </row>
    <row r="205" spans="2:23" x14ac:dyDescent="0.3">
      <c r="B205" s="30">
        <v>35</v>
      </c>
      <c r="C205" s="72">
        <f t="shared" si="78"/>
        <v>12.135</v>
      </c>
      <c r="D205" s="72">
        <f t="shared" si="79"/>
        <v>13.325625000000002</v>
      </c>
      <c r="E205" s="72">
        <f t="shared" si="80"/>
        <v>12.68250000000001</v>
      </c>
      <c r="F205" s="72">
        <f t="shared" si="81"/>
        <v>12.5425</v>
      </c>
      <c r="G205" s="72">
        <f t="shared" si="82"/>
        <v>12.066875000000007</v>
      </c>
      <c r="H205" s="72">
        <f t="shared" si="83"/>
        <v>11.90499999999999</v>
      </c>
      <c r="I205" s="72">
        <f t="shared" si="84"/>
        <v>11.797500000000014</v>
      </c>
      <c r="J205" s="72">
        <f t="shared" si="85"/>
        <v>11.424374999999989</v>
      </c>
      <c r="K205" s="73">
        <f t="shared" si="86"/>
        <v>11.261875</v>
      </c>
      <c r="N205" s="30">
        <v>35</v>
      </c>
      <c r="O205" s="72">
        <f t="shared" si="87"/>
        <v>11.839999999999993</v>
      </c>
      <c r="P205" s="72">
        <f t="shared" si="88"/>
        <v>12.369375000000003</v>
      </c>
      <c r="Q205" s="72">
        <f t="shared" si="89"/>
        <v>11.537500000000005</v>
      </c>
      <c r="R205" s="72">
        <f t="shared" si="90"/>
        <v>11.275000000000006</v>
      </c>
      <c r="S205" s="72">
        <f t="shared" si="91"/>
        <v>10.648124999999999</v>
      </c>
      <c r="T205" s="72">
        <f t="shared" si="92"/>
        <v>10.46</v>
      </c>
      <c r="U205" s="72">
        <f t="shared" si="93"/>
        <v>10.329999999999998</v>
      </c>
      <c r="V205" s="72">
        <f t="shared" si="94"/>
        <v>10.178125</v>
      </c>
      <c r="W205" s="73">
        <f t="shared" si="95"/>
        <v>10.098124999999998</v>
      </c>
    </row>
    <row r="206" spans="2:23" x14ac:dyDescent="0.3">
      <c r="B206" s="30">
        <v>40</v>
      </c>
      <c r="C206" s="72">
        <f t="shared" si="78"/>
        <v>12.045999999999999</v>
      </c>
      <c r="D206" s="72">
        <f t="shared" si="79"/>
        <v>13.105625000000003</v>
      </c>
      <c r="E206" s="72">
        <f t="shared" si="80"/>
        <v>12.42100000000001</v>
      </c>
      <c r="F206" s="72">
        <f t="shared" si="81"/>
        <v>12.247</v>
      </c>
      <c r="G206" s="72">
        <f t="shared" si="82"/>
        <v>11.727375000000006</v>
      </c>
      <c r="H206" s="72">
        <f t="shared" si="83"/>
        <v>11.548499999999988</v>
      </c>
      <c r="I206" s="72">
        <f t="shared" si="84"/>
        <v>11.426000000000013</v>
      </c>
      <c r="J206" s="72">
        <f t="shared" si="85"/>
        <v>11.102374999999988</v>
      </c>
      <c r="K206" s="73">
        <f t="shared" si="86"/>
        <v>10.957875</v>
      </c>
      <c r="N206" s="30">
        <v>40</v>
      </c>
      <c r="O206" s="72">
        <f t="shared" si="87"/>
        <v>11.854999999999992</v>
      </c>
      <c r="P206" s="72">
        <f t="shared" si="88"/>
        <v>12.489375000000004</v>
      </c>
      <c r="Q206" s="72">
        <f t="shared" si="89"/>
        <v>11.681000000000004</v>
      </c>
      <c r="R206" s="72">
        <f t="shared" si="90"/>
        <v>11.430500000000006</v>
      </c>
      <c r="S206" s="72">
        <f t="shared" si="91"/>
        <v>10.821624999999999</v>
      </c>
      <c r="T206" s="72">
        <f t="shared" si="92"/>
        <v>10.6205</v>
      </c>
      <c r="U206" s="72">
        <f t="shared" si="93"/>
        <v>10.479499999999998</v>
      </c>
      <c r="V206" s="72">
        <f t="shared" si="94"/>
        <v>10.324124999999999</v>
      </c>
      <c r="W206" s="73">
        <f t="shared" si="95"/>
        <v>10.232124999999996</v>
      </c>
    </row>
    <row r="207" spans="2:23" x14ac:dyDescent="0.3">
      <c r="B207" s="30">
        <v>45</v>
      </c>
      <c r="C207" s="72">
        <f t="shared" si="78"/>
        <v>11.987666666666664</v>
      </c>
      <c r="D207" s="72">
        <f t="shared" si="79"/>
        <v>12.923750000000002</v>
      </c>
      <c r="E207" s="72">
        <f t="shared" si="80"/>
        <v>12.205166666666678</v>
      </c>
      <c r="F207" s="72">
        <f t="shared" si="81"/>
        <v>12.002833333333331</v>
      </c>
      <c r="G207" s="72">
        <f t="shared" si="82"/>
        <v>11.451750000000008</v>
      </c>
      <c r="H207" s="72">
        <f t="shared" si="83"/>
        <v>11.255166666666653</v>
      </c>
      <c r="I207" s="72">
        <f t="shared" si="84"/>
        <v>11.118500000000015</v>
      </c>
      <c r="J207" s="72">
        <f t="shared" si="85"/>
        <v>10.867583333333322</v>
      </c>
      <c r="K207" s="73">
        <f t="shared" si="86"/>
        <v>10.735583333333333</v>
      </c>
      <c r="N207" s="30">
        <v>45</v>
      </c>
      <c r="O207" s="72">
        <f t="shared" si="87"/>
        <v>11.894999999999991</v>
      </c>
      <c r="P207" s="72">
        <f t="shared" si="88"/>
        <v>12.626250000000004</v>
      </c>
      <c r="Q207" s="72">
        <f t="shared" si="89"/>
        <v>11.846833333333338</v>
      </c>
      <c r="R207" s="72">
        <f t="shared" si="90"/>
        <v>11.608833333333338</v>
      </c>
      <c r="S207" s="72">
        <f t="shared" si="91"/>
        <v>11.018916666666664</v>
      </c>
      <c r="T207" s="72">
        <f t="shared" si="92"/>
        <v>10.808833333333332</v>
      </c>
      <c r="U207" s="72">
        <f t="shared" si="93"/>
        <v>10.661166666666665</v>
      </c>
      <c r="V207" s="72">
        <f t="shared" si="94"/>
        <v>10.504749999999998</v>
      </c>
      <c r="W207" s="73">
        <f t="shared" si="95"/>
        <v>10.397749999999995</v>
      </c>
    </row>
    <row r="208" spans="2:23" x14ac:dyDescent="0.3">
      <c r="B208" s="30">
        <v>50</v>
      </c>
      <c r="C208" s="72">
        <f t="shared" si="78"/>
        <v>11.959999999999997</v>
      </c>
      <c r="D208" s="72">
        <f t="shared" si="79"/>
        <v>12.780000000000005</v>
      </c>
      <c r="E208" s="72">
        <f t="shared" si="80"/>
        <v>12.035000000000014</v>
      </c>
      <c r="F208" s="72">
        <f t="shared" si="81"/>
        <v>11.81</v>
      </c>
      <c r="G208" s="72">
        <f t="shared" si="82"/>
        <v>11.240000000000007</v>
      </c>
      <c r="H208" s="72">
        <f t="shared" si="83"/>
        <v>11.024999999999984</v>
      </c>
      <c r="I208" s="72">
        <f t="shared" si="84"/>
        <v>10.875000000000014</v>
      </c>
      <c r="J208" s="72">
        <f t="shared" si="85"/>
        <v>10.719999999999988</v>
      </c>
      <c r="K208" s="73">
        <f t="shared" si="86"/>
        <v>10.594999999999999</v>
      </c>
      <c r="N208" s="30">
        <v>50</v>
      </c>
      <c r="O208" s="72">
        <f t="shared" si="87"/>
        <v>11.95999999999999</v>
      </c>
      <c r="P208" s="72">
        <f t="shared" si="88"/>
        <v>12.780000000000005</v>
      </c>
      <c r="Q208" s="72">
        <f t="shared" si="89"/>
        <v>12.035000000000005</v>
      </c>
      <c r="R208" s="72">
        <f t="shared" si="90"/>
        <v>11.810000000000006</v>
      </c>
      <c r="S208" s="72">
        <f t="shared" si="91"/>
        <v>11.239999999999998</v>
      </c>
      <c r="T208" s="72">
        <f t="shared" si="92"/>
        <v>11.024999999999999</v>
      </c>
      <c r="U208" s="72">
        <f t="shared" si="93"/>
        <v>10.874999999999996</v>
      </c>
      <c r="V208" s="72">
        <f t="shared" si="94"/>
        <v>10.719999999999999</v>
      </c>
      <c r="W208" s="73">
        <f t="shared" si="95"/>
        <v>10.594999999999994</v>
      </c>
    </row>
    <row r="209" spans="2:23" x14ac:dyDescent="0.3">
      <c r="B209" s="30">
        <v>55</v>
      </c>
      <c r="C209" s="72">
        <f t="shared" ref="C209:C218" si="96">$O$72*B209*B209+$P$72*B209+$Q$72</f>
        <v>11.895000000000048</v>
      </c>
      <c r="D209" s="72">
        <f t="shared" ref="D209:D218" si="97">$O$73*B209*B209+$P$73*B209+$Q$73</f>
        <v>12.626249999999995</v>
      </c>
      <c r="E209" s="72">
        <f t="shared" ref="E209:E218" si="98">$O$74*B209*B209+$P$74*B209+$Q$74</f>
        <v>11.846833333333333</v>
      </c>
      <c r="F209" s="72">
        <f t="shared" ref="F209:F218" si="99">$O$75*B209*B209+$P$75*B209+$Q$75</f>
        <v>11.60883333333334</v>
      </c>
      <c r="G209" s="72">
        <f t="shared" ref="G209:G218" si="100">$O$76*B209*B209+$P$76*B209+$Q$76</f>
        <v>11.018916666666684</v>
      </c>
      <c r="H209" s="72">
        <f t="shared" ref="H209:H218" si="101">$O$77*B209*B209+$P$77*B209+$Q$77</f>
        <v>10.808833333333322</v>
      </c>
      <c r="I209" s="72">
        <f t="shared" ref="I209:I218" si="102">$O$78*B209*B209+$P$78*B209+$Q$78</f>
        <v>10.661166666666674</v>
      </c>
      <c r="J209" s="72">
        <f t="shared" ref="J209:J218" si="103">$O$79*B209*B209+$P$79*B209+$Q$79</f>
        <v>10.504750000000016</v>
      </c>
      <c r="K209" s="73">
        <f t="shared" ref="K209:K217" si="104">$O$80*B209*B209+$P$80*B209+$Q$80</f>
        <v>10.397749999999997</v>
      </c>
      <c r="N209" s="30">
        <v>55</v>
      </c>
      <c r="O209" s="72">
        <f t="shared" ref="O209:O218" si="105">$U$72*N209*N209+$V$72*N209+$W$72</f>
        <v>11.987666666666676</v>
      </c>
      <c r="P209" s="72">
        <f t="shared" ref="P209:P218" si="106">$U$73*N209*N209+$V$73*N209+$W$73</f>
        <v>12.923750000000018</v>
      </c>
      <c r="Q209" s="72">
        <f t="shared" ref="Q209:Q218" si="107">$U$74*N209*N209+$V$74*N209+$W$74</f>
        <v>12.205166666666656</v>
      </c>
      <c r="R209" s="72">
        <f t="shared" ref="R209:R218" si="108">$U$75*N209*N209+$V$75*N209+$W$75</f>
        <v>12.002833333333369</v>
      </c>
      <c r="S209" s="72">
        <f t="shared" ref="S209:S218" si="109">$U$76*N209*N209+$V$76*N209+$W$76</f>
        <v>11.45174999999999</v>
      </c>
      <c r="T209" s="72">
        <f t="shared" ref="T209:T218" si="110">$U$77*N209*N209+$V$77*N209+$W$77</f>
        <v>11.255166666666682</v>
      </c>
      <c r="U209" s="72">
        <f t="shared" ref="U209:U218" si="111">$U$78*N209*N209+$V$78*N209+$W$78</f>
        <v>11.118500000000012</v>
      </c>
      <c r="V209" s="72">
        <f t="shared" ref="V209:V218" si="112">$U$79*N209*N209+$V$79*N209+$W$79</f>
        <v>10.867583333333329</v>
      </c>
      <c r="W209" s="73">
        <f t="shared" ref="W209:W218" si="113">$U$80*N209*N209+$V$80*N209+$W$80</f>
        <v>10.735583333333313</v>
      </c>
    </row>
    <row r="210" spans="2:23" x14ac:dyDescent="0.3">
      <c r="B210" s="30">
        <v>60</v>
      </c>
      <c r="C210" s="72">
        <f t="shared" si="96"/>
        <v>11.85500000000005</v>
      </c>
      <c r="D210" s="72">
        <f t="shared" si="97"/>
        <v>12.489374999999992</v>
      </c>
      <c r="E210" s="72">
        <f t="shared" si="98"/>
        <v>11.681000000000001</v>
      </c>
      <c r="F210" s="72">
        <f t="shared" si="99"/>
        <v>11.430500000000007</v>
      </c>
      <c r="G210" s="72">
        <f t="shared" si="100"/>
        <v>10.821625000000017</v>
      </c>
      <c r="H210" s="72">
        <f t="shared" si="101"/>
        <v>10.620499999999987</v>
      </c>
      <c r="I210" s="72">
        <f t="shared" si="102"/>
        <v>10.479500000000005</v>
      </c>
      <c r="J210" s="72">
        <f t="shared" si="103"/>
        <v>10.324125000000018</v>
      </c>
      <c r="K210" s="73">
        <f t="shared" si="104"/>
        <v>10.232124999999996</v>
      </c>
      <c r="N210" s="30">
        <v>60</v>
      </c>
      <c r="O210" s="72">
        <f t="shared" si="105"/>
        <v>12.04600000000001</v>
      </c>
      <c r="P210" s="72">
        <f t="shared" si="106"/>
        <v>13.105625000000018</v>
      </c>
      <c r="Q210" s="72">
        <f t="shared" si="107"/>
        <v>12.420999999999989</v>
      </c>
      <c r="R210" s="72">
        <f t="shared" si="108"/>
        <v>12.247000000000039</v>
      </c>
      <c r="S210" s="72">
        <f t="shared" si="109"/>
        <v>11.727374999999988</v>
      </c>
      <c r="T210" s="72">
        <f t="shared" si="110"/>
        <v>11.548500000000018</v>
      </c>
      <c r="U210" s="72">
        <f t="shared" si="111"/>
        <v>11.426000000000013</v>
      </c>
      <c r="V210" s="72">
        <f t="shared" si="112"/>
        <v>11.102374999999997</v>
      </c>
      <c r="W210" s="73">
        <f t="shared" si="113"/>
        <v>10.95787499999998</v>
      </c>
    </row>
    <row r="211" spans="2:23" x14ac:dyDescent="0.3">
      <c r="B211" s="30">
        <v>65</v>
      </c>
      <c r="C211" s="72">
        <f t="shared" si="96"/>
        <v>11.840000000000051</v>
      </c>
      <c r="D211" s="72">
        <f t="shared" si="97"/>
        <v>12.369374999999989</v>
      </c>
      <c r="E211" s="72">
        <f t="shared" si="98"/>
        <v>11.537500000000001</v>
      </c>
      <c r="F211" s="72">
        <f t="shared" si="99"/>
        <v>11.275000000000009</v>
      </c>
      <c r="G211" s="72">
        <f t="shared" si="100"/>
        <v>10.648125000000018</v>
      </c>
      <c r="H211" s="72">
        <f t="shared" si="101"/>
        <v>10.459999999999987</v>
      </c>
      <c r="I211" s="72">
        <f t="shared" si="102"/>
        <v>10.330000000000005</v>
      </c>
      <c r="J211" s="72">
        <f t="shared" si="103"/>
        <v>10.178125000000021</v>
      </c>
      <c r="K211" s="73">
        <f t="shared" si="104"/>
        <v>10.098124999999998</v>
      </c>
      <c r="N211" s="30">
        <v>65</v>
      </c>
      <c r="O211" s="72">
        <f t="shared" si="105"/>
        <v>12.135000000000009</v>
      </c>
      <c r="P211" s="72">
        <f t="shared" si="106"/>
        <v>13.325625000000018</v>
      </c>
      <c r="Q211" s="72">
        <f t="shared" si="107"/>
        <v>12.682499999999989</v>
      </c>
      <c r="R211" s="72">
        <f t="shared" si="108"/>
        <v>12.542500000000041</v>
      </c>
      <c r="S211" s="72">
        <f t="shared" si="109"/>
        <v>12.066874999999985</v>
      </c>
      <c r="T211" s="72">
        <f t="shared" si="110"/>
        <v>11.905000000000019</v>
      </c>
      <c r="U211" s="72">
        <f t="shared" si="111"/>
        <v>11.797500000000014</v>
      </c>
      <c r="V211" s="72">
        <f t="shared" si="112"/>
        <v>11.424374999999998</v>
      </c>
      <c r="W211" s="73">
        <f t="shared" si="113"/>
        <v>11.261874999999979</v>
      </c>
    </row>
    <row r="212" spans="2:23" x14ac:dyDescent="0.3">
      <c r="B212" s="30">
        <v>70</v>
      </c>
      <c r="C212" s="72">
        <f t="shared" si="96"/>
        <v>11.850000000000053</v>
      </c>
      <c r="D212" s="72">
        <f t="shared" si="97"/>
        <v>12.266249999999985</v>
      </c>
      <c r="E212" s="72">
        <f t="shared" si="98"/>
        <v>11.416333333333336</v>
      </c>
      <c r="F212" s="72">
        <f t="shared" si="99"/>
        <v>11.142333333333342</v>
      </c>
      <c r="G212" s="72">
        <f t="shared" si="100"/>
        <v>10.498416666666685</v>
      </c>
      <c r="H212" s="72">
        <f t="shared" si="101"/>
        <v>10.327333333333321</v>
      </c>
      <c r="I212" s="72">
        <f t="shared" si="102"/>
        <v>10.212666666666673</v>
      </c>
      <c r="J212" s="72">
        <f t="shared" si="103"/>
        <v>10.066750000000024</v>
      </c>
      <c r="K212" s="73">
        <f t="shared" si="104"/>
        <v>9.9957499999999975</v>
      </c>
      <c r="N212" s="30">
        <v>70</v>
      </c>
      <c r="O212" s="72">
        <f t="shared" si="105"/>
        <v>12.254666666666676</v>
      </c>
      <c r="P212" s="72">
        <f t="shared" si="106"/>
        <v>13.583750000000018</v>
      </c>
      <c r="Q212" s="72">
        <f t="shared" si="107"/>
        <v>12.989666666666656</v>
      </c>
      <c r="R212" s="72">
        <f t="shared" si="108"/>
        <v>12.889333333333376</v>
      </c>
      <c r="S212" s="72">
        <f t="shared" si="109"/>
        <v>12.470249999999982</v>
      </c>
      <c r="T212" s="72">
        <f t="shared" si="110"/>
        <v>12.324666666666687</v>
      </c>
      <c r="U212" s="72">
        <f t="shared" si="111"/>
        <v>12.233000000000017</v>
      </c>
      <c r="V212" s="72">
        <f t="shared" si="112"/>
        <v>11.833583333333335</v>
      </c>
      <c r="W212" s="73">
        <f t="shared" si="113"/>
        <v>11.647583333333312</v>
      </c>
    </row>
    <row r="213" spans="2:23" x14ac:dyDescent="0.3">
      <c r="B213" s="30">
        <v>75</v>
      </c>
      <c r="C213" s="72">
        <f t="shared" si="96"/>
        <v>11.885000000000055</v>
      </c>
      <c r="D213" s="72">
        <f t="shared" si="97"/>
        <v>12.179999999999982</v>
      </c>
      <c r="E213" s="72">
        <f t="shared" si="98"/>
        <v>11.317500000000003</v>
      </c>
      <c r="F213" s="72">
        <f t="shared" si="99"/>
        <v>11.032500000000011</v>
      </c>
      <c r="G213" s="72">
        <f t="shared" si="100"/>
        <v>10.37250000000002</v>
      </c>
      <c r="H213" s="72">
        <f t="shared" si="101"/>
        <v>10.222499999999989</v>
      </c>
      <c r="I213" s="72">
        <f t="shared" si="102"/>
        <v>10.127500000000005</v>
      </c>
      <c r="J213" s="72">
        <f t="shared" si="103"/>
        <v>9.9900000000000251</v>
      </c>
      <c r="K213" s="73">
        <f t="shared" si="104"/>
        <v>9.9249999999999954</v>
      </c>
      <c r="N213" s="30">
        <v>75</v>
      </c>
      <c r="O213" s="72">
        <f t="shared" si="105"/>
        <v>12.405000000000006</v>
      </c>
      <c r="P213" s="72">
        <f t="shared" si="106"/>
        <v>13.880000000000019</v>
      </c>
      <c r="Q213" s="72">
        <f t="shared" si="107"/>
        <v>13.342499999999989</v>
      </c>
      <c r="R213" s="72">
        <f t="shared" si="108"/>
        <v>13.287500000000046</v>
      </c>
      <c r="S213" s="72">
        <f t="shared" si="109"/>
        <v>12.93749999999998</v>
      </c>
      <c r="T213" s="72">
        <f t="shared" si="110"/>
        <v>12.807500000000022</v>
      </c>
      <c r="U213" s="72">
        <f t="shared" si="111"/>
        <v>12.732500000000018</v>
      </c>
      <c r="V213" s="72">
        <f t="shared" si="112"/>
        <v>12.330000000000005</v>
      </c>
      <c r="W213" s="73">
        <f t="shared" si="113"/>
        <v>12.114999999999979</v>
      </c>
    </row>
    <row r="214" spans="2:23" x14ac:dyDescent="0.3">
      <c r="B214" s="30">
        <v>80</v>
      </c>
      <c r="C214" s="72">
        <f t="shared" si="96"/>
        <v>11.945000000000057</v>
      </c>
      <c r="D214" s="72">
        <f t="shared" si="97"/>
        <v>12.110624999999979</v>
      </c>
      <c r="E214" s="72">
        <f t="shared" si="98"/>
        <v>11.241000000000003</v>
      </c>
      <c r="F214" s="72">
        <f t="shared" si="99"/>
        <v>10.94550000000001</v>
      </c>
      <c r="G214" s="72">
        <f t="shared" si="100"/>
        <v>10.270375000000019</v>
      </c>
      <c r="H214" s="72">
        <f t="shared" si="101"/>
        <v>10.145499999999988</v>
      </c>
      <c r="I214" s="72">
        <f t="shared" si="102"/>
        <v>10.074500000000004</v>
      </c>
      <c r="J214" s="72">
        <f t="shared" si="103"/>
        <v>9.9478750000000282</v>
      </c>
      <c r="K214" s="73">
        <f t="shared" si="104"/>
        <v>9.8858749999999951</v>
      </c>
      <c r="N214" s="30">
        <v>80</v>
      </c>
      <c r="O214" s="72">
        <f t="shared" si="105"/>
        <v>12.586000000000006</v>
      </c>
      <c r="P214" s="72">
        <f t="shared" si="106"/>
        <v>14.214375000000018</v>
      </c>
      <c r="Q214" s="72">
        <f t="shared" si="107"/>
        <v>13.740999999999989</v>
      </c>
      <c r="R214" s="72">
        <f t="shared" si="108"/>
        <v>13.73700000000005</v>
      </c>
      <c r="S214" s="72">
        <f t="shared" si="109"/>
        <v>13.468624999999978</v>
      </c>
      <c r="T214" s="72">
        <f t="shared" si="110"/>
        <v>13.353500000000023</v>
      </c>
      <c r="U214" s="72">
        <f t="shared" si="111"/>
        <v>13.296000000000017</v>
      </c>
      <c r="V214" s="72">
        <f t="shared" si="112"/>
        <v>12.913625000000007</v>
      </c>
      <c r="W214" s="73">
        <f t="shared" si="113"/>
        <v>12.664124999999981</v>
      </c>
    </row>
    <row r="215" spans="2:23" x14ac:dyDescent="0.3">
      <c r="B215" s="30">
        <v>85</v>
      </c>
      <c r="C215" s="72">
        <f t="shared" si="96"/>
        <v>12.03000000000006</v>
      </c>
      <c r="D215" s="72">
        <f t="shared" si="97"/>
        <v>12.058124999999976</v>
      </c>
      <c r="E215" s="72">
        <f t="shared" si="98"/>
        <v>11.186833333333336</v>
      </c>
      <c r="F215" s="72">
        <f t="shared" si="99"/>
        <v>10.881333333333345</v>
      </c>
      <c r="G215" s="72">
        <f t="shared" si="100"/>
        <v>10.192041666666686</v>
      </c>
      <c r="H215" s="72">
        <f t="shared" si="101"/>
        <v>10.096333333333321</v>
      </c>
      <c r="I215" s="72">
        <f t="shared" si="102"/>
        <v>10.053666666666672</v>
      </c>
      <c r="J215" s="72">
        <f t="shared" si="103"/>
        <v>9.9403750000000315</v>
      </c>
      <c r="K215" s="73">
        <f t="shared" si="104"/>
        <v>9.8783749999999948</v>
      </c>
      <c r="N215" s="30">
        <v>85</v>
      </c>
      <c r="O215" s="72">
        <f t="shared" si="105"/>
        <v>12.797666666666672</v>
      </c>
      <c r="P215" s="72">
        <f t="shared" si="106"/>
        <v>14.586875000000019</v>
      </c>
      <c r="Q215" s="72">
        <f t="shared" si="107"/>
        <v>14.185166666666657</v>
      </c>
      <c r="R215" s="72">
        <f t="shared" si="108"/>
        <v>14.237833333333388</v>
      </c>
      <c r="S215" s="72">
        <f t="shared" si="109"/>
        <v>14.063624999999973</v>
      </c>
      <c r="T215" s="72">
        <f t="shared" si="110"/>
        <v>13.962666666666692</v>
      </c>
      <c r="U215" s="72">
        <f t="shared" si="111"/>
        <v>13.923500000000018</v>
      </c>
      <c r="V215" s="72">
        <f t="shared" si="112"/>
        <v>13.584458333333343</v>
      </c>
      <c r="W215" s="73">
        <f t="shared" si="113"/>
        <v>13.294958333333314</v>
      </c>
    </row>
    <row r="216" spans="2:23" x14ac:dyDescent="0.3">
      <c r="B216" s="30">
        <v>90</v>
      </c>
      <c r="C216" s="72">
        <f t="shared" si="96"/>
        <v>12.140000000000065</v>
      </c>
      <c r="D216" s="72">
        <f t="shared" si="97"/>
        <v>12.022499999999972</v>
      </c>
      <c r="E216" s="72">
        <f t="shared" si="98"/>
        <v>11.155000000000005</v>
      </c>
      <c r="F216" s="72">
        <f t="shared" si="99"/>
        <v>10.840000000000011</v>
      </c>
      <c r="G216" s="72">
        <f t="shared" si="100"/>
        <v>10.137500000000021</v>
      </c>
      <c r="H216" s="72">
        <f t="shared" si="101"/>
        <v>10.074999999999989</v>
      </c>
      <c r="I216" s="72">
        <f t="shared" si="102"/>
        <v>10.065000000000005</v>
      </c>
      <c r="J216" s="72">
        <f t="shared" si="103"/>
        <v>9.9675000000000349</v>
      </c>
      <c r="K216" s="73">
        <f t="shared" si="104"/>
        <v>9.9024999999999928</v>
      </c>
      <c r="N216" s="30">
        <v>90</v>
      </c>
      <c r="O216" s="72">
        <f t="shared" si="105"/>
        <v>13.040000000000003</v>
      </c>
      <c r="P216" s="72">
        <f t="shared" si="106"/>
        <v>14.997500000000018</v>
      </c>
      <c r="Q216" s="72">
        <f t="shared" si="107"/>
        <v>14.67499999999999</v>
      </c>
      <c r="R216" s="72">
        <f t="shared" si="108"/>
        <v>14.790000000000056</v>
      </c>
      <c r="S216" s="72">
        <f t="shared" si="109"/>
        <v>14.722499999999972</v>
      </c>
      <c r="T216" s="72">
        <f t="shared" si="110"/>
        <v>14.635000000000026</v>
      </c>
      <c r="U216" s="72">
        <f t="shared" si="111"/>
        <v>14.615000000000016</v>
      </c>
      <c r="V216" s="72">
        <f t="shared" si="112"/>
        <v>14.342500000000015</v>
      </c>
      <c r="W216" s="73">
        <f t="shared" si="113"/>
        <v>14.007499999999981</v>
      </c>
    </row>
    <row r="217" spans="2:23" x14ac:dyDescent="0.3">
      <c r="B217" s="30">
        <v>95</v>
      </c>
      <c r="C217" s="72">
        <f t="shared" si="96"/>
        <v>12.275000000000066</v>
      </c>
      <c r="D217" s="72">
        <f t="shared" si="97"/>
        <v>12.003749999999968</v>
      </c>
      <c r="E217" s="72">
        <f t="shared" si="98"/>
        <v>11.145500000000006</v>
      </c>
      <c r="F217" s="72">
        <f t="shared" si="99"/>
        <v>10.821500000000013</v>
      </c>
      <c r="G217" s="72">
        <f t="shared" si="100"/>
        <v>10.106750000000023</v>
      </c>
      <c r="H217" s="72">
        <f t="shared" si="101"/>
        <v>10.081499999999991</v>
      </c>
      <c r="I217" s="72">
        <f t="shared" si="102"/>
        <v>10.108500000000003</v>
      </c>
      <c r="J217" s="72">
        <f t="shared" si="103"/>
        <v>10.029250000000037</v>
      </c>
      <c r="K217" s="73">
        <f t="shared" si="104"/>
        <v>9.9582499999999889</v>
      </c>
      <c r="N217" s="30">
        <v>95</v>
      </c>
      <c r="O217" s="72">
        <f t="shared" si="105"/>
        <v>13.312999999999999</v>
      </c>
      <c r="P217" s="72">
        <f t="shared" si="106"/>
        <v>15.446250000000019</v>
      </c>
      <c r="Q217" s="72">
        <f t="shared" si="107"/>
        <v>15.210499999999991</v>
      </c>
      <c r="R217" s="72">
        <f t="shared" si="108"/>
        <v>15.39350000000006</v>
      </c>
      <c r="S217" s="72">
        <f t="shared" si="109"/>
        <v>15.445249999999968</v>
      </c>
      <c r="T217" s="72">
        <f t="shared" si="110"/>
        <v>15.370500000000026</v>
      </c>
      <c r="U217" s="72">
        <f t="shared" si="111"/>
        <v>15.370500000000019</v>
      </c>
      <c r="V217" s="72">
        <f t="shared" si="112"/>
        <v>15.187750000000021</v>
      </c>
      <c r="W217" s="73">
        <f t="shared" si="113"/>
        <v>14.801749999999982</v>
      </c>
    </row>
    <row r="218" spans="2:23" ht="15" thickBot="1" x14ac:dyDescent="0.35">
      <c r="B218" s="31">
        <v>100</v>
      </c>
      <c r="C218" s="74">
        <f t="shared" si="96"/>
        <v>12.43500000000007</v>
      </c>
      <c r="D218" s="74">
        <f t="shared" si="97"/>
        <v>12.001874999999965</v>
      </c>
      <c r="E218" s="74">
        <f t="shared" si="98"/>
        <v>11.158333333333339</v>
      </c>
      <c r="F218" s="74">
        <f t="shared" si="99"/>
        <v>10.825833333333346</v>
      </c>
      <c r="G218" s="74">
        <f t="shared" si="100"/>
        <v>10.09979166666669</v>
      </c>
      <c r="H218" s="74">
        <f t="shared" si="101"/>
        <v>10.115833333333324</v>
      </c>
      <c r="I218" s="74">
        <f t="shared" si="102"/>
        <v>10.18416666666667</v>
      </c>
      <c r="J218" s="74">
        <f t="shared" si="103"/>
        <v>10.125625000000042</v>
      </c>
      <c r="K218" s="75">
        <f>$O$80*B218*B218+$P$80*B218+$Q$80</f>
        <v>10.045624999999987</v>
      </c>
      <c r="N218" s="31">
        <v>100</v>
      </c>
      <c r="O218" s="74">
        <f t="shared" si="105"/>
        <v>13.616666666666664</v>
      </c>
      <c r="P218" s="74">
        <f t="shared" si="106"/>
        <v>15.933125000000018</v>
      </c>
      <c r="Q218" s="74">
        <f t="shared" si="107"/>
        <v>15.791666666666657</v>
      </c>
      <c r="R218" s="74">
        <f t="shared" si="108"/>
        <v>16.048333333333396</v>
      </c>
      <c r="S218" s="74">
        <f t="shared" si="109"/>
        <v>16.231874999999967</v>
      </c>
      <c r="T218" s="74">
        <f t="shared" si="110"/>
        <v>16.169166666666694</v>
      </c>
      <c r="U218" s="74">
        <f t="shared" si="111"/>
        <v>16.190000000000015</v>
      </c>
      <c r="V218" s="74">
        <f t="shared" si="112"/>
        <v>16.120208333333355</v>
      </c>
      <c r="W218" s="75">
        <f t="shared" si="113"/>
        <v>15.677708333333317</v>
      </c>
    </row>
  </sheetData>
  <mergeCells count="34">
    <mergeCell ref="B2:H3"/>
    <mergeCell ref="C10:E10"/>
    <mergeCell ref="H10:J10"/>
    <mergeCell ref="M10:O10"/>
    <mergeCell ref="R10:T10"/>
    <mergeCell ref="W10:Y10"/>
    <mergeCell ref="C9:E9"/>
    <mergeCell ref="H9:J9"/>
    <mergeCell ref="M9:O9"/>
    <mergeCell ref="R9:T9"/>
    <mergeCell ref="W9:Y9"/>
    <mergeCell ref="C23:E23"/>
    <mergeCell ref="H23:J23"/>
    <mergeCell ref="M23:O23"/>
    <mergeCell ref="R23:T23"/>
    <mergeCell ref="C24:E24"/>
    <mergeCell ref="H24:J24"/>
    <mergeCell ref="M24:O24"/>
    <mergeCell ref="R24:T24"/>
    <mergeCell ref="C39:G39"/>
    <mergeCell ref="C40:G40"/>
    <mergeCell ref="C53:K54"/>
    <mergeCell ref="C70:E70"/>
    <mergeCell ref="I70:K70"/>
    <mergeCell ref="C196:K196"/>
    <mergeCell ref="O196:W196"/>
    <mergeCell ref="U70:W70"/>
    <mergeCell ref="B83:D83"/>
    <mergeCell ref="H83:J83"/>
    <mergeCell ref="N83:P83"/>
    <mergeCell ref="T83:V83"/>
    <mergeCell ref="C88:K88"/>
    <mergeCell ref="O88:W88"/>
    <mergeCell ref="O70:Q70"/>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F00E-3692-4028-9CDA-36FD7893CA78}">
  <dimension ref="B2:Y218"/>
  <sheetViews>
    <sheetView topLeftCell="A184" zoomScale="68" zoomScaleNormal="68" workbookViewId="0">
      <selection activeCell="M100" sqref="M100"/>
    </sheetView>
  </sheetViews>
  <sheetFormatPr baseColWidth="10" defaultRowHeight="14.4" x14ac:dyDescent="0.3"/>
  <cols>
    <col min="1" max="32" width="12.77734375" customWidth="1"/>
  </cols>
  <sheetData>
    <row r="2" spans="2:25" ht="14.4" customHeight="1" x14ac:dyDescent="0.3">
      <c r="B2" s="131" t="s">
        <v>159</v>
      </c>
      <c r="C2" s="132"/>
      <c r="D2" s="132"/>
      <c r="E2" s="132"/>
      <c r="F2" s="132"/>
      <c r="G2" s="132"/>
      <c r="H2" s="132"/>
    </row>
    <row r="3" spans="2:25" ht="14.4" customHeight="1" x14ac:dyDescent="0.3">
      <c r="B3" s="132"/>
      <c r="C3" s="132"/>
      <c r="D3" s="132"/>
      <c r="E3" s="132"/>
      <c r="F3" s="132"/>
      <c r="G3" s="132"/>
      <c r="H3" s="132"/>
    </row>
    <row r="8" spans="2:25" ht="15" thickBot="1" x14ac:dyDescent="0.35"/>
    <row r="9" spans="2:25" x14ac:dyDescent="0.3">
      <c r="B9" s="7"/>
      <c r="C9" s="106" t="s">
        <v>13</v>
      </c>
      <c r="D9" s="106"/>
      <c r="E9" s="107"/>
      <c r="G9" s="7"/>
      <c r="H9" s="106" t="s">
        <v>9</v>
      </c>
      <c r="I9" s="106"/>
      <c r="J9" s="107"/>
      <c r="L9" s="7"/>
      <c r="M9" s="106" t="s">
        <v>10</v>
      </c>
      <c r="N9" s="106"/>
      <c r="O9" s="107"/>
      <c r="Q9" s="7"/>
      <c r="R9" s="106" t="s">
        <v>12</v>
      </c>
      <c r="S9" s="106"/>
      <c r="T9" s="107"/>
      <c r="V9" s="7"/>
      <c r="W9" s="106" t="s">
        <v>11</v>
      </c>
      <c r="X9" s="106"/>
      <c r="Y9" s="107"/>
    </row>
    <row r="10" spans="2:25" x14ac:dyDescent="0.3">
      <c r="B10" s="8"/>
      <c r="C10" s="116">
        <v>43521</v>
      </c>
      <c r="D10" s="116"/>
      <c r="E10" s="117"/>
      <c r="G10" s="8"/>
      <c r="H10" s="116">
        <v>43521</v>
      </c>
      <c r="I10" s="116"/>
      <c r="J10" s="117"/>
      <c r="L10" s="8"/>
      <c r="M10" s="116">
        <v>43521</v>
      </c>
      <c r="N10" s="116"/>
      <c r="O10" s="117"/>
      <c r="Q10" s="8"/>
      <c r="R10" s="116">
        <v>43521</v>
      </c>
      <c r="S10" s="116"/>
      <c r="T10" s="117"/>
      <c r="V10" s="8"/>
      <c r="W10" s="116">
        <v>43521</v>
      </c>
      <c r="X10" s="116"/>
      <c r="Y10" s="117"/>
    </row>
    <row r="11" spans="2:25" x14ac:dyDescent="0.3">
      <c r="B11" s="9" t="s">
        <v>21</v>
      </c>
      <c r="C11" s="10" t="s">
        <v>18</v>
      </c>
      <c r="D11" s="10" t="s">
        <v>19</v>
      </c>
      <c r="E11" s="11" t="s">
        <v>20</v>
      </c>
      <c r="G11" s="9" t="s">
        <v>21</v>
      </c>
      <c r="H11" s="10" t="s">
        <v>18</v>
      </c>
      <c r="I11" s="10" t="s">
        <v>19</v>
      </c>
      <c r="J11" s="11" t="s">
        <v>20</v>
      </c>
      <c r="L11" s="9" t="s">
        <v>21</v>
      </c>
      <c r="M11" s="10" t="s">
        <v>18</v>
      </c>
      <c r="N11" s="10" t="s">
        <v>19</v>
      </c>
      <c r="O11" s="11" t="s">
        <v>20</v>
      </c>
      <c r="Q11" s="9" t="s">
        <v>21</v>
      </c>
      <c r="R11" s="10" t="s">
        <v>18</v>
      </c>
      <c r="S11" s="10" t="s">
        <v>19</v>
      </c>
      <c r="T11" s="11" t="s">
        <v>20</v>
      </c>
      <c r="V11" s="9" t="s">
        <v>21</v>
      </c>
      <c r="W11" s="10" t="s">
        <v>18</v>
      </c>
      <c r="X11" s="10" t="s">
        <v>19</v>
      </c>
      <c r="Y11" s="11" t="s">
        <v>20</v>
      </c>
    </row>
    <row r="12" spans="2:25" x14ac:dyDescent="0.3">
      <c r="B12" s="12" t="s">
        <v>0</v>
      </c>
      <c r="C12" s="37">
        <v>8.25</v>
      </c>
      <c r="D12" s="37">
        <v>9.0500000000000007</v>
      </c>
      <c r="E12" s="14">
        <f t="shared" ref="E12:E20" si="0">(C12+D12)/2</f>
        <v>8.65</v>
      </c>
      <c r="G12" s="12" t="s">
        <v>0</v>
      </c>
      <c r="H12" s="37">
        <v>-0.86</v>
      </c>
      <c r="I12" s="37">
        <v>-0.28000000000000003</v>
      </c>
      <c r="J12" s="14">
        <f t="shared" ref="J12:J20" si="1">(H12+I12)/2</f>
        <v>-0.57000000000000006</v>
      </c>
      <c r="L12" s="12" t="s">
        <v>0</v>
      </c>
      <c r="M12" s="37">
        <v>-1.5</v>
      </c>
      <c r="N12" s="37">
        <v>-0.5</v>
      </c>
      <c r="O12" s="14">
        <f t="shared" ref="O12:O20" si="2">(M12+N12)/2</f>
        <v>-1</v>
      </c>
      <c r="Q12" s="12" t="s">
        <v>0</v>
      </c>
      <c r="R12" s="38">
        <v>-0.05</v>
      </c>
      <c r="S12" s="38">
        <v>0.35</v>
      </c>
      <c r="T12" s="14">
        <f t="shared" ref="T12:T20" si="3">(R12+S12)/2</f>
        <v>0.15</v>
      </c>
      <c r="V12" s="12" t="s">
        <v>0</v>
      </c>
      <c r="W12" s="38">
        <v>0.14000000000000001</v>
      </c>
      <c r="X12" s="38">
        <v>0.8</v>
      </c>
      <c r="Y12" s="14">
        <f t="shared" ref="Y12:Y20" si="4">(W12+X12)/2</f>
        <v>0.47000000000000003</v>
      </c>
    </row>
    <row r="13" spans="2:25" x14ac:dyDescent="0.3">
      <c r="B13" s="12" t="s">
        <v>1</v>
      </c>
      <c r="C13" s="37">
        <v>7</v>
      </c>
      <c r="D13" s="37">
        <v>7.25</v>
      </c>
      <c r="E13" s="14">
        <f t="shared" si="0"/>
        <v>7.125</v>
      </c>
      <c r="G13" s="12" t="s">
        <v>1</v>
      </c>
      <c r="H13" s="37">
        <v>-0.76</v>
      </c>
      <c r="I13" s="37">
        <v>-0.56000000000000005</v>
      </c>
      <c r="J13" s="14">
        <f t="shared" si="1"/>
        <v>-0.66</v>
      </c>
      <c r="L13" s="12" t="s">
        <v>1</v>
      </c>
      <c r="M13" s="37">
        <v>-1.34</v>
      </c>
      <c r="N13" s="37">
        <v>-1</v>
      </c>
      <c r="O13" s="14">
        <f t="shared" si="2"/>
        <v>-1.17</v>
      </c>
      <c r="Q13" s="12" t="s">
        <v>1</v>
      </c>
      <c r="R13" s="38">
        <v>0.1</v>
      </c>
      <c r="S13" s="38">
        <v>0.25</v>
      </c>
      <c r="T13" s="14">
        <f t="shared" si="3"/>
        <v>0.17499999999999999</v>
      </c>
      <c r="V13" s="12" t="s">
        <v>1</v>
      </c>
      <c r="W13" s="38">
        <v>0.35</v>
      </c>
      <c r="X13" s="38">
        <v>0.57999999999999996</v>
      </c>
      <c r="Y13" s="14">
        <f t="shared" si="4"/>
        <v>0.46499999999999997</v>
      </c>
    </row>
    <row r="14" spans="2:25" x14ac:dyDescent="0.3">
      <c r="B14" s="12" t="s">
        <v>2</v>
      </c>
      <c r="C14" s="37">
        <v>7.15</v>
      </c>
      <c r="D14" s="37">
        <v>7.4</v>
      </c>
      <c r="E14" s="14">
        <f t="shared" si="0"/>
        <v>7.2750000000000004</v>
      </c>
      <c r="G14" s="12" t="s">
        <v>2</v>
      </c>
      <c r="H14" s="37">
        <v>-0.88</v>
      </c>
      <c r="I14" s="37">
        <v>-0.7</v>
      </c>
      <c r="J14" s="14">
        <f t="shared" si="1"/>
        <v>-0.79</v>
      </c>
      <c r="L14" s="12" t="s">
        <v>2</v>
      </c>
      <c r="M14" s="37">
        <v>-1.55</v>
      </c>
      <c r="N14" s="37">
        <v>-1.25</v>
      </c>
      <c r="O14" s="14">
        <f t="shared" si="2"/>
        <v>-1.4</v>
      </c>
      <c r="Q14" s="12" t="s">
        <v>2</v>
      </c>
      <c r="R14" s="38">
        <v>0.15</v>
      </c>
      <c r="S14" s="38">
        <v>0.28000000000000003</v>
      </c>
      <c r="T14" s="14">
        <f t="shared" si="3"/>
        <v>0.21500000000000002</v>
      </c>
      <c r="V14" s="12" t="s">
        <v>2</v>
      </c>
      <c r="W14" s="38">
        <v>0.5</v>
      </c>
      <c r="X14" s="38">
        <v>0.71</v>
      </c>
      <c r="Y14" s="14">
        <f t="shared" si="4"/>
        <v>0.60499999999999998</v>
      </c>
    </row>
    <row r="15" spans="2:25" x14ac:dyDescent="0.3">
      <c r="B15" s="12" t="s">
        <v>3</v>
      </c>
      <c r="C15" s="37">
        <v>7.15</v>
      </c>
      <c r="D15" s="37">
        <v>7.45</v>
      </c>
      <c r="E15" s="14">
        <f t="shared" si="0"/>
        <v>7.3000000000000007</v>
      </c>
      <c r="G15" s="12" t="s">
        <v>3</v>
      </c>
      <c r="H15" s="37">
        <v>-1</v>
      </c>
      <c r="I15" s="37">
        <v>-0.82</v>
      </c>
      <c r="J15" s="14">
        <f t="shared" si="1"/>
        <v>-0.90999999999999992</v>
      </c>
      <c r="L15" s="12" t="s">
        <v>3</v>
      </c>
      <c r="M15" s="37">
        <v>-1.77</v>
      </c>
      <c r="N15" s="37">
        <v>-1.45</v>
      </c>
      <c r="O15" s="14">
        <f t="shared" si="2"/>
        <v>-1.6099999999999999</v>
      </c>
      <c r="Q15" s="12" t="s">
        <v>3</v>
      </c>
      <c r="R15" s="38">
        <v>0.18</v>
      </c>
      <c r="S15" s="38">
        <v>0.31</v>
      </c>
      <c r="T15" s="14">
        <f t="shared" si="3"/>
        <v>0.245</v>
      </c>
      <c r="V15" s="12" t="s">
        <v>3</v>
      </c>
      <c r="W15" s="38">
        <v>0.57999999999999996</v>
      </c>
      <c r="X15" s="38">
        <v>0.79</v>
      </c>
      <c r="Y15" s="14">
        <f t="shared" si="4"/>
        <v>0.68500000000000005</v>
      </c>
    </row>
    <row r="16" spans="2:25" x14ac:dyDescent="0.3">
      <c r="B16" s="12" t="s">
        <v>4</v>
      </c>
      <c r="C16" s="37">
        <v>7.35</v>
      </c>
      <c r="D16" s="37">
        <v>7.6</v>
      </c>
      <c r="E16" s="14">
        <f t="shared" si="0"/>
        <v>7.4749999999999996</v>
      </c>
      <c r="G16" s="12" t="s">
        <v>4</v>
      </c>
      <c r="H16" s="37">
        <v>-1.2</v>
      </c>
      <c r="I16" s="37">
        <v>-1.03</v>
      </c>
      <c r="J16" s="14">
        <f t="shared" si="1"/>
        <v>-1.115</v>
      </c>
      <c r="L16" s="12" t="s">
        <v>4</v>
      </c>
      <c r="M16" s="37">
        <v>-2.15</v>
      </c>
      <c r="N16" s="37">
        <v>-1.85</v>
      </c>
      <c r="O16" s="14">
        <f t="shared" si="2"/>
        <v>-2</v>
      </c>
      <c r="Q16" s="12" t="s">
        <v>4</v>
      </c>
      <c r="R16" s="38">
        <v>0.22</v>
      </c>
      <c r="S16" s="38">
        <v>0.35</v>
      </c>
      <c r="T16" s="14">
        <f t="shared" si="3"/>
        <v>0.28499999999999998</v>
      </c>
      <c r="V16" s="12" t="s">
        <v>4</v>
      </c>
      <c r="W16" s="38">
        <v>0.78</v>
      </c>
      <c r="X16" s="38">
        <v>0.98</v>
      </c>
      <c r="Y16" s="14">
        <f t="shared" si="4"/>
        <v>0.88</v>
      </c>
    </row>
    <row r="17" spans="2:25" x14ac:dyDescent="0.3">
      <c r="B17" s="12" t="s">
        <v>5</v>
      </c>
      <c r="C17" s="37">
        <v>7.55</v>
      </c>
      <c r="D17" s="37">
        <v>7.8</v>
      </c>
      <c r="E17" s="14">
        <f t="shared" si="0"/>
        <v>7.6749999999999998</v>
      </c>
      <c r="G17" s="12" t="s">
        <v>5</v>
      </c>
      <c r="H17" s="37">
        <v>-1.29</v>
      </c>
      <c r="I17" s="37">
        <v>-1.1000000000000001</v>
      </c>
      <c r="J17" s="14">
        <f t="shared" si="1"/>
        <v>-1.1950000000000001</v>
      </c>
      <c r="L17" s="12" t="s">
        <v>5</v>
      </c>
      <c r="M17" s="37">
        <v>-2.35</v>
      </c>
      <c r="N17" s="37">
        <v>-2.0499999999999998</v>
      </c>
      <c r="O17" s="14">
        <f t="shared" si="2"/>
        <v>-2.2000000000000002</v>
      </c>
      <c r="Q17" s="12" t="s">
        <v>5</v>
      </c>
      <c r="R17" s="38">
        <v>0.25</v>
      </c>
      <c r="S17" s="38">
        <v>0.31</v>
      </c>
      <c r="T17" s="14">
        <f t="shared" si="3"/>
        <v>0.28000000000000003</v>
      </c>
      <c r="V17" s="12" t="s">
        <v>5</v>
      </c>
      <c r="W17" s="38">
        <v>0.88</v>
      </c>
      <c r="X17" s="38">
        <v>1.04</v>
      </c>
      <c r="Y17" s="14">
        <f t="shared" si="4"/>
        <v>0.96</v>
      </c>
    </row>
    <row r="18" spans="2:25" x14ac:dyDescent="0.3">
      <c r="B18" s="12" t="s">
        <v>6</v>
      </c>
      <c r="C18" s="37">
        <v>7.75</v>
      </c>
      <c r="D18" s="37">
        <v>8</v>
      </c>
      <c r="E18" s="14">
        <f t="shared" si="0"/>
        <v>7.875</v>
      </c>
      <c r="G18" s="12" t="s">
        <v>6</v>
      </c>
      <c r="H18" s="37">
        <v>-1.36</v>
      </c>
      <c r="I18" s="37">
        <v>-1.2</v>
      </c>
      <c r="J18" s="14">
        <f t="shared" si="1"/>
        <v>-1.28</v>
      </c>
      <c r="L18" s="12" t="s">
        <v>6</v>
      </c>
      <c r="M18" s="37">
        <v>-2.5</v>
      </c>
      <c r="N18" s="37">
        <v>-2.25</v>
      </c>
      <c r="O18" s="14">
        <f t="shared" si="2"/>
        <v>-2.375</v>
      </c>
      <c r="Q18" s="12" t="s">
        <v>6</v>
      </c>
      <c r="R18" s="38">
        <v>0.28000000000000003</v>
      </c>
      <c r="S18" s="38">
        <v>0.39</v>
      </c>
      <c r="T18" s="14">
        <f t="shared" si="3"/>
        <v>0.33500000000000002</v>
      </c>
      <c r="V18" s="12" t="s">
        <v>6</v>
      </c>
      <c r="W18" s="38">
        <v>0.98</v>
      </c>
      <c r="X18" s="38">
        <v>1.1599999999999999</v>
      </c>
      <c r="Y18" s="14">
        <f t="shared" si="4"/>
        <v>1.0699999999999998</v>
      </c>
    </row>
    <row r="19" spans="2:25" x14ac:dyDescent="0.3">
      <c r="B19" s="12" t="s">
        <v>7</v>
      </c>
      <c r="C19" s="37">
        <v>8.1300000000000008</v>
      </c>
      <c r="D19" s="37">
        <v>8.4</v>
      </c>
      <c r="E19" s="14">
        <f t="shared" si="0"/>
        <v>8.2650000000000006</v>
      </c>
      <c r="G19" s="12" t="s">
        <v>7</v>
      </c>
      <c r="H19" s="37">
        <v>-1.41</v>
      </c>
      <c r="I19" s="37">
        <v>-1.21</v>
      </c>
      <c r="J19" s="14">
        <f t="shared" si="1"/>
        <v>-1.31</v>
      </c>
      <c r="L19" s="12" t="s">
        <v>7</v>
      </c>
      <c r="M19" s="37">
        <v>-2.65</v>
      </c>
      <c r="N19" s="37">
        <v>-2.2999999999999998</v>
      </c>
      <c r="O19" s="14">
        <f t="shared" si="2"/>
        <v>-2.4749999999999996</v>
      </c>
      <c r="Q19" s="12" t="s">
        <v>7</v>
      </c>
      <c r="R19" s="38">
        <v>0.28000000000000003</v>
      </c>
      <c r="S19" s="38">
        <v>0.42</v>
      </c>
      <c r="T19" s="14">
        <f t="shared" si="3"/>
        <v>0.35</v>
      </c>
      <c r="V19" s="12" t="s">
        <v>7</v>
      </c>
      <c r="W19" s="38">
        <v>1.02</v>
      </c>
      <c r="X19" s="38">
        <v>1.25</v>
      </c>
      <c r="Y19" s="14">
        <f t="shared" si="4"/>
        <v>1.135</v>
      </c>
    </row>
    <row r="20" spans="2:25" ht="15" thickBot="1" x14ac:dyDescent="0.35">
      <c r="B20" s="15" t="s">
        <v>8</v>
      </c>
      <c r="C20" s="87">
        <v>8.35</v>
      </c>
      <c r="D20" s="87">
        <v>8.65</v>
      </c>
      <c r="E20" s="17">
        <f t="shared" si="0"/>
        <v>8.5</v>
      </c>
      <c r="G20" s="15" t="s">
        <v>8</v>
      </c>
      <c r="H20" s="87">
        <v>-1.45</v>
      </c>
      <c r="I20" s="87">
        <v>-1.25</v>
      </c>
      <c r="J20" s="17">
        <f t="shared" si="1"/>
        <v>-1.35</v>
      </c>
      <c r="L20" s="15" t="s">
        <v>8</v>
      </c>
      <c r="M20" s="87">
        <v>-2.7</v>
      </c>
      <c r="N20" s="87">
        <v>-2.35</v>
      </c>
      <c r="O20" s="17">
        <f t="shared" si="2"/>
        <v>-2.5250000000000004</v>
      </c>
      <c r="Q20" s="15" t="s">
        <v>8</v>
      </c>
      <c r="R20" s="70">
        <v>0.26</v>
      </c>
      <c r="S20" s="70">
        <v>0.4</v>
      </c>
      <c r="T20" s="17">
        <f t="shared" si="3"/>
        <v>0.33</v>
      </c>
      <c r="V20" s="15" t="s">
        <v>8</v>
      </c>
      <c r="W20" s="70">
        <v>0.99</v>
      </c>
      <c r="X20" s="70">
        <v>1.23</v>
      </c>
      <c r="Y20" s="17">
        <f t="shared" si="4"/>
        <v>1.1099999999999999</v>
      </c>
    </row>
    <row r="22" spans="2:25" ht="15" thickBot="1" x14ac:dyDescent="0.35"/>
    <row r="23" spans="2:25" x14ac:dyDescent="0.3">
      <c r="B23" s="7"/>
      <c r="C23" s="106" t="s">
        <v>15</v>
      </c>
      <c r="D23" s="106"/>
      <c r="E23" s="107"/>
      <c r="G23" s="7"/>
      <c r="H23" s="106" t="s">
        <v>14</v>
      </c>
      <c r="I23" s="106"/>
      <c r="J23" s="107"/>
      <c r="L23" s="7"/>
      <c r="M23" s="106" t="s">
        <v>17</v>
      </c>
      <c r="N23" s="106"/>
      <c r="O23" s="107"/>
      <c r="Q23" s="7"/>
      <c r="R23" s="106" t="s">
        <v>16</v>
      </c>
      <c r="S23" s="106"/>
      <c r="T23" s="107"/>
    </row>
    <row r="24" spans="2:25" x14ac:dyDescent="0.3">
      <c r="B24" s="8"/>
      <c r="C24" s="116">
        <v>43521</v>
      </c>
      <c r="D24" s="116"/>
      <c r="E24" s="117"/>
      <c r="G24" s="8"/>
      <c r="H24" s="116">
        <v>43521</v>
      </c>
      <c r="I24" s="116"/>
      <c r="J24" s="117"/>
      <c r="L24" s="8"/>
      <c r="M24" s="116">
        <v>43521</v>
      </c>
      <c r="N24" s="116"/>
      <c r="O24" s="117"/>
      <c r="Q24" s="8"/>
      <c r="R24" s="116">
        <v>43521</v>
      </c>
      <c r="S24" s="116"/>
      <c r="T24" s="117"/>
    </row>
    <row r="25" spans="2:25" x14ac:dyDescent="0.3">
      <c r="B25" s="9" t="s">
        <v>21</v>
      </c>
      <c r="C25" s="10" t="s">
        <v>18</v>
      </c>
      <c r="D25" s="10" t="s">
        <v>19</v>
      </c>
      <c r="E25" s="11" t="s">
        <v>20</v>
      </c>
      <c r="G25" s="9" t="s">
        <v>21</v>
      </c>
      <c r="H25" s="10" t="s">
        <v>18</v>
      </c>
      <c r="I25" s="10" t="s">
        <v>19</v>
      </c>
      <c r="J25" s="11" t="s">
        <v>20</v>
      </c>
      <c r="L25" s="9" t="s">
        <v>21</v>
      </c>
      <c r="M25" s="10" t="s">
        <v>18</v>
      </c>
      <c r="N25" s="10" t="s">
        <v>19</v>
      </c>
      <c r="O25" s="11" t="s">
        <v>20</v>
      </c>
      <c r="Q25" s="9" t="s">
        <v>21</v>
      </c>
      <c r="R25" s="10" t="s">
        <v>18</v>
      </c>
      <c r="S25" s="10" t="s">
        <v>19</v>
      </c>
      <c r="T25" s="11" t="s">
        <v>20</v>
      </c>
    </row>
    <row r="26" spans="2:25" x14ac:dyDescent="0.3">
      <c r="B26" s="12" t="s">
        <v>0</v>
      </c>
      <c r="C26" s="13">
        <f t="shared" ref="C26:D34" si="5">C12+R12+(H12/2)</f>
        <v>7.77</v>
      </c>
      <c r="D26" s="13">
        <f t="shared" si="5"/>
        <v>9.26</v>
      </c>
      <c r="E26" s="14">
        <f t="shared" ref="E26:E34" si="6">(C26+D26)/2</f>
        <v>8.5150000000000006</v>
      </c>
      <c r="G26" s="12" t="s">
        <v>0</v>
      </c>
      <c r="H26" s="13">
        <f t="shared" ref="H26:I34" si="7">C12+W12+(M12/2)</f>
        <v>7.6400000000000006</v>
      </c>
      <c r="I26" s="13">
        <f t="shared" si="7"/>
        <v>9.6000000000000014</v>
      </c>
      <c r="J26" s="14">
        <f t="shared" ref="J26:J34" si="8">(H26+I26)/2</f>
        <v>8.620000000000001</v>
      </c>
      <c r="L26" s="12" t="s">
        <v>0</v>
      </c>
      <c r="M26" s="13">
        <f t="shared" ref="M26:N34" si="9">C12+R12-(H12/2)</f>
        <v>8.629999999999999</v>
      </c>
      <c r="N26" s="13">
        <f t="shared" si="9"/>
        <v>9.5400000000000009</v>
      </c>
      <c r="O26" s="14">
        <f t="shared" ref="O26:O34" si="10">(M26+N26)/2</f>
        <v>9.0850000000000009</v>
      </c>
      <c r="Q26" s="12" t="s">
        <v>0</v>
      </c>
      <c r="R26" s="13">
        <f t="shared" ref="R26:S34" si="11">C12+W12-(M12/2)</f>
        <v>9.14</v>
      </c>
      <c r="S26" s="13">
        <f t="shared" si="11"/>
        <v>10.100000000000001</v>
      </c>
      <c r="T26" s="14">
        <f t="shared" ref="T26:T34" si="12">(R26+S26)/2</f>
        <v>9.620000000000001</v>
      </c>
    </row>
    <row r="27" spans="2:25" x14ac:dyDescent="0.3">
      <c r="B27" s="12" t="s">
        <v>1</v>
      </c>
      <c r="C27" s="13">
        <f t="shared" si="5"/>
        <v>6.72</v>
      </c>
      <c r="D27" s="13">
        <f t="shared" si="5"/>
        <v>7.22</v>
      </c>
      <c r="E27" s="14">
        <f t="shared" si="6"/>
        <v>6.97</v>
      </c>
      <c r="G27" s="12" t="s">
        <v>1</v>
      </c>
      <c r="H27" s="13">
        <f t="shared" si="7"/>
        <v>6.68</v>
      </c>
      <c r="I27" s="13">
        <f t="shared" si="7"/>
        <v>7.33</v>
      </c>
      <c r="J27" s="14">
        <f t="shared" si="8"/>
        <v>7.0049999999999999</v>
      </c>
      <c r="L27" s="12" t="s">
        <v>1</v>
      </c>
      <c r="M27" s="13">
        <f t="shared" si="9"/>
        <v>7.4799999999999995</v>
      </c>
      <c r="N27" s="13">
        <f t="shared" si="9"/>
        <v>7.78</v>
      </c>
      <c r="O27" s="14">
        <f t="shared" si="10"/>
        <v>7.63</v>
      </c>
      <c r="Q27" s="12" t="s">
        <v>1</v>
      </c>
      <c r="R27" s="13">
        <f t="shared" si="11"/>
        <v>8.02</v>
      </c>
      <c r="S27" s="13">
        <f t="shared" si="11"/>
        <v>8.33</v>
      </c>
      <c r="T27" s="14">
        <f t="shared" si="12"/>
        <v>8.1750000000000007</v>
      </c>
    </row>
    <row r="28" spans="2:25" x14ac:dyDescent="0.3">
      <c r="B28" s="12" t="s">
        <v>2</v>
      </c>
      <c r="C28" s="13">
        <f t="shared" si="5"/>
        <v>6.86</v>
      </c>
      <c r="D28" s="13">
        <f t="shared" si="5"/>
        <v>7.330000000000001</v>
      </c>
      <c r="E28" s="14">
        <f t="shared" si="6"/>
        <v>7.0950000000000006</v>
      </c>
      <c r="G28" s="12" t="s">
        <v>2</v>
      </c>
      <c r="H28" s="13">
        <f t="shared" si="7"/>
        <v>6.875</v>
      </c>
      <c r="I28" s="13">
        <f t="shared" si="7"/>
        <v>7.4849999999999994</v>
      </c>
      <c r="J28" s="14">
        <f t="shared" si="8"/>
        <v>7.18</v>
      </c>
      <c r="L28" s="12" t="s">
        <v>2</v>
      </c>
      <c r="M28" s="13">
        <f t="shared" si="9"/>
        <v>7.7400000000000011</v>
      </c>
      <c r="N28" s="13">
        <f t="shared" si="9"/>
        <v>8.0300000000000011</v>
      </c>
      <c r="O28" s="14">
        <f t="shared" si="10"/>
        <v>7.8850000000000016</v>
      </c>
      <c r="Q28" s="12" t="s">
        <v>2</v>
      </c>
      <c r="R28" s="13">
        <f t="shared" si="11"/>
        <v>8.4250000000000007</v>
      </c>
      <c r="S28" s="13">
        <f t="shared" si="11"/>
        <v>8.7349999999999994</v>
      </c>
      <c r="T28" s="14">
        <f t="shared" si="12"/>
        <v>8.58</v>
      </c>
    </row>
    <row r="29" spans="2:25" x14ac:dyDescent="0.3">
      <c r="B29" s="12" t="s">
        <v>3</v>
      </c>
      <c r="C29" s="13">
        <f t="shared" si="5"/>
        <v>6.83</v>
      </c>
      <c r="D29" s="13">
        <f t="shared" si="5"/>
        <v>7.35</v>
      </c>
      <c r="E29" s="14">
        <f t="shared" si="6"/>
        <v>7.09</v>
      </c>
      <c r="G29" s="12" t="s">
        <v>3</v>
      </c>
      <c r="H29" s="13">
        <f t="shared" si="7"/>
        <v>6.8450000000000006</v>
      </c>
      <c r="I29" s="13">
        <f t="shared" si="7"/>
        <v>7.5150000000000006</v>
      </c>
      <c r="J29" s="14">
        <f t="shared" si="8"/>
        <v>7.1800000000000006</v>
      </c>
      <c r="L29" s="12" t="s">
        <v>3</v>
      </c>
      <c r="M29" s="13">
        <f t="shared" si="9"/>
        <v>7.83</v>
      </c>
      <c r="N29" s="13">
        <f t="shared" si="9"/>
        <v>8.17</v>
      </c>
      <c r="O29" s="14">
        <f t="shared" si="10"/>
        <v>8</v>
      </c>
      <c r="Q29" s="12" t="s">
        <v>3</v>
      </c>
      <c r="R29" s="13">
        <f t="shared" si="11"/>
        <v>8.6150000000000002</v>
      </c>
      <c r="S29" s="13">
        <f t="shared" si="11"/>
        <v>8.9649999999999999</v>
      </c>
      <c r="T29" s="14">
        <f t="shared" si="12"/>
        <v>8.7899999999999991</v>
      </c>
    </row>
    <row r="30" spans="2:25" x14ac:dyDescent="0.3">
      <c r="B30" s="12" t="s">
        <v>4</v>
      </c>
      <c r="C30" s="13">
        <f t="shared" si="5"/>
        <v>6.97</v>
      </c>
      <c r="D30" s="13">
        <f t="shared" si="5"/>
        <v>7.4349999999999996</v>
      </c>
      <c r="E30" s="14">
        <f t="shared" si="6"/>
        <v>7.2024999999999997</v>
      </c>
      <c r="G30" s="12" t="s">
        <v>4</v>
      </c>
      <c r="H30" s="13">
        <f t="shared" si="7"/>
        <v>7.0549999999999988</v>
      </c>
      <c r="I30" s="13">
        <f t="shared" si="7"/>
        <v>7.6550000000000002</v>
      </c>
      <c r="J30" s="14">
        <f t="shared" si="8"/>
        <v>7.3549999999999995</v>
      </c>
      <c r="L30" s="12" t="s">
        <v>4</v>
      </c>
      <c r="M30" s="13">
        <f t="shared" si="9"/>
        <v>8.17</v>
      </c>
      <c r="N30" s="13">
        <f t="shared" si="9"/>
        <v>8.4649999999999999</v>
      </c>
      <c r="O30" s="14">
        <f t="shared" si="10"/>
        <v>8.317499999999999</v>
      </c>
      <c r="Q30" s="12" t="s">
        <v>4</v>
      </c>
      <c r="R30" s="13">
        <f t="shared" si="11"/>
        <v>9.2049999999999983</v>
      </c>
      <c r="S30" s="13">
        <f t="shared" si="11"/>
        <v>9.5050000000000008</v>
      </c>
      <c r="T30" s="14">
        <f t="shared" si="12"/>
        <v>9.3550000000000004</v>
      </c>
    </row>
    <row r="31" spans="2:25" x14ac:dyDescent="0.3">
      <c r="B31" s="12" t="s">
        <v>5</v>
      </c>
      <c r="C31" s="13">
        <f t="shared" si="5"/>
        <v>7.1549999999999994</v>
      </c>
      <c r="D31" s="13">
        <f t="shared" si="5"/>
        <v>7.56</v>
      </c>
      <c r="E31" s="14">
        <f t="shared" si="6"/>
        <v>7.3574999999999999</v>
      </c>
      <c r="G31" s="12" t="s">
        <v>5</v>
      </c>
      <c r="H31" s="13">
        <f t="shared" si="7"/>
        <v>7.2549999999999999</v>
      </c>
      <c r="I31" s="13">
        <f t="shared" si="7"/>
        <v>7.8149999999999995</v>
      </c>
      <c r="J31" s="14">
        <f t="shared" si="8"/>
        <v>7.5350000000000001</v>
      </c>
      <c r="L31" s="12" t="s">
        <v>5</v>
      </c>
      <c r="M31" s="13">
        <f t="shared" si="9"/>
        <v>8.4450000000000003</v>
      </c>
      <c r="N31" s="13">
        <f t="shared" si="9"/>
        <v>8.66</v>
      </c>
      <c r="O31" s="14">
        <f t="shared" si="10"/>
        <v>8.5525000000000002</v>
      </c>
      <c r="Q31" s="12" t="s">
        <v>5</v>
      </c>
      <c r="R31" s="13">
        <f t="shared" si="11"/>
        <v>9.6050000000000004</v>
      </c>
      <c r="S31" s="13">
        <f t="shared" si="11"/>
        <v>9.8650000000000002</v>
      </c>
      <c r="T31" s="14">
        <f t="shared" si="12"/>
        <v>9.7349999999999994</v>
      </c>
    </row>
    <row r="32" spans="2:25" x14ac:dyDescent="0.3">
      <c r="B32" s="12" t="s">
        <v>6</v>
      </c>
      <c r="C32" s="13">
        <f t="shared" si="5"/>
        <v>7.35</v>
      </c>
      <c r="D32" s="13">
        <f t="shared" si="5"/>
        <v>7.7900000000000009</v>
      </c>
      <c r="E32" s="14">
        <f t="shared" si="6"/>
        <v>7.57</v>
      </c>
      <c r="G32" s="12" t="s">
        <v>6</v>
      </c>
      <c r="H32" s="13">
        <f t="shared" si="7"/>
        <v>7.48</v>
      </c>
      <c r="I32" s="13">
        <f t="shared" si="7"/>
        <v>8.0350000000000001</v>
      </c>
      <c r="J32" s="14">
        <f t="shared" si="8"/>
        <v>7.7575000000000003</v>
      </c>
      <c r="L32" s="12" t="s">
        <v>6</v>
      </c>
      <c r="M32" s="13">
        <f t="shared" si="9"/>
        <v>8.7099999999999991</v>
      </c>
      <c r="N32" s="13">
        <f t="shared" si="9"/>
        <v>8.99</v>
      </c>
      <c r="O32" s="14">
        <f t="shared" si="10"/>
        <v>8.85</v>
      </c>
      <c r="Q32" s="12" t="s">
        <v>6</v>
      </c>
      <c r="R32" s="13">
        <f t="shared" si="11"/>
        <v>9.98</v>
      </c>
      <c r="S32" s="13">
        <f t="shared" si="11"/>
        <v>10.285</v>
      </c>
      <c r="T32" s="14">
        <f t="shared" si="12"/>
        <v>10.1325</v>
      </c>
    </row>
    <row r="33" spans="2:20" x14ac:dyDescent="0.3">
      <c r="B33" s="12" t="s">
        <v>7</v>
      </c>
      <c r="C33" s="13">
        <f t="shared" si="5"/>
        <v>7.7050000000000001</v>
      </c>
      <c r="D33" s="13">
        <f t="shared" si="5"/>
        <v>8.2149999999999999</v>
      </c>
      <c r="E33" s="14">
        <f t="shared" si="6"/>
        <v>7.96</v>
      </c>
      <c r="G33" s="12" t="s">
        <v>7</v>
      </c>
      <c r="H33" s="13">
        <f t="shared" si="7"/>
        <v>7.8250000000000002</v>
      </c>
      <c r="I33" s="13">
        <f t="shared" si="7"/>
        <v>8.5</v>
      </c>
      <c r="J33" s="14">
        <f t="shared" si="8"/>
        <v>8.1624999999999996</v>
      </c>
      <c r="L33" s="12" t="s">
        <v>7</v>
      </c>
      <c r="M33" s="13">
        <f t="shared" si="9"/>
        <v>9.1150000000000002</v>
      </c>
      <c r="N33" s="13">
        <f t="shared" si="9"/>
        <v>9.4250000000000007</v>
      </c>
      <c r="O33" s="14">
        <f t="shared" si="10"/>
        <v>9.27</v>
      </c>
      <c r="Q33" s="12" t="s">
        <v>7</v>
      </c>
      <c r="R33" s="13">
        <f t="shared" si="11"/>
        <v>10.475</v>
      </c>
      <c r="S33" s="13">
        <f t="shared" si="11"/>
        <v>10.8</v>
      </c>
      <c r="T33" s="14">
        <f t="shared" si="12"/>
        <v>10.637499999999999</v>
      </c>
    </row>
    <row r="34" spans="2:20" ht="15" thickBot="1" x14ac:dyDescent="0.35">
      <c r="B34" s="15" t="s">
        <v>8</v>
      </c>
      <c r="C34" s="16">
        <f t="shared" si="5"/>
        <v>7.8849999999999998</v>
      </c>
      <c r="D34" s="16">
        <f t="shared" si="5"/>
        <v>8.4250000000000007</v>
      </c>
      <c r="E34" s="17">
        <f t="shared" si="6"/>
        <v>8.1550000000000011</v>
      </c>
      <c r="G34" s="15" t="s">
        <v>8</v>
      </c>
      <c r="H34" s="16">
        <f t="shared" si="7"/>
        <v>7.99</v>
      </c>
      <c r="I34" s="16">
        <f t="shared" si="7"/>
        <v>8.7050000000000001</v>
      </c>
      <c r="J34" s="17">
        <f t="shared" si="8"/>
        <v>8.3475000000000001</v>
      </c>
      <c r="L34" s="15" t="s">
        <v>8</v>
      </c>
      <c r="M34" s="16">
        <f t="shared" si="9"/>
        <v>9.3349999999999991</v>
      </c>
      <c r="N34" s="16">
        <f t="shared" si="9"/>
        <v>9.6750000000000007</v>
      </c>
      <c r="O34" s="17">
        <f t="shared" si="10"/>
        <v>9.504999999999999</v>
      </c>
      <c r="Q34" s="15" t="s">
        <v>8</v>
      </c>
      <c r="R34" s="16">
        <f t="shared" si="11"/>
        <v>10.69</v>
      </c>
      <c r="S34" s="16">
        <f t="shared" si="11"/>
        <v>11.055000000000001</v>
      </c>
      <c r="T34" s="17">
        <f t="shared" si="12"/>
        <v>10.8725</v>
      </c>
    </row>
    <row r="38" spans="2:20" ht="15" thickBot="1" x14ac:dyDescent="0.35"/>
    <row r="39" spans="2:20" x14ac:dyDescent="0.3">
      <c r="B39" s="7"/>
      <c r="C39" s="106" t="s">
        <v>26</v>
      </c>
      <c r="D39" s="106"/>
      <c r="E39" s="106"/>
      <c r="F39" s="106"/>
      <c r="G39" s="107"/>
    </row>
    <row r="40" spans="2:20" x14ac:dyDescent="0.3">
      <c r="B40" s="20"/>
      <c r="C40" s="108">
        <v>43521</v>
      </c>
      <c r="D40" s="109"/>
      <c r="E40" s="109"/>
      <c r="F40" s="109"/>
      <c r="G40" s="110"/>
    </row>
    <row r="41" spans="2:20" x14ac:dyDescent="0.3">
      <c r="B41" s="9" t="s">
        <v>21</v>
      </c>
      <c r="C41" s="18" t="s">
        <v>22</v>
      </c>
      <c r="D41" s="18" t="s">
        <v>23</v>
      </c>
      <c r="E41" s="18" t="s">
        <v>27</v>
      </c>
      <c r="F41" s="18" t="s">
        <v>25</v>
      </c>
      <c r="G41" s="19" t="s">
        <v>24</v>
      </c>
    </row>
    <row r="42" spans="2:20" x14ac:dyDescent="0.3">
      <c r="B42" s="12" t="s">
        <v>0</v>
      </c>
      <c r="C42" s="13">
        <f t="shared" ref="C42:C50" si="13">T26</f>
        <v>9.620000000000001</v>
      </c>
      <c r="D42" s="13">
        <f t="shared" ref="D42:D50" si="14">O26</f>
        <v>9.0850000000000009</v>
      </c>
      <c r="E42" s="13">
        <f t="shared" ref="E42:E50" si="15">E12</f>
        <v>8.65</v>
      </c>
      <c r="F42" s="13">
        <f t="shared" ref="F42:F50" si="16">E26</f>
        <v>8.5150000000000006</v>
      </c>
      <c r="G42" s="14">
        <f t="shared" ref="G42:G50" si="17">J26</f>
        <v>8.620000000000001</v>
      </c>
    </row>
    <row r="43" spans="2:20" x14ac:dyDescent="0.3">
      <c r="B43" s="12" t="s">
        <v>1</v>
      </c>
      <c r="C43" s="13">
        <f t="shared" si="13"/>
        <v>8.1750000000000007</v>
      </c>
      <c r="D43" s="13">
        <f t="shared" si="14"/>
        <v>7.63</v>
      </c>
      <c r="E43" s="13">
        <f t="shared" si="15"/>
        <v>7.125</v>
      </c>
      <c r="F43" s="13">
        <f t="shared" si="16"/>
        <v>6.97</v>
      </c>
      <c r="G43" s="14">
        <f t="shared" si="17"/>
        <v>7.0049999999999999</v>
      </c>
    </row>
    <row r="44" spans="2:20" x14ac:dyDescent="0.3">
      <c r="B44" s="12" t="s">
        <v>2</v>
      </c>
      <c r="C44" s="13">
        <f t="shared" si="13"/>
        <v>8.58</v>
      </c>
      <c r="D44" s="13">
        <f t="shared" si="14"/>
        <v>7.8850000000000016</v>
      </c>
      <c r="E44" s="13">
        <f t="shared" si="15"/>
        <v>7.2750000000000004</v>
      </c>
      <c r="F44" s="13">
        <f t="shared" si="16"/>
        <v>7.0950000000000006</v>
      </c>
      <c r="G44" s="14">
        <f t="shared" si="17"/>
        <v>7.18</v>
      </c>
    </row>
    <row r="45" spans="2:20" x14ac:dyDescent="0.3">
      <c r="B45" s="12" t="s">
        <v>3</v>
      </c>
      <c r="C45" s="13">
        <f t="shared" si="13"/>
        <v>8.7899999999999991</v>
      </c>
      <c r="D45" s="13">
        <f t="shared" si="14"/>
        <v>8</v>
      </c>
      <c r="E45" s="13">
        <f t="shared" si="15"/>
        <v>7.3000000000000007</v>
      </c>
      <c r="F45" s="13">
        <f t="shared" si="16"/>
        <v>7.09</v>
      </c>
      <c r="G45" s="14">
        <f t="shared" si="17"/>
        <v>7.1800000000000006</v>
      </c>
    </row>
    <row r="46" spans="2:20" x14ac:dyDescent="0.3">
      <c r="B46" s="12" t="s">
        <v>4</v>
      </c>
      <c r="C46" s="13">
        <f t="shared" si="13"/>
        <v>9.3550000000000004</v>
      </c>
      <c r="D46" s="13">
        <f t="shared" si="14"/>
        <v>8.317499999999999</v>
      </c>
      <c r="E46" s="13">
        <f t="shared" si="15"/>
        <v>7.4749999999999996</v>
      </c>
      <c r="F46" s="13">
        <f t="shared" si="16"/>
        <v>7.2024999999999997</v>
      </c>
      <c r="G46" s="14">
        <f t="shared" si="17"/>
        <v>7.3549999999999995</v>
      </c>
    </row>
    <row r="47" spans="2:20" x14ac:dyDescent="0.3">
      <c r="B47" s="12" t="s">
        <v>5</v>
      </c>
      <c r="C47" s="13">
        <f t="shared" si="13"/>
        <v>9.7349999999999994</v>
      </c>
      <c r="D47" s="13">
        <f t="shared" si="14"/>
        <v>8.5525000000000002</v>
      </c>
      <c r="E47" s="13">
        <f t="shared" si="15"/>
        <v>7.6749999999999998</v>
      </c>
      <c r="F47" s="13">
        <f t="shared" si="16"/>
        <v>7.3574999999999999</v>
      </c>
      <c r="G47" s="14">
        <f t="shared" si="17"/>
        <v>7.5350000000000001</v>
      </c>
    </row>
    <row r="48" spans="2:20" x14ac:dyDescent="0.3">
      <c r="B48" s="12" t="s">
        <v>6</v>
      </c>
      <c r="C48" s="13">
        <f t="shared" si="13"/>
        <v>10.1325</v>
      </c>
      <c r="D48" s="13">
        <f t="shared" si="14"/>
        <v>8.85</v>
      </c>
      <c r="E48" s="13">
        <f t="shared" si="15"/>
        <v>7.875</v>
      </c>
      <c r="F48" s="13">
        <f t="shared" si="16"/>
        <v>7.57</v>
      </c>
      <c r="G48" s="14">
        <f t="shared" si="17"/>
        <v>7.7575000000000003</v>
      </c>
    </row>
    <row r="49" spans="2:23" x14ac:dyDescent="0.3">
      <c r="B49" s="12" t="s">
        <v>7</v>
      </c>
      <c r="C49" s="13">
        <f t="shared" si="13"/>
        <v>10.637499999999999</v>
      </c>
      <c r="D49" s="13">
        <f t="shared" si="14"/>
        <v>9.27</v>
      </c>
      <c r="E49" s="13">
        <f t="shared" si="15"/>
        <v>8.2650000000000006</v>
      </c>
      <c r="F49" s="13">
        <f t="shared" si="16"/>
        <v>7.96</v>
      </c>
      <c r="G49" s="14">
        <f t="shared" si="17"/>
        <v>8.1624999999999996</v>
      </c>
    </row>
    <row r="50" spans="2:23" ht="15" thickBot="1" x14ac:dyDescent="0.35">
      <c r="B50" s="15" t="s">
        <v>8</v>
      </c>
      <c r="C50" s="16">
        <f t="shared" si="13"/>
        <v>10.8725</v>
      </c>
      <c r="D50" s="16">
        <f t="shared" si="14"/>
        <v>9.504999999999999</v>
      </c>
      <c r="E50" s="16">
        <f t="shared" si="15"/>
        <v>8.5</v>
      </c>
      <c r="F50" s="16">
        <f t="shared" si="16"/>
        <v>8.1550000000000011</v>
      </c>
      <c r="G50" s="17">
        <f t="shared" si="17"/>
        <v>8.3475000000000001</v>
      </c>
    </row>
    <row r="52" spans="2:23" ht="15" thickBot="1" x14ac:dyDescent="0.35"/>
    <row r="53" spans="2:23" x14ac:dyDescent="0.3">
      <c r="C53" s="97" t="s">
        <v>58</v>
      </c>
      <c r="D53" s="111"/>
      <c r="E53" s="111"/>
      <c r="F53" s="111"/>
      <c r="G53" s="111"/>
      <c r="H53" s="111"/>
      <c r="I53" s="111"/>
      <c r="J53" s="111"/>
      <c r="K53" s="112"/>
    </row>
    <row r="54" spans="2:23" ht="15" thickBot="1" x14ac:dyDescent="0.35">
      <c r="C54" s="113"/>
      <c r="D54" s="114"/>
      <c r="E54" s="114"/>
      <c r="F54" s="114"/>
      <c r="G54" s="114"/>
      <c r="H54" s="114"/>
      <c r="I54" s="114"/>
      <c r="J54" s="114"/>
      <c r="K54" s="115"/>
    </row>
    <row r="56" spans="2:23" ht="15" thickBot="1" x14ac:dyDescent="0.35"/>
    <row r="57" spans="2:23" x14ac:dyDescent="0.3">
      <c r="B57" s="21" t="s">
        <v>118</v>
      </c>
      <c r="C57" s="22" t="s">
        <v>31</v>
      </c>
      <c r="D57" s="22" t="s">
        <v>32</v>
      </c>
      <c r="E57" s="23" t="s">
        <v>33</v>
      </c>
      <c r="H57" s="21" t="s">
        <v>119</v>
      </c>
      <c r="I57" s="22" t="s">
        <v>46</v>
      </c>
      <c r="J57" s="22" t="s">
        <v>45</v>
      </c>
      <c r="K57" s="23" t="s">
        <v>44</v>
      </c>
      <c r="N57" s="21" t="s">
        <v>120</v>
      </c>
      <c r="O57" s="22" t="s">
        <v>31</v>
      </c>
      <c r="P57" s="22" t="s">
        <v>32</v>
      </c>
      <c r="Q57" s="23" t="s">
        <v>33</v>
      </c>
      <c r="T57" s="21" t="s">
        <v>121</v>
      </c>
      <c r="U57" s="22" t="s">
        <v>46</v>
      </c>
      <c r="V57" s="22" t="s">
        <v>45</v>
      </c>
      <c r="W57" s="23" t="s">
        <v>44</v>
      </c>
    </row>
    <row r="58" spans="2:23" x14ac:dyDescent="0.3">
      <c r="B58" s="12" t="s">
        <v>0</v>
      </c>
      <c r="C58" s="13">
        <f t="shared" ref="C58:C66" si="18">C42/((10-25)*(10-50))</f>
        <v>1.6033333333333333E-2</v>
      </c>
      <c r="D58" s="13">
        <f t="shared" ref="D58:D66" si="19">D42/((25-10)*(25-50))</f>
        <v>-2.4226666666666671E-2</v>
      </c>
      <c r="E58" s="14">
        <f t="shared" ref="E58:E66" si="20">E42/((50-10)*(50-25))</f>
        <v>8.6499999999999997E-3</v>
      </c>
      <c r="H58" s="12" t="s">
        <v>0</v>
      </c>
      <c r="I58" s="13">
        <f t="shared" ref="I58:I66" si="21">G42/((10-25)*(10-50))</f>
        <v>1.4366666666666668E-2</v>
      </c>
      <c r="J58" s="13">
        <f t="shared" ref="J58:J66" si="22">F42/((25-10)*(25-50))</f>
        <v>-2.2706666666666667E-2</v>
      </c>
      <c r="K58" s="14">
        <f t="shared" ref="K58:K66" si="23">E42/((50-10)*(50-25))</f>
        <v>8.6499999999999997E-3</v>
      </c>
      <c r="N58" s="12" t="s">
        <v>0</v>
      </c>
      <c r="O58" s="13">
        <f>E42/((50-75)*(50-90))</f>
        <v>8.6499999999999997E-3</v>
      </c>
      <c r="P58" s="13">
        <f>F42/((75-50)*(75-90))</f>
        <v>-2.2706666666666667E-2</v>
      </c>
      <c r="Q58" s="14">
        <f>G42/((90-50)*(90-75))</f>
        <v>1.4366666666666668E-2</v>
      </c>
      <c r="T58" s="12" t="s">
        <v>0</v>
      </c>
      <c r="U58" s="13">
        <f>E42/((50-75)*(50-90))</f>
        <v>8.6499999999999997E-3</v>
      </c>
      <c r="V58" s="13">
        <f>D42/((75-50)*(75-90))</f>
        <v>-2.4226666666666671E-2</v>
      </c>
      <c r="W58" s="14">
        <f>C42/((90-50)*(90-75))</f>
        <v>1.6033333333333333E-2</v>
      </c>
    </row>
    <row r="59" spans="2:23" x14ac:dyDescent="0.3">
      <c r="B59" s="12" t="s">
        <v>1</v>
      </c>
      <c r="C59" s="13">
        <f t="shared" si="18"/>
        <v>1.3625000000000002E-2</v>
      </c>
      <c r="D59" s="13">
        <f t="shared" si="19"/>
        <v>-2.0346666666666666E-2</v>
      </c>
      <c r="E59" s="14">
        <f t="shared" si="20"/>
        <v>7.1250000000000003E-3</v>
      </c>
      <c r="H59" s="12" t="s">
        <v>1</v>
      </c>
      <c r="I59" s="13">
        <f t="shared" si="21"/>
        <v>1.1675E-2</v>
      </c>
      <c r="J59" s="13">
        <f t="shared" si="22"/>
        <v>-1.8586666666666665E-2</v>
      </c>
      <c r="K59" s="14">
        <f t="shared" si="23"/>
        <v>7.1250000000000003E-3</v>
      </c>
      <c r="N59" s="12" t="s">
        <v>1</v>
      </c>
      <c r="O59" s="13">
        <f t="shared" ref="O59:O66" si="24">E43/((50-75)*(50-90))</f>
        <v>7.1250000000000003E-3</v>
      </c>
      <c r="P59" s="13">
        <f t="shared" ref="P59:P66" si="25">F43/((75-50)*(75-90))</f>
        <v>-1.8586666666666665E-2</v>
      </c>
      <c r="Q59" s="14">
        <f t="shared" ref="Q59:Q66" si="26">G43/((90-50)*(90-75))</f>
        <v>1.1675E-2</v>
      </c>
      <c r="T59" s="12" t="s">
        <v>1</v>
      </c>
      <c r="U59" s="13">
        <f t="shared" ref="U59:U66" si="27">E43/((50-75)*(50-90))</f>
        <v>7.1250000000000003E-3</v>
      </c>
      <c r="V59" s="13">
        <f t="shared" ref="V59:V66" si="28">D43/((75-50)*(75-90))</f>
        <v>-2.0346666666666666E-2</v>
      </c>
      <c r="W59" s="14">
        <f t="shared" ref="W59:W66" si="29">C43/((90-50)*(90-75))</f>
        <v>1.3625000000000002E-2</v>
      </c>
    </row>
    <row r="60" spans="2:23" x14ac:dyDescent="0.3">
      <c r="B60" s="12" t="s">
        <v>2</v>
      </c>
      <c r="C60" s="13">
        <f t="shared" si="18"/>
        <v>1.43E-2</v>
      </c>
      <c r="D60" s="13">
        <f t="shared" si="19"/>
        <v>-2.1026666666666669E-2</v>
      </c>
      <c r="E60" s="14">
        <f t="shared" si="20"/>
        <v>7.2750000000000002E-3</v>
      </c>
      <c r="H60" s="12" t="s">
        <v>2</v>
      </c>
      <c r="I60" s="13">
        <f t="shared" si="21"/>
        <v>1.1966666666666665E-2</v>
      </c>
      <c r="J60" s="13">
        <f t="shared" si="22"/>
        <v>-1.8920000000000003E-2</v>
      </c>
      <c r="K60" s="14">
        <f t="shared" si="23"/>
        <v>7.2750000000000002E-3</v>
      </c>
      <c r="N60" s="12" t="s">
        <v>2</v>
      </c>
      <c r="O60" s="13">
        <f t="shared" si="24"/>
        <v>7.2750000000000002E-3</v>
      </c>
      <c r="P60" s="13">
        <f t="shared" si="25"/>
        <v>-1.8920000000000003E-2</v>
      </c>
      <c r="Q60" s="14">
        <f t="shared" si="26"/>
        <v>1.1966666666666665E-2</v>
      </c>
      <c r="T60" s="12" t="s">
        <v>2</v>
      </c>
      <c r="U60" s="13">
        <f t="shared" si="27"/>
        <v>7.2750000000000002E-3</v>
      </c>
      <c r="V60" s="13">
        <f t="shared" si="28"/>
        <v>-2.1026666666666669E-2</v>
      </c>
      <c r="W60" s="14">
        <f t="shared" si="29"/>
        <v>1.43E-2</v>
      </c>
    </row>
    <row r="61" spans="2:23" x14ac:dyDescent="0.3">
      <c r="B61" s="12" t="s">
        <v>3</v>
      </c>
      <c r="C61" s="13">
        <f t="shared" si="18"/>
        <v>1.4649999999999998E-2</v>
      </c>
      <c r="D61" s="13">
        <f t="shared" si="19"/>
        <v>-2.1333333333333333E-2</v>
      </c>
      <c r="E61" s="14">
        <f t="shared" si="20"/>
        <v>7.3000000000000009E-3</v>
      </c>
      <c r="H61" s="12" t="s">
        <v>3</v>
      </c>
      <c r="I61" s="13">
        <f t="shared" si="21"/>
        <v>1.1966666666666667E-2</v>
      </c>
      <c r="J61" s="13">
        <f t="shared" si="22"/>
        <v>-1.8906666666666665E-2</v>
      </c>
      <c r="K61" s="14">
        <f t="shared" si="23"/>
        <v>7.3000000000000009E-3</v>
      </c>
      <c r="N61" s="12" t="s">
        <v>3</v>
      </c>
      <c r="O61" s="13">
        <f t="shared" si="24"/>
        <v>7.3000000000000009E-3</v>
      </c>
      <c r="P61" s="13">
        <f t="shared" si="25"/>
        <v>-1.8906666666666665E-2</v>
      </c>
      <c r="Q61" s="14">
        <f t="shared" si="26"/>
        <v>1.1966666666666667E-2</v>
      </c>
      <c r="T61" s="12" t="s">
        <v>3</v>
      </c>
      <c r="U61" s="13">
        <f t="shared" si="27"/>
        <v>7.3000000000000009E-3</v>
      </c>
      <c r="V61" s="13">
        <f t="shared" si="28"/>
        <v>-2.1333333333333333E-2</v>
      </c>
      <c r="W61" s="14">
        <f t="shared" si="29"/>
        <v>1.4649999999999998E-2</v>
      </c>
    </row>
    <row r="62" spans="2:23" x14ac:dyDescent="0.3">
      <c r="B62" s="12" t="s">
        <v>4</v>
      </c>
      <c r="C62" s="13">
        <f t="shared" si="18"/>
        <v>1.5591666666666667E-2</v>
      </c>
      <c r="D62" s="13">
        <f t="shared" si="19"/>
        <v>-2.2179999999999998E-2</v>
      </c>
      <c r="E62" s="14">
        <f t="shared" si="20"/>
        <v>7.4749999999999999E-3</v>
      </c>
      <c r="H62" s="12" t="s">
        <v>4</v>
      </c>
      <c r="I62" s="13">
        <f t="shared" si="21"/>
        <v>1.2258333333333333E-2</v>
      </c>
      <c r="J62" s="13">
        <f t="shared" si="22"/>
        <v>-1.9206666666666667E-2</v>
      </c>
      <c r="K62" s="14">
        <f t="shared" si="23"/>
        <v>7.4749999999999999E-3</v>
      </c>
      <c r="N62" s="12" t="s">
        <v>4</v>
      </c>
      <c r="O62" s="13">
        <f t="shared" si="24"/>
        <v>7.4749999999999999E-3</v>
      </c>
      <c r="P62" s="13">
        <f t="shared" si="25"/>
        <v>-1.9206666666666667E-2</v>
      </c>
      <c r="Q62" s="14">
        <f t="shared" si="26"/>
        <v>1.2258333333333333E-2</v>
      </c>
      <c r="T62" s="12" t="s">
        <v>4</v>
      </c>
      <c r="U62" s="13">
        <f t="shared" si="27"/>
        <v>7.4749999999999999E-3</v>
      </c>
      <c r="V62" s="13">
        <f t="shared" si="28"/>
        <v>-2.2179999999999998E-2</v>
      </c>
      <c r="W62" s="14">
        <f t="shared" si="29"/>
        <v>1.5591666666666667E-2</v>
      </c>
    </row>
    <row r="63" spans="2:23" x14ac:dyDescent="0.3">
      <c r="B63" s="12" t="s">
        <v>5</v>
      </c>
      <c r="C63" s="13">
        <f t="shared" si="18"/>
        <v>1.6225E-2</v>
      </c>
      <c r="D63" s="13">
        <f t="shared" si="19"/>
        <v>-2.2806666666666666E-2</v>
      </c>
      <c r="E63" s="14">
        <f t="shared" si="20"/>
        <v>7.6749999999999995E-3</v>
      </c>
      <c r="H63" s="12" t="s">
        <v>5</v>
      </c>
      <c r="I63" s="13">
        <f t="shared" si="21"/>
        <v>1.2558333333333333E-2</v>
      </c>
      <c r="J63" s="13">
        <f t="shared" si="22"/>
        <v>-1.9619999999999999E-2</v>
      </c>
      <c r="K63" s="14">
        <f t="shared" si="23"/>
        <v>7.6749999999999995E-3</v>
      </c>
      <c r="N63" s="12" t="s">
        <v>5</v>
      </c>
      <c r="O63" s="13">
        <f t="shared" si="24"/>
        <v>7.6749999999999995E-3</v>
      </c>
      <c r="P63" s="13">
        <f t="shared" si="25"/>
        <v>-1.9619999999999999E-2</v>
      </c>
      <c r="Q63" s="14">
        <f t="shared" si="26"/>
        <v>1.2558333333333333E-2</v>
      </c>
      <c r="T63" s="12" t="s">
        <v>5</v>
      </c>
      <c r="U63" s="13">
        <f t="shared" si="27"/>
        <v>7.6749999999999995E-3</v>
      </c>
      <c r="V63" s="13">
        <f t="shared" si="28"/>
        <v>-2.2806666666666666E-2</v>
      </c>
      <c r="W63" s="14">
        <f t="shared" si="29"/>
        <v>1.6225E-2</v>
      </c>
    </row>
    <row r="64" spans="2:23" x14ac:dyDescent="0.3">
      <c r="B64" s="12" t="s">
        <v>6</v>
      </c>
      <c r="C64" s="13">
        <f t="shared" si="18"/>
        <v>1.68875E-2</v>
      </c>
      <c r="D64" s="13">
        <f t="shared" si="19"/>
        <v>-2.3599999999999999E-2</v>
      </c>
      <c r="E64" s="14">
        <f t="shared" si="20"/>
        <v>7.8750000000000001E-3</v>
      </c>
      <c r="H64" s="12" t="s">
        <v>6</v>
      </c>
      <c r="I64" s="13">
        <f t="shared" si="21"/>
        <v>1.2929166666666667E-2</v>
      </c>
      <c r="J64" s="13">
        <f t="shared" si="22"/>
        <v>-2.0186666666666669E-2</v>
      </c>
      <c r="K64" s="14">
        <f t="shared" si="23"/>
        <v>7.8750000000000001E-3</v>
      </c>
      <c r="N64" s="12" t="s">
        <v>6</v>
      </c>
      <c r="O64" s="13">
        <f t="shared" si="24"/>
        <v>7.8750000000000001E-3</v>
      </c>
      <c r="P64" s="13">
        <f t="shared" si="25"/>
        <v>-2.0186666666666669E-2</v>
      </c>
      <c r="Q64" s="14">
        <f t="shared" si="26"/>
        <v>1.2929166666666667E-2</v>
      </c>
      <c r="T64" s="12" t="s">
        <v>6</v>
      </c>
      <c r="U64" s="13">
        <f t="shared" si="27"/>
        <v>7.8750000000000001E-3</v>
      </c>
      <c r="V64" s="13">
        <f t="shared" si="28"/>
        <v>-2.3599999999999999E-2</v>
      </c>
      <c r="W64" s="14">
        <f t="shared" si="29"/>
        <v>1.68875E-2</v>
      </c>
    </row>
    <row r="65" spans="2:23" x14ac:dyDescent="0.3">
      <c r="B65" s="12" t="s">
        <v>7</v>
      </c>
      <c r="C65" s="13">
        <f t="shared" si="18"/>
        <v>1.7729166666666664E-2</v>
      </c>
      <c r="D65" s="13">
        <f t="shared" si="19"/>
        <v>-2.4719999999999999E-2</v>
      </c>
      <c r="E65" s="14">
        <f t="shared" si="20"/>
        <v>8.2649999999999998E-3</v>
      </c>
      <c r="H65" s="12" t="s">
        <v>7</v>
      </c>
      <c r="I65" s="13">
        <f t="shared" si="21"/>
        <v>1.3604166666666665E-2</v>
      </c>
      <c r="J65" s="13">
        <f t="shared" si="22"/>
        <v>-2.1226666666666668E-2</v>
      </c>
      <c r="K65" s="14">
        <f t="shared" si="23"/>
        <v>8.2649999999999998E-3</v>
      </c>
      <c r="N65" s="12" t="s">
        <v>7</v>
      </c>
      <c r="O65" s="13">
        <f t="shared" si="24"/>
        <v>8.2649999999999998E-3</v>
      </c>
      <c r="P65" s="13">
        <f t="shared" si="25"/>
        <v>-2.1226666666666668E-2</v>
      </c>
      <c r="Q65" s="14">
        <f t="shared" si="26"/>
        <v>1.3604166666666665E-2</v>
      </c>
      <c r="T65" s="12" t="s">
        <v>7</v>
      </c>
      <c r="U65" s="13">
        <f t="shared" si="27"/>
        <v>8.2649999999999998E-3</v>
      </c>
      <c r="V65" s="13">
        <f t="shared" si="28"/>
        <v>-2.4719999999999999E-2</v>
      </c>
      <c r="W65" s="14">
        <f t="shared" si="29"/>
        <v>1.7729166666666664E-2</v>
      </c>
    </row>
    <row r="66" spans="2:23" ht="15" thickBot="1" x14ac:dyDescent="0.35">
      <c r="B66" s="15" t="s">
        <v>8</v>
      </c>
      <c r="C66" s="16">
        <f t="shared" si="18"/>
        <v>1.8120833333333333E-2</v>
      </c>
      <c r="D66" s="16">
        <f t="shared" si="19"/>
        <v>-2.5346666666666663E-2</v>
      </c>
      <c r="E66" s="17">
        <f t="shared" si="20"/>
        <v>8.5000000000000006E-3</v>
      </c>
      <c r="H66" s="15" t="s">
        <v>8</v>
      </c>
      <c r="I66" s="16">
        <f t="shared" si="21"/>
        <v>1.39125E-2</v>
      </c>
      <c r="J66" s="16">
        <f t="shared" si="22"/>
        <v>-2.1746666666666671E-2</v>
      </c>
      <c r="K66" s="17">
        <f t="shared" si="23"/>
        <v>8.5000000000000006E-3</v>
      </c>
      <c r="N66" s="15" t="s">
        <v>8</v>
      </c>
      <c r="O66" s="16">
        <f t="shared" si="24"/>
        <v>8.5000000000000006E-3</v>
      </c>
      <c r="P66" s="16">
        <f t="shared" si="25"/>
        <v>-2.1746666666666671E-2</v>
      </c>
      <c r="Q66" s="17">
        <f t="shared" si="26"/>
        <v>1.39125E-2</v>
      </c>
      <c r="T66" s="15" t="s">
        <v>8</v>
      </c>
      <c r="U66" s="13">
        <f t="shared" si="27"/>
        <v>8.5000000000000006E-3</v>
      </c>
      <c r="V66" s="13">
        <f t="shared" si="28"/>
        <v>-2.5346666666666663E-2</v>
      </c>
      <c r="W66" s="14">
        <f t="shared" si="29"/>
        <v>1.8120833333333333E-2</v>
      </c>
    </row>
    <row r="69" spans="2:23" ht="15" thickBot="1" x14ac:dyDescent="0.35"/>
    <row r="70" spans="2:23" x14ac:dyDescent="0.3">
      <c r="B70" s="21" t="s">
        <v>37</v>
      </c>
      <c r="C70" s="118" t="s">
        <v>122</v>
      </c>
      <c r="D70" s="120"/>
      <c r="E70" s="119"/>
      <c r="H70" s="21" t="s">
        <v>37</v>
      </c>
      <c r="I70" s="118" t="s">
        <v>122</v>
      </c>
      <c r="J70" s="120"/>
      <c r="K70" s="119"/>
      <c r="N70" s="21" t="s">
        <v>37</v>
      </c>
      <c r="O70" s="118" t="s">
        <v>123</v>
      </c>
      <c r="P70" s="120"/>
      <c r="Q70" s="119"/>
      <c r="T70" s="21" t="s">
        <v>37</v>
      </c>
      <c r="U70" s="118" t="s">
        <v>123</v>
      </c>
      <c r="V70" s="120"/>
      <c r="W70" s="119"/>
    </row>
    <row r="71" spans="2:23" x14ac:dyDescent="0.3">
      <c r="B71" s="9" t="s">
        <v>35</v>
      </c>
      <c r="C71" s="26" t="s">
        <v>38</v>
      </c>
      <c r="D71" s="26" t="s">
        <v>39</v>
      </c>
      <c r="E71" s="27" t="s">
        <v>40</v>
      </c>
      <c r="H71" s="9" t="s">
        <v>36</v>
      </c>
      <c r="I71" s="26" t="s">
        <v>41</v>
      </c>
      <c r="J71" s="26" t="s">
        <v>42</v>
      </c>
      <c r="K71" s="27" t="s">
        <v>43</v>
      </c>
      <c r="N71" s="9" t="s">
        <v>35</v>
      </c>
      <c r="O71" s="26" t="s">
        <v>38</v>
      </c>
      <c r="P71" s="26" t="s">
        <v>39</v>
      </c>
      <c r="Q71" s="27" t="s">
        <v>40</v>
      </c>
      <c r="T71" s="9" t="s">
        <v>36</v>
      </c>
      <c r="U71" s="26" t="s">
        <v>41</v>
      </c>
      <c r="V71" s="26" t="s">
        <v>42</v>
      </c>
      <c r="W71" s="27" t="s">
        <v>43</v>
      </c>
    </row>
    <row r="72" spans="2:23" x14ac:dyDescent="0.3">
      <c r="B72" s="12" t="s">
        <v>0</v>
      </c>
      <c r="C72" s="13">
        <f>SUM(C58:E58)</f>
        <v>4.5666666666666252E-4</v>
      </c>
      <c r="D72" s="13">
        <f>C58*(-25-50)+D58*(-10-50)+E58*(-10-25)</f>
        <v>-5.1649999999999641E-2</v>
      </c>
      <c r="E72" s="14">
        <f>C58*(25*50)+D58*(10*50)+E58*(10*25)</f>
        <v>10.090833333333332</v>
      </c>
      <c r="H72" s="12" t="s">
        <v>0</v>
      </c>
      <c r="I72" s="13">
        <f>SUM(I58:K58)</f>
        <v>3.1000000000000125E-4</v>
      </c>
      <c r="J72" s="13">
        <f>I58*(-25-50)+J58*(-10-50)+K58*(-10-25)</f>
        <v>-1.7850000000000033E-2</v>
      </c>
      <c r="K72" s="14">
        <f>I58*(25*50)+J58*(10*50)+K58*(10*25)</f>
        <v>8.7675000000000018</v>
      </c>
      <c r="N72" s="12" t="s">
        <v>0</v>
      </c>
      <c r="O72" s="13">
        <f>SUM(O58:Q58)</f>
        <v>3.1000000000000125E-4</v>
      </c>
      <c r="P72" s="13">
        <f>O58*(-75-90)+P58*(-50-90)+Q58*(-50-75)</f>
        <v>-4.4150000000000356E-2</v>
      </c>
      <c r="Q72" s="14">
        <f>O58*(75*90)+P58*(50*90)+Q58*(50*75)</f>
        <v>10.082499999999996</v>
      </c>
      <c r="T72" s="12" t="s">
        <v>0</v>
      </c>
      <c r="U72" s="13">
        <f>SUM(U58:W58)</f>
        <v>4.5666666666666252E-4</v>
      </c>
      <c r="V72" s="13">
        <f>U58*(-75-90)+V58*(-50-90)+W58*(-50-75)</f>
        <v>-3.9683333333333071E-2</v>
      </c>
      <c r="W72" s="14">
        <f>U58*(75*90)+V58*(50*90)+W58*(50*75)</f>
        <v>9.4924999999999713</v>
      </c>
    </row>
    <row r="73" spans="2:23" x14ac:dyDescent="0.3">
      <c r="B73" s="12" t="s">
        <v>1</v>
      </c>
      <c r="C73" s="13">
        <f t="shared" ref="C73:C80" si="30">SUM(C59:E59)</f>
        <v>4.0333333333333627E-4</v>
      </c>
      <c r="D73" s="13">
        <f t="shared" ref="D73:D80" si="31">C59*(-25-50)+D59*(-10-50)+E59*(-10-25)</f>
        <v>-5.0450000000000217E-2</v>
      </c>
      <c r="E73" s="14">
        <f t="shared" ref="E73:E80" si="32">C59*(25*50)+D59*(10*50)+E59*(10*25)</f>
        <v>8.6391666666666715</v>
      </c>
      <c r="H73" s="12" t="s">
        <v>1</v>
      </c>
      <c r="I73" s="13">
        <f t="shared" ref="I73:I80" si="33">SUM(I59:K59)</f>
        <v>2.1333333333333534E-4</v>
      </c>
      <c r="J73" s="13">
        <f t="shared" ref="J73:J80" si="34">I59*(-25-50)+J59*(-10-50)+K59*(-10-25)</f>
        <v>-9.8000000000000309E-3</v>
      </c>
      <c r="K73" s="14">
        <f t="shared" ref="K73:K80" si="35">I59*(25*50)+J59*(10*50)+K59*(10*25)</f>
        <v>7.081666666666667</v>
      </c>
      <c r="N73" s="12" t="s">
        <v>1</v>
      </c>
      <c r="O73" s="13">
        <f t="shared" ref="O73:O80" si="36">SUM(O59:Q59)</f>
        <v>2.1333333333333447E-4</v>
      </c>
      <c r="P73" s="13">
        <f t="shared" ref="P73:P80" si="37">O59*(-75-90)+P59*(-50-90)+Q59*(-50-75)</f>
        <v>-3.2866666666666822E-2</v>
      </c>
      <c r="Q73" s="14">
        <f t="shared" ref="Q73:Q80" si="38">O59*(75*90)+P59*(50*90)+Q59*(50*75)</f>
        <v>8.2350000000000136</v>
      </c>
      <c r="T73" s="12" t="s">
        <v>1</v>
      </c>
      <c r="U73" s="13">
        <f t="shared" ref="U73:U80" si="39">SUM(U59:W59)</f>
        <v>4.033333333333354E-4</v>
      </c>
      <c r="V73" s="13">
        <f t="shared" ref="V73:V80" si="40">U59*(-75-90)+V59*(-50-90)+W59*(-50-75)</f>
        <v>-3.0216666666667225E-2</v>
      </c>
      <c r="W73" s="14">
        <f t="shared" ref="W73:W80" si="41">U59*(75*90)+V59*(50*90)+W59*(50*75)</f>
        <v>7.6275000000000048</v>
      </c>
    </row>
    <row r="74" spans="2:23" x14ac:dyDescent="0.3">
      <c r="B74" s="12" t="s">
        <v>2</v>
      </c>
      <c r="C74" s="13">
        <f t="shared" si="30"/>
        <v>5.4833333333333123E-4</v>
      </c>
      <c r="D74" s="13">
        <f t="shared" si="31"/>
        <v>-6.5524999999999944E-2</v>
      </c>
      <c r="E74" s="14">
        <f t="shared" si="32"/>
        <v>9.1804166666666642</v>
      </c>
      <c r="H74" s="12" t="s">
        <v>2</v>
      </c>
      <c r="I74" s="13">
        <f t="shared" si="33"/>
        <v>3.2166666666666281E-4</v>
      </c>
      <c r="J74" s="13">
        <f t="shared" si="34"/>
        <v>-1.6924999999999635E-2</v>
      </c>
      <c r="K74" s="14">
        <f t="shared" si="35"/>
        <v>7.3170833333333309</v>
      </c>
      <c r="N74" s="12" t="s">
        <v>2</v>
      </c>
      <c r="O74" s="13">
        <f t="shared" si="36"/>
        <v>3.2166666666666281E-4</v>
      </c>
      <c r="P74" s="13">
        <f t="shared" si="37"/>
        <v>-4.7408333333332608E-2</v>
      </c>
      <c r="Q74" s="14">
        <f t="shared" si="38"/>
        <v>8.841249999999981</v>
      </c>
      <c r="T74" s="12" t="s">
        <v>2</v>
      </c>
      <c r="U74" s="13">
        <f t="shared" si="39"/>
        <v>5.4833333333333123E-4</v>
      </c>
      <c r="V74" s="13">
        <f t="shared" si="40"/>
        <v>-4.4141666666666302E-2</v>
      </c>
      <c r="W74" s="14">
        <f t="shared" si="41"/>
        <v>8.1112499999999983</v>
      </c>
    </row>
    <row r="75" spans="2:23" x14ac:dyDescent="0.3">
      <c r="B75" s="12" t="s">
        <v>3</v>
      </c>
      <c r="C75" s="13">
        <f t="shared" si="30"/>
        <v>6.166666666666664E-4</v>
      </c>
      <c r="D75" s="13">
        <f t="shared" si="31"/>
        <v>-7.4249999999999927E-2</v>
      </c>
      <c r="E75" s="14">
        <f t="shared" si="32"/>
        <v>9.4708333333333314</v>
      </c>
      <c r="H75" s="12" t="s">
        <v>3</v>
      </c>
      <c r="I75" s="13">
        <f t="shared" si="33"/>
        <v>3.6000000000000268E-4</v>
      </c>
      <c r="J75" s="13">
        <f t="shared" si="34"/>
        <v>-1.8600000000000283E-2</v>
      </c>
      <c r="K75" s="14">
        <f t="shared" si="35"/>
        <v>7.330000000000001</v>
      </c>
      <c r="N75" s="12" t="s">
        <v>3</v>
      </c>
      <c r="O75" s="13">
        <f t="shared" si="36"/>
        <v>3.6000000000000268E-4</v>
      </c>
      <c r="P75" s="13">
        <f t="shared" si="37"/>
        <v>-5.3400000000000336E-2</v>
      </c>
      <c r="Q75" s="14">
        <f t="shared" si="38"/>
        <v>9.0700000000000074</v>
      </c>
      <c r="T75" s="12" t="s">
        <v>3</v>
      </c>
      <c r="U75" s="13">
        <f t="shared" si="39"/>
        <v>6.166666666666664E-4</v>
      </c>
      <c r="V75" s="13">
        <f t="shared" si="40"/>
        <v>-4.908333333333359E-2</v>
      </c>
      <c r="W75" s="14">
        <f t="shared" si="41"/>
        <v>8.2124999999999986</v>
      </c>
    </row>
    <row r="76" spans="2:23" x14ac:dyDescent="0.3">
      <c r="B76" s="12" t="s">
        <v>4</v>
      </c>
      <c r="C76" s="13">
        <f t="shared" si="30"/>
        <v>8.8666666666666841E-4</v>
      </c>
      <c r="D76" s="13">
        <f t="shared" si="31"/>
        <v>-0.10020000000000007</v>
      </c>
      <c r="E76" s="14">
        <f t="shared" si="32"/>
        <v>10.268333333333333</v>
      </c>
      <c r="H76" s="12" t="s">
        <v>4</v>
      </c>
      <c r="I76" s="13">
        <f t="shared" si="33"/>
        <v>5.2666666666666574E-4</v>
      </c>
      <c r="J76" s="13">
        <f t="shared" si="34"/>
        <v>-2.8599999999999848E-2</v>
      </c>
      <c r="K76" s="14">
        <f t="shared" si="35"/>
        <v>7.5883333333333329</v>
      </c>
      <c r="N76" s="12" t="s">
        <v>4</v>
      </c>
      <c r="O76" s="13">
        <f t="shared" si="36"/>
        <v>5.2666666666666487E-4</v>
      </c>
      <c r="P76" s="13">
        <f t="shared" si="37"/>
        <v>-7.6733333333333098E-2</v>
      </c>
      <c r="Q76" s="14">
        <f t="shared" si="38"/>
        <v>9.9949999999999903</v>
      </c>
      <c r="T76" s="12" t="s">
        <v>4</v>
      </c>
      <c r="U76" s="13">
        <f t="shared" si="39"/>
        <v>8.8666666666666755E-4</v>
      </c>
      <c r="V76" s="13">
        <f t="shared" si="40"/>
        <v>-7.7133333333333276E-2</v>
      </c>
      <c r="W76" s="14">
        <f t="shared" si="41"/>
        <v>9.1150000000000091</v>
      </c>
    </row>
    <row r="77" spans="2:23" x14ac:dyDescent="0.3">
      <c r="B77" s="12" t="s">
        <v>5</v>
      </c>
      <c r="C77" s="13">
        <f t="shared" si="30"/>
        <v>1.0933333333333333E-3</v>
      </c>
      <c r="D77" s="13">
        <f t="shared" si="31"/>
        <v>-0.11709999999999987</v>
      </c>
      <c r="E77" s="14">
        <f t="shared" si="32"/>
        <v>10.796666666666667</v>
      </c>
      <c r="H77" s="12" t="s">
        <v>5</v>
      </c>
      <c r="I77" s="13">
        <f t="shared" si="33"/>
        <v>6.1333333333333379E-4</v>
      </c>
      <c r="J77" s="13">
        <f t="shared" si="34"/>
        <v>-3.3299999999999885E-2</v>
      </c>
      <c r="K77" s="14">
        <f t="shared" si="35"/>
        <v>7.8066666666666675</v>
      </c>
      <c r="N77" s="12" t="s">
        <v>5</v>
      </c>
      <c r="O77" s="13">
        <f t="shared" si="36"/>
        <v>6.1333333333333379E-4</v>
      </c>
      <c r="P77" s="13">
        <f t="shared" si="37"/>
        <v>-8.9366666666666816E-2</v>
      </c>
      <c r="Q77" s="14">
        <f t="shared" si="38"/>
        <v>10.610000000000007</v>
      </c>
      <c r="T77" s="12" t="s">
        <v>5</v>
      </c>
      <c r="U77" s="13">
        <f t="shared" si="39"/>
        <v>1.0933333333333333E-3</v>
      </c>
      <c r="V77" s="13">
        <f t="shared" si="40"/>
        <v>-0.1015666666666668</v>
      </c>
      <c r="W77" s="14">
        <f t="shared" si="41"/>
        <v>10.020000000000003</v>
      </c>
    </row>
    <row r="78" spans="2:23" x14ac:dyDescent="0.3">
      <c r="B78" s="12" t="s">
        <v>6</v>
      </c>
      <c r="C78" s="13">
        <f t="shared" si="30"/>
        <v>1.1625000000000003E-3</v>
      </c>
      <c r="D78" s="13">
        <f t="shared" si="31"/>
        <v>-0.12618750000000012</v>
      </c>
      <c r="E78" s="14">
        <f t="shared" si="32"/>
        <v>11.278125000000001</v>
      </c>
      <c r="H78" s="12" t="s">
        <v>6</v>
      </c>
      <c r="I78" s="13">
        <f t="shared" si="33"/>
        <v>6.1749999999999826E-4</v>
      </c>
      <c r="J78" s="13">
        <f t="shared" si="34"/>
        <v>-3.411249999999999E-2</v>
      </c>
      <c r="K78" s="14">
        <f t="shared" si="35"/>
        <v>8.0368749999999984</v>
      </c>
      <c r="N78" s="12" t="s">
        <v>6</v>
      </c>
      <c r="O78" s="13">
        <f t="shared" si="36"/>
        <v>6.1749999999999826E-4</v>
      </c>
      <c r="P78" s="13">
        <f t="shared" si="37"/>
        <v>-8.9387499999999509E-2</v>
      </c>
      <c r="Q78" s="14">
        <f t="shared" si="38"/>
        <v>10.800624999999997</v>
      </c>
      <c r="T78" s="12" t="s">
        <v>6</v>
      </c>
      <c r="U78" s="13">
        <f t="shared" si="39"/>
        <v>1.1625000000000003E-3</v>
      </c>
      <c r="V78" s="13">
        <f t="shared" si="40"/>
        <v>-0.10631250000000003</v>
      </c>
      <c r="W78" s="14">
        <f t="shared" si="41"/>
        <v>10.284374999999997</v>
      </c>
    </row>
    <row r="79" spans="2:23" x14ac:dyDescent="0.3">
      <c r="B79" s="12" t="s">
        <v>7</v>
      </c>
      <c r="C79" s="13">
        <f t="shared" si="30"/>
        <v>1.2741666666666648E-3</v>
      </c>
      <c r="D79" s="13">
        <f t="shared" si="31"/>
        <v>-0.13576249999999984</v>
      </c>
      <c r="E79" s="14">
        <f t="shared" si="32"/>
        <v>11.867708333333329</v>
      </c>
      <c r="H79" s="12" t="s">
        <v>7</v>
      </c>
      <c r="I79" s="13">
        <f t="shared" si="33"/>
        <v>6.4249999999999724E-4</v>
      </c>
      <c r="J79" s="13">
        <f t="shared" si="34"/>
        <v>-3.5987499999999895E-2</v>
      </c>
      <c r="K79" s="14">
        <f t="shared" si="35"/>
        <v>8.458124999999999</v>
      </c>
      <c r="N79" s="12" t="s">
        <v>7</v>
      </c>
      <c r="O79" s="13">
        <f t="shared" si="36"/>
        <v>6.4249999999999724E-4</v>
      </c>
      <c r="P79" s="13">
        <f t="shared" si="37"/>
        <v>-9.2512499999999775E-2</v>
      </c>
      <c r="Q79" s="14">
        <f t="shared" si="38"/>
        <v>11.284374999999983</v>
      </c>
      <c r="T79" s="12" t="s">
        <v>7</v>
      </c>
      <c r="U79" s="13">
        <f t="shared" si="39"/>
        <v>1.2741666666666665E-3</v>
      </c>
      <c r="V79" s="13">
        <f t="shared" si="40"/>
        <v>-0.11907083333333279</v>
      </c>
      <c r="W79" s="14">
        <f t="shared" si="41"/>
        <v>11.033124999999991</v>
      </c>
    </row>
    <row r="80" spans="2:23" ht="15" thickBot="1" x14ac:dyDescent="0.35">
      <c r="B80" s="15" t="s">
        <v>8</v>
      </c>
      <c r="C80" s="16">
        <f t="shared" si="30"/>
        <v>1.27416666666667E-3</v>
      </c>
      <c r="D80" s="16">
        <f t="shared" si="31"/>
        <v>-0.13576250000000017</v>
      </c>
      <c r="E80" s="17">
        <f t="shared" si="32"/>
        <v>12.102708333333332</v>
      </c>
      <c r="H80" s="15" t="s">
        <v>8</v>
      </c>
      <c r="I80" s="16">
        <f t="shared" si="33"/>
        <v>6.6583333333332904E-4</v>
      </c>
      <c r="J80" s="16">
        <f t="shared" si="34"/>
        <v>-3.6137499999999878E-2</v>
      </c>
      <c r="K80" s="17">
        <f t="shared" si="35"/>
        <v>8.6422916666666652</v>
      </c>
      <c r="N80" s="15" t="s">
        <v>8</v>
      </c>
      <c r="O80" s="16">
        <f t="shared" si="36"/>
        <v>6.6583333333332904E-4</v>
      </c>
      <c r="P80" s="16">
        <f t="shared" si="37"/>
        <v>-9.7029166666666278E-2</v>
      </c>
      <c r="Q80" s="17">
        <f t="shared" si="38"/>
        <v>11.686874999999993</v>
      </c>
      <c r="T80" s="15" t="s">
        <v>8</v>
      </c>
      <c r="U80" s="16">
        <f t="shared" si="39"/>
        <v>1.27416666666667E-3</v>
      </c>
      <c r="V80" s="16">
        <f t="shared" si="40"/>
        <v>-0.11907083333333413</v>
      </c>
      <c r="W80" s="17">
        <f t="shared" si="41"/>
        <v>11.268125000000019</v>
      </c>
    </row>
    <row r="83" spans="2:23" x14ac:dyDescent="0.3">
      <c r="B83" s="103" t="s">
        <v>28</v>
      </c>
      <c r="C83" s="104"/>
      <c r="D83" s="105"/>
      <c r="H83" s="103" t="s">
        <v>29</v>
      </c>
      <c r="I83" s="104"/>
      <c r="J83" s="105"/>
      <c r="N83" s="103" t="s">
        <v>28</v>
      </c>
      <c r="O83" s="104"/>
      <c r="P83" s="105"/>
      <c r="T83" s="103" t="s">
        <v>29</v>
      </c>
      <c r="U83" s="104"/>
      <c r="V83" s="105"/>
    </row>
    <row r="87" spans="2:23" ht="15" thickBot="1" x14ac:dyDescent="0.35"/>
    <row r="88" spans="2:23" x14ac:dyDescent="0.3">
      <c r="B88" s="2"/>
      <c r="C88" s="98" t="s">
        <v>152</v>
      </c>
      <c r="D88" s="98"/>
      <c r="E88" s="98"/>
      <c r="F88" s="98"/>
      <c r="G88" s="98"/>
      <c r="H88" s="98"/>
      <c r="I88" s="98"/>
      <c r="J88" s="98"/>
      <c r="K88" s="99"/>
      <c r="N88" s="2"/>
      <c r="O88" s="98" t="s">
        <v>153</v>
      </c>
      <c r="P88" s="98"/>
      <c r="Q88" s="98"/>
      <c r="R88" s="98"/>
      <c r="S88" s="98"/>
      <c r="T88" s="98"/>
      <c r="U88" s="98"/>
      <c r="V88" s="98"/>
      <c r="W88" s="99"/>
    </row>
    <row r="89" spans="2:23" x14ac:dyDescent="0.3">
      <c r="B89" s="3"/>
      <c r="C89" s="28" t="s">
        <v>47</v>
      </c>
      <c r="D89" s="28" t="s">
        <v>48</v>
      </c>
      <c r="E89" s="28" t="s">
        <v>49</v>
      </c>
      <c r="F89" s="28" t="s">
        <v>51</v>
      </c>
      <c r="G89" s="28" t="s">
        <v>50</v>
      </c>
      <c r="H89" s="28" t="s">
        <v>52</v>
      </c>
      <c r="I89" s="28" t="s">
        <v>54</v>
      </c>
      <c r="J89" s="28" t="s">
        <v>53</v>
      </c>
      <c r="K89" s="29" t="s">
        <v>55</v>
      </c>
      <c r="N89" s="3"/>
      <c r="O89" s="28" t="s">
        <v>47</v>
      </c>
      <c r="P89" s="28" t="s">
        <v>48</v>
      </c>
      <c r="Q89" s="28" t="s">
        <v>49</v>
      </c>
      <c r="R89" s="28" t="s">
        <v>51</v>
      </c>
      <c r="S89" s="28" t="s">
        <v>50</v>
      </c>
      <c r="T89" s="28" t="s">
        <v>52</v>
      </c>
      <c r="U89" s="28" t="s">
        <v>54</v>
      </c>
      <c r="V89" s="28" t="s">
        <v>53</v>
      </c>
      <c r="W89" s="29" t="s">
        <v>55</v>
      </c>
    </row>
    <row r="90" spans="2:23" x14ac:dyDescent="0.3">
      <c r="B90" s="30">
        <v>0</v>
      </c>
      <c r="C90">
        <f>$C$72*B90*B90+$D$72*B90+$E$72</f>
        <v>10.090833333333332</v>
      </c>
      <c r="D90">
        <f>$C$73*B90*B90+$D$73*B90+$E$73</f>
        <v>8.6391666666666715</v>
      </c>
      <c r="E90">
        <f>$C$74*B90*B90+$D$74*B90+$E$74</f>
        <v>9.1804166666666642</v>
      </c>
      <c r="F90">
        <f>$C$75*B90*B90+$D$75*B90+$E$75</f>
        <v>9.4708333333333314</v>
      </c>
      <c r="G90">
        <f>$C$76*B90*B90+$D$76*B90+$E$76</f>
        <v>10.268333333333333</v>
      </c>
      <c r="H90">
        <f>$C$77*B90*B90+$D$77*B90+$E$77</f>
        <v>10.796666666666667</v>
      </c>
      <c r="I90">
        <f>$C$78*B90*B90+$D$78*B90+$E$78</f>
        <v>11.278125000000001</v>
      </c>
      <c r="J90">
        <f>$C$79*B90*B90+$D$79*B90+$E$79</f>
        <v>11.867708333333329</v>
      </c>
      <c r="K90" s="4">
        <f>$C$80*B90*B90+$D$80*B90+$E$80</f>
        <v>12.102708333333332</v>
      </c>
      <c r="N90" s="30">
        <v>0</v>
      </c>
      <c r="O90">
        <f>$I$72*N90*N90+$J$72*N90+$K$72</f>
        <v>8.7675000000000018</v>
      </c>
      <c r="P90">
        <f>$I$73*N90*N90+$J$73*N90+$K$73</f>
        <v>7.081666666666667</v>
      </c>
      <c r="Q90">
        <f>$I$74*N90*N90+$J$74*N90+$K$74</f>
        <v>7.3170833333333309</v>
      </c>
      <c r="R90">
        <f>$I$75*N90*N90+$J$75*N90+$K$75</f>
        <v>7.330000000000001</v>
      </c>
      <c r="S90">
        <f>$I$76*N90*N90+$J$76*N90+$K$76</f>
        <v>7.5883333333333329</v>
      </c>
      <c r="T90">
        <f>$I$77*N90*N90+$J$77*N90+$K$77</f>
        <v>7.8066666666666675</v>
      </c>
      <c r="U90">
        <f>$I$78*N90*N90+$J$78*N90+$K$78</f>
        <v>8.0368749999999984</v>
      </c>
      <c r="V90">
        <f>$I$79*N90*N90+$J$79*N90+$K$79</f>
        <v>8.458124999999999</v>
      </c>
      <c r="W90" s="4">
        <f>$I$80*N90*N90+$J$80*N90+$K$80</f>
        <v>8.6422916666666652</v>
      </c>
    </row>
    <row r="91" spans="2:23" x14ac:dyDescent="0.3">
      <c r="B91" s="30">
        <v>1</v>
      </c>
      <c r="C91">
        <f t="shared" ref="C91:C140" si="42">$C$72*B91*B91+$D$72*B91+$E$72</f>
        <v>10.039639999999999</v>
      </c>
      <c r="D91">
        <f t="shared" ref="D91:D140" si="43">$C$73*B91*B91+$D$73*B91+$E$73</f>
        <v>8.5891200000000048</v>
      </c>
      <c r="E91">
        <f t="shared" ref="E91:E140" si="44">$C$74*B91*B91+$D$74*B91+$E$74</f>
        <v>9.1154399999999978</v>
      </c>
      <c r="F91">
        <f t="shared" ref="F91:F140" si="45">$C$75*B91*B91+$D$75*B91+$E$75</f>
        <v>9.397199999999998</v>
      </c>
      <c r="G91">
        <f t="shared" ref="G91:G140" si="46">$C$76*B91*B91+$D$76*B91+$E$76</f>
        <v>10.16902</v>
      </c>
      <c r="H91">
        <f t="shared" ref="H91:H140" si="47">$C$77*B91*B91+$D$77*B91+$E$77</f>
        <v>10.68066</v>
      </c>
      <c r="I91">
        <f t="shared" ref="I91:I140" si="48">$C$78*B91*B91+$D$78*B91+$E$78</f>
        <v>11.1531</v>
      </c>
      <c r="J91">
        <f t="shared" ref="J91:J140" si="49">$C$79*B91*B91+$D$79*B91+$E$79</f>
        <v>11.733219999999996</v>
      </c>
      <c r="K91" s="4">
        <f t="shared" ref="K91:K140" si="50">$C$80*B91*B91+$D$80*B91+$E$80</f>
        <v>11.968219999999999</v>
      </c>
      <c r="N91" s="30">
        <v>1</v>
      </c>
      <c r="O91">
        <f t="shared" ref="O91:O140" si="51">$I$72*N91*N91+$J$72*N91+$K$72</f>
        <v>8.7499600000000015</v>
      </c>
      <c r="P91">
        <f t="shared" ref="P91:P140" si="52">$I$73*N91*N91+$J$73*N91+$K$73</f>
        <v>7.0720800000000006</v>
      </c>
      <c r="Q91">
        <f t="shared" ref="Q91:Q140" si="53">$I$74*N91*N91+$J$74*N91+$K$74</f>
        <v>7.3004799999999976</v>
      </c>
      <c r="R91">
        <f t="shared" ref="R91:R140" si="54">$I$75*N91*N91+$J$75*N91+$K$75</f>
        <v>7.3117600000000005</v>
      </c>
      <c r="S91">
        <f t="shared" ref="S91:S140" si="55">$I$76*N91*N91+$J$76*N91+$K$76</f>
        <v>7.5602599999999995</v>
      </c>
      <c r="T91">
        <f t="shared" ref="T91:T140" si="56">$I$77*N91*N91+$J$77*N91+$K$77</f>
        <v>7.7739800000000008</v>
      </c>
      <c r="U91">
        <f t="shared" ref="U91:U140" si="57">$I$78*N91*N91+$J$78*N91+$K$78</f>
        <v>8.0033799999999982</v>
      </c>
      <c r="V91">
        <f t="shared" ref="V91:V140" si="58">$I$79*N91*N91+$J$79*N91+$K$79</f>
        <v>8.4227799999999995</v>
      </c>
      <c r="W91" s="4">
        <f t="shared" ref="W91:W140" si="59">$I$80*N91*N91+$J$80*N91+$K$80</f>
        <v>8.606819999999999</v>
      </c>
    </row>
    <row r="92" spans="2:23" x14ac:dyDescent="0.3">
      <c r="B92" s="30">
        <v>2</v>
      </c>
      <c r="C92">
        <f t="shared" si="42"/>
        <v>9.9893599999999996</v>
      </c>
      <c r="D92">
        <f t="shared" si="43"/>
        <v>8.5398800000000037</v>
      </c>
      <c r="E92">
        <f t="shared" si="44"/>
        <v>9.0515599999999985</v>
      </c>
      <c r="F92">
        <f t="shared" si="45"/>
        <v>9.324799999999998</v>
      </c>
      <c r="G92">
        <f t="shared" si="46"/>
        <v>10.071479999999999</v>
      </c>
      <c r="H92">
        <f t="shared" si="47"/>
        <v>10.566840000000001</v>
      </c>
      <c r="I92">
        <f t="shared" si="48"/>
        <v>11.0304</v>
      </c>
      <c r="J92">
        <f t="shared" si="49"/>
        <v>11.601279999999996</v>
      </c>
      <c r="K92" s="4">
        <f t="shared" si="50"/>
        <v>11.836279999999999</v>
      </c>
      <c r="N92" s="30">
        <v>2</v>
      </c>
      <c r="O92">
        <f t="shared" si="51"/>
        <v>8.7330400000000026</v>
      </c>
      <c r="P92">
        <f t="shared" si="52"/>
        <v>7.0629200000000001</v>
      </c>
      <c r="Q92">
        <f t="shared" si="53"/>
        <v>7.2845199999999979</v>
      </c>
      <c r="R92">
        <f t="shared" si="54"/>
        <v>7.2942400000000003</v>
      </c>
      <c r="S92">
        <f t="shared" si="55"/>
        <v>7.5332400000000002</v>
      </c>
      <c r="T92">
        <f t="shared" si="56"/>
        <v>7.7425200000000007</v>
      </c>
      <c r="U92">
        <f t="shared" si="57"/>
        <v>7.9711199999999982</v>
      </c>
      <c r="V92">
        <f t="shared" si="58"/>
        <v>8.3887199999999993</v>
      </c>
      <c r="W92" s="4">
        <f t="shared" si="59"/>
        <v>8.5726799999999983</v>
      </c>
    </row>
    <row r="93" spans="2:23" x14ac:dyDescent="0.3">
      <c r="B93" s="30">
        <v>3</v>
      </c>
      <c r="C93">
        <f t="shared" si="42"/>
        <v>9.9399933333333337</v>
      </c>
      <c r="D93">
        <f t="shared" si="43"/>
        <v>8.4914466666666701</v>
      </c>
      <c r="E93">
        <f t="shared" si="44"/>
        <v>8.9887766666666646</v>
      </c>
      <c r="F93">
        <f t="shared" si="45"/>
        <v>9.2536333333333314</v>
      </c>
      <c r="G93">
        <f t="shared" si="46"/>
        <v>9.9757133333333332</v>
      </c>
      <c r="H93">
        <f t="shared" si="47"/>
        <v>10.455206666666667</v>
      </c>
      <c r="I93">
        <f t="shared" si="48"/>
        <v>10.910025000000001</v>
      </c>
      <c r="J93">
        <f t="shared" si="49"/>
        <v>11.471888333333331</v>
      </c>
      <c r="K93" s="4">
        <f t="shared" si="50"/>
        <v>11.706888333333332</v>
      </c>
      <c r="N93" s="30">
        <v>3</v>
      </c>
      <c r="O93">
        <f t="shared" si="51"/>
        <v>8.7167400000000015</v>
      </c>
      <c r="P93">
        <f t="shared" si="52"/>
        <v>7.0541866666666673</v>
      </c>
      <c r="Q93">
        <f t="shared" si="53"/>
        <v>7.2692033333333317</v>
      </c>
      <c r="R93">
        <f t="shared" si="54"/>
        <v>7.2774400000000004</v>
      </c>
      <c r="S93">
        <f t="shared" si="55"/>
        <v>7.507273333333333</v>
      </c>
      <c r="T93">
        <f t="shared" si="56"/>
        <v>7.7122866666666683</v>
      </c>
      <c r="U93">
        <f t="shared" si="57"/>
        <v>7.9400949999999986</v>
      </c>
      <c r="V93">
        <f t="shared" si="58"/>
        <v>8.3559449999999984</v>
      </c>
      <c r="W93" s="4">
        <f t="shared" si="59"/>
        <v>8.5398716666666648</v>
      </c>
    </row>
    <row r="94" spans="2:23" x14ac:dyDescent="0.3">
      <c r="B94" s="30">
        <v>4</v>
      </c>
      <c r="C94">
        <f t="shared" si="42"/>
        <v>9.8915400000000009</v>
      </c>
      <c r="D94">
        <f t="shared" si="43"/>
        <v>8.4438200000000041</v>
      </c>
      <c r="E94">
        <f t="shared" si="44"/>
        <v>8.927089999999998</v>
      </c>
      <c r="F94">
        <f t="shared" si="45"/>
        <v>9.1836999999999982</v>
      </c>
      <c r="G94">
        <f t="shared" si="46"/>
        <v>9.8817199999999996</v>
      </c>
      <c r="H94">
        <f t="shared" si="47"/>
        <v>10.34576</v>
      </c>
      <c r="I94">
        <f t="shared" si="48"/>
        <v>10.791975000000001</v>
      </c>
      <c r="J94">
        <f t="shared" si="49"/>
        <v>11.345044999999997</v>
      </c>
      <c r="K94" s="4">
        <f t="shared" si="50"/>
        <v>11.580044999999998</v>
      </c>
      <c r="N94" s="30">
        <v>4</v>
      </c>
      <c r="O94">
        <f t="shared" si="51"/>
        <v>8.7010600000000018</v>
      </c>
      <c r="P94">
        <f t="shared" si="52"/>
        <v>7.0458800000000004</v>
      </c>
      <c r="Q94">
        <f t="shared" si="53"/>
        <v>7.254529999999999</v>
      </c>
      <c r="R94">
        <f t="shared" si="54"/>
        <v>7.2613599999999998</v>
      </c>
      <c r="S94">
        <f t="shared" si="55"/>
        <v>7.4823599999999999</v>
      </c>
      <c r="T94">
        <f t="shared" si="56"/>
        <v>7.6832800000000017</v>
      </c>
      <c r="U94">
        <f t="shared" si="57"/>
        <v>7.9103049999999984</v>
      </c>
      <c r="V94">
        <f t="shared" si="58"/>
        <v>8.3244549999999986</v>
      </c>
      <c r="W94" s="4">
        <f t="shared" si="59"/>
        <v>8.5083949999999984</v>
      </c>
    </row>
    <row r="95" spans="2:23" x14ac:dyDescent="0.3">
      <c r="B95" s="30">
        <v>5</v>
      </c>
      <c r="C95">
        <f t="shared" si="42"/>
        <v>9.8440000000000012</v>
      </c>
      <c r="D95">
        <f t="shared" si="43"/>
        <v>8.3970000000000038</v>
      </c>
      <c r="E95">
        <f t="shared" si="44"/>
        <v>8.8664999999999985</v>
      </c>
      <c r="F95">
        <f t="shared" si="45"/>
        <v>9.1149999999999984</v>
      </c>
      <c r="G95">
        <f t="shared" si="46"/>
        <v>9.7894999999999985</v>
      </c>
      <c r="H95">
        <f t="shared" si="47"/>
        <v>10.2385</v>
      </c>
      <c r="I95">
        <f t="shared" si="48"/>
        <v>10.67625</v>
      </c>
      <c r="J95">
        <f t="shared" si="49"/>
        <v>11.220749999999997</v>
      </c>
      <c r="K95" s="4">
        <f t="shared" si="50"/>
        <v>11.455749999999998</v>
      </c>
      <c r="N95" s="30">
        <v>5</v>
      </c>
      <c r="O95">
        <f t="shared" si="51"/>
        <v>8.6860000000000017</v>
      </c>
      <c r="P95">
        <f t="shared" si="52"/>
        <v>7.0380000000000003</v>
      </c>
      <c r="Q95">
        <f t="shared" si="53"/>
        <v>7.240499999999999</v>
      </c>
      <c r="R95">
        <f t="shared" si="54"/>
        <v>7.2459999999999996</v>
      </c>
      <c r="S95">
        <f t="shared" si="55"/>
        <v>7.4584999999999999</v>
      </c>
      <c r="T95">
        <f t="shared" si="56"/>
        <v>7.6555000000000017</v>
      </c>
      <c r="U95">
        <f t="shared" si="57"/>
        <v>7.8817499999999985</v>
      </c>
      <c r="V95">
        <f t="shared" si="58"/>
        <v>8.2942499999999999</v>
      </c>
      <c r="W95" s="4">
        <f t="shared" si="59"/>
        <v>8.4782499999999992</v>
      </c>
    </row>
    <row r="96" spans="2:23" x14ac:dyDescent="0.3">
      <c r="B96" s="30">
        <v>6</v>
      </c>
      <c r="C96">
        <f t="shared" si="42"/>
        <v>9.7973733333333346</v>
      </c>
      <c r="D96">
        <f t="shared" si="43"/>
        <v>8.350986666666671</v>
      </c>
      <c r="E96">
        <f t="shared" si="44"/>
        <v>8.8070066666666644</v>
      </c>
      <c r="F96">
        <f t="shared" si="45"/>
        <v>9.0475333333333321</v>
      </c>
      <c r="G96">
        <f t="shared" si="46"/>
        <v>9.6990533333333318</v>
      </c>
      <c r="H96">
        <f t="shared" si="47"/>
        <v>10.133426666666667</v>
      </c>
      <c r="I96">
        <f t="shared" si="48"/>
        <v>10.562850000000001</v>
      </c>
      <c r="J96">
        <f t="shared" si="49"/>
        <v>11.09900333333333</v>
      </c>
      <c r="K96" s="4">
        <f t="shared" si="50"/>
        <v>11.334003333333332</v>
      </c>
      <c r="N96" s="30">
        <v>6</v>
      </c>
      <c r="O96">
        <f t="shared" si="51"/>
        <v>8.6715600000000013</v>
      </c>
      <c r="P96">
        <f t="shared" si="52"/>
        <v>7.0305466666666669</v>
      </c>
      <c r="Q96">
        <f t="shared" si="53"/>
        <v>7.2271133333333326</v>
      </c>
      <c r="R96">
        <f t="shared" si="54"/>
        <v>7.2313599999999996</v>
      </c>
      <c r="S96">
        <f t="shared" si="55"/>
        <v>7.4356933333333339</v>
      </c>
      <c r="T96">
        <f t="shared" si="56"/>
        <v>7.6289466666666685</v>
      </c>
      <c r="U96">
        <f t="shared" si="57"/>
        <v>7.854429999999998</v>
      </c>
      <c r="V96">
        <f t="shared" si="58"/>
        <v>8.2653299999999987</v>
      </c>
      <c r="W96" s="4">
        <f t="shared" si="59"/>
        <v>8.4494366666666654</v>
      </c>
    </row>
    <row r="97" spans="2:23" x14ac:dyDescent="0.3">
      <c r="B97" s="30">
        <v>7</v>
      </c>
      <c r="C97">
        <f t="shared" si="42"/>
        <v>9.7516600000000011</v>
      </c>
      <c r="D97">
        <f t="shared" si="43"/>
        <v>8.3057800000000039</v>
      </c>
      <c r="E97">
        <f t="shared" si="44"/>
        <v>8.7486099999999976</v>
      </c>
      <c r="F97">
        <f t="shared" si="45"/>
        <v>8.9812999999999992</v>
      </c>
      <c r="G97">
        <f t="shared" si="46"/>
        <v>9.6103799999999993</v>
      </c>
      <c r="H97">
        <f t="shared" si="47"/>
        <v>10.030540000000002</v>
      </c>
      <c r="I97">
        <f t="shared" si="48"/>
        <v>10.451775</v>
      </c>
      <c r="J97">
        <f t="shared" si="49"/>
        <v>10.979804999999997</v>
      </c>
      <c r="K97" s="4">
        <f t="shared" si="50"/>
        <v>11.214804999999998</v>
      </c>
      <c r="N97" s="30">
        <v>7</v>
      </c>
      <c r="O97">
        <f t="shared" si="51"/>
        <v>8.6577400000000022</v>
      </c>
      <c r="P97">
        <f t="shared" si="52"/>
        <v>7.0235200000000004</v>
      </c>
      <c r="Q97">
        <f t="shared" si="53"/>
        <v>7.2143699999999997</v>
      </c>
      <c r="R97">
        <f t="shared" si="54"/>
        <v>7.217439999999999</v>
      </c>
      <c r="S97">
        <f t="shared" si="55"/>
        <v>7.4139400000000002</v>
      </c>
      <c r="T97">
        <f t="shared" si="56"/>
        <v>7.603620000000002</v>
      </c>
      <c r="U97">
        <f t="shared" si="57"/>
        <v>7.8283449999999988</v>
      </c>
      <c r="V97">
        <f t="shared" si="58"/>
        <v>8.2376950000000004</v>
      </c>
      <c r="W97" s="4">
        <f t="shared" si="59"/>
        <v>8.4219549999999987</v>
      </c>
    </row>
    <row r="98" spans="2:23" x14ac:dyDescent="0.3">
      <c r="B98" s="30">
        <v>8</v>
      </c>
      <c r="C98">
        <f t="shared" si="42"/>
        <v>9.7068600000000025</v>
      </c>
      <c r="D98">
        <f t="shared" si="43"/>
        <v>8.2613800000000026</v>
      </c>
      <c r="E98">
        <f t="shared" si="44"/>
        <v>8.6913099999999979</v>
      </c>
      <c r="F98">
        <f t="shared" si="45"/>
        <v>8.9162999999999979</v>
      </c>
      <c r="G98">
        <f t="shared" si="46"/>
        <v>9.5234799999999993</v>
      </c>
      <c r="H98">
        <f t="shared" si="47"/>
        <v>9.9298400000000004</v>
      </c>
      <c r="I98">
        <f t="shared" si="48"/>
        <v>10.343025000000001</v>
      </c>
      <c r="J98">
        <f t="shared" si="49"/>
        <v>10.863154999999997</v>
      </c>
      <c r="K98" s="4">
        <f t="shared" si="50"/>
        <v>11.098154999999998</v>
      </c>
      <c r="N98" s="30">
        <v>8</v>
      </c>
      <c r="O98">
        <f t="shared" si="51"/>
        <v>8.644540000000001</v>
      </c>
      <c r="P98">
        <f t="shared" si="52"/>
        <v>7.0169199999999998</v>
      </c>
      <c r="Q98">
        <f t="shared" si="53"/>
        <v>7.2022700000000004</v>
      </c>
      <c r="R98">
        <f t="shared" si="54"/>
        <v>7.2042399999999986</v>
      </c>
      <c r="S98">
        <f t="shared" si="55"/>
        <v>7.3932400000000005</v>
      </c>
      <c r="T98">
        <f t="shared" si="56"/>
        <v>7.5795200000000023</v>
      </c>
      <c r="U98">
        <f t="shared" si="57"/>
        <v>7.8034949999999981</v>
      </c>
      <c r="V98">
        <f t="shared" si="58"/>
        <v>8.2113449999999997</v>
      </c>
      <c r="W98" s="4">
        <f t="shared" si="59"/>
        <v>8.3958049999999993</v>
      </c>
    </row>
    <row r="99" spans="2:23" x14ac:dyDescent="0.3">
      <c r="B99" s="30">
        <v>9</v>
      </c>
      <c r="C99">
        <f t="shared" si="42"/>
        <v>9.6629733333333352</v>
      </c>
      <c r="D99">
        <f t="shared" si="43"/>
        <v>8.2177866666666706</v>
      </c>
      <c r="E99">
        <f t="shared" si="44"/>
        <v>8.6351066666666654</v>
      </c>
      <c r="F99">
        <f t="shared" si="45"/>
        <v>8.8525333333333318</v>
      </c>
      <c r="G99">
        <f t="shared" si="46"/>
        <v>9.4383533333333318</v>
      </c>
      <c r="H99">
        <f t="shared" si="47"/>
        <v>9.8313266666666674</v>
      </c>
      <c r="I99">
        <f t="shared" si="48"/>
        <v>10.236599999999999</v>
      </c>
      <c r="J99">
        <f t="shared" si="49"/>
        <v>10.749053333333331</v>
      </c>
      <c r="K99" s="4">
        <f t="shared" si="50"/>
        <v>10.984053333333332</v>
      </c>
      <c r="N99" s="30">
        <v>9</v>
      </c>
      <c r="O99">
        <f t="shared" si="51"/>
        <v>8.6319600000000012</v>
      </c>
      <c r="P99">
        <f t="shared" si="52"/>
        <v>7.0107466666666669</v>
      </c>
      <c r="Q99">
        <f t="shared" si="53"/>
        <v>7.1908133333333337</v>
      </c>
      <c r="R99">
        <f t="shared" si="54"/>
        <v>7.1917599999999986</v>
      </c>
      <c r="S99">
        <f t="shared" si="55"/>
        <v>7.3735933333333339</v>
      </c>
      <c r="T99">
        <f t="shared" si="56"/>
        <v>7.5566466666666683</v>
      </c>
      <c r="U99">
        <f t="shared" si="57"/>
        <v>7.7798799999999986</v>
      </c>
      <c r="V99">
        <f t="shared" si="58"/>
        <v>8.18628</v>
      </c>
      <c r="W99" s="4">
        <f t="shared" si="59"/>
        <v>8.3709866666666652</v>
      </c>
    </row>
    <row r="100" spans="2:23" x14ac:dyDescent="0.3">
      <c r="B100" s="30">
        <v>10</v>
      </c>
      <c r="C100">
        <f t="shared" si="42"/>
        <v>9.6200000000000028</v>
      </c>
      <c r="D100">
        <f t="shared" si="43"/>
        <v>8.1750000000000025</v>
      </c>
      <c r="E100">
        <f t="shared" si="44"/>
        <v>8.5799999999999983</v>
      </c>
      <c r="F100">
        <f t="shared" si="45"/>
        <v>8.7899999999999991</v>
      </c>
      <c r="G100">
        <f t="shared" si="46"/>
        <v>9.3549999999999986</v>
      </c>
      <c r="H100">
        <f t="shared" si="47"/>
        <v>9.7350000000000012</v>
      </c>
      <c r="I100">
        <f t="shared" si="48"/>
        <v>10.1325</v>
      </c>
      <c r="J100">
        <f t="shared" si="49"/>
        <v>10.637499999999998</v>
      </c>
      <c r="K100" s="4">
        <f t="shared" si="50"/>
        <v>10.872499999999997</v>
      </c>
      <c r="N100" s="30">
        <v>10</v>
      </c>
      <c r="O100">
        <f t="shared" si="51"/>
        <v>8.620000000000001</v>
      </c>
      <c r="P100">
        <f t="shared" si="52"/>
        <v>7.0049999999999999</v>
      </c>
      <c r="Q100">
        <f t="shared" si="53"/>
        <v>7.1800000000000006</v>
      </c>
      <c r="R100">
        <f t="shared" si="54"/>
        <v>7.1799999999999979</v>
      </c>
      <c r="S100">
        <f t="shared" si="55"/>
        <v>7.3550000000000013</v>
      </c>
      <c r="T100">
        <f t="shared" si="56"/>
        <v>7.5350000000000019</v>
      </c>
      <c r="U100">
        <f t="shared" si="57"/>
        <v>7.7574999999999985</v>
      </c>
      <c r="V100">
        <f t="shared" si="58"/>
        <v>8.1624999999999996</v>
      </c>
      <c r="W100" s="4">
        <f t="shared" si="59"/>
        <v>8.3475000000000001</v>
      </c>
    </row>
    <row r="101" spans="2:23" x14ac:dyDescent="0.3">
      <c r="B101" s="30">
        <v>11</v>
      </c>
      <c r="C101">
        <f t="shared" si="42"/>
        <v>9.5779400000000017</v>
      </c>
      <c r="D101">
        <f t="shared" si="43"/>
        <v>8.1330200000000019</v>
      </c>
      <c r="E101">
        <f t="shared" si="44"/>
        <v>8.5259899999999984</v>
      </c>
      <c r="F101">
        <f t="shared" si="45"/>
        <v>8.7286999999999981</v>
      </c>
      <c r="G101">
        <f t="shared" si="46"/>
        <v>9.273419999999998</v>
      </c>
      <c r="H101">
        <f t="shared" si="47"/>
        <v>9.6408600000000018</v>
      </c>
      <c r="I101">
        <f t="shared" si="48"/>
        <v>10.030725</v>
      </c>
      <c r="J101">
        <f t="shared" si="49"/>
        <v>10.528494999999998</v>
      </c>
      <c r="K101" s="4">
        <f t="shared" si="50"/>
        <v>10.763494999999997</v>
      </c>
      <c r="N101" s="30">
        <v>11</v>
      </c>
      <c r="O101">
        <f t="shared" si="51"/>
        <v>8.6086600000000022</v>
      </c>
      <c r="P101">
        <f t="shared" si="52"/>
        <v>6.9996800000000006</v>
      </c>
      <c r="Q101">
        <f t="shared" si="53"/>
        <v>7.169830000000001</v>
      </c>
      <c r="R101">
        <f t="shared" si="54"/>
        <v>7.1689599999999984</v>
      </c>
      <c r="S101">
        <f t="shared" si="55"/>
        <v>7.337460000000001</v>
      </c>
      <c r="T101">
        <f t="shared" si="56"/>
        <v>7.5145800000000023</v>
      </c>
      <c r="U101">
        <f t="shared" si="57"/>
        <v>7.7363549999999979</v>
      </c>
      <c r="V101">
        <f t="shared" si="58"/>
        <v>8.1400050000000004</v>
      </c>
      <c r="W101" s="4">
        <f t="shared" si="59"/>
        <v>8.3253449999999987</v>
      </c>
    </row>
    <row r="102" spans="2:23" x14ac:dyDescent="0.3">
      <c r="B102" s="30">
        <v>12</v>
      </c>
      <c r="C102">
        <f t="shared" si="42"/>
        <v>9.5367933333333355</v>
      </c>
      <c r="D102">
        <f t="shared" si="43"/>
        <v>8.0918466666666689</v>
      </c>
      <c r="E102">
        <f t="shared" si="44"/>
        <v>8.4730766666666639</v>
      </c>
      <c r="F102">
        <f t="shared" si="45"/>
        <v>8.6686333333333323</v>
      </c>
      <c r="G102">
        <f t="shared" si="46"/>
        <v>9.1936133333333316</v>
      </c>
      <c r="H102">
        <f t="shared" si="47"/>
        <v>9.5489066666666691</v>
      </c>
      <c r="I102">
        <f t="shared" si="48"/>
        <v>9.9312749999999994</v>
      </c>
      <c r="J102">
        <f t="shared" si="49"/>
        <v>10.422038333333331</v>
      </c>
      <c r="K102" s="4">
        <f t="shared" si="50"/>
        <v>10.657038333333331</v>
      </c>
      <c r="N102" s="30">
        <v>12</v>
      </c>
      <c r="O102">
        <f t="shared" si="51"/>
        <v>8.5979400000000012</v>
      </c>
      <c r="P102">
        <f t="shared" si="52"/>
        <v>6.9947866666666672</v>
      </c>
      <c r="Q102">
        <f t="shared" si="53"/>
        <v>7.160303333333335</v>
      </c>
      <c r="R102">
        <f t="shared" si="54"/>
        <v>7.1586399999999983</v>
      </c>
      <c r="S102">
        <f t="shared" si="55"/>
        <v>7.3209733333333347</v>
      </c>
      <c r="T102">
        <f t="shared" si="56"/>
        <v>7.4953866666666693</v>
      </c>
      <c r="U102">
        <f t="shared" si="57"/>
        <v>7.7164449999999984</v>
      </c>
      <c r="V102">
        <f t="shared" si="58"/>
        <v>8.1187950000000004</v>
      </c>
      <c r="W102" s="4">
        <f t="shared" si="59"/>
        <v>8.3045216666666661</v>
      </c>
    </row>
    <row r="103" spans="2:23" x14ac:dyDescent="0.3">
      <c r="B103" s="30">
        <v>13</v>
      </c>
      <c r="C103">
        <f t="shared" si="42"/>
        <v>9.4965600000000023</v>
      </c>
      <c r="D103">
        <f t="shared" si="43"/>
        <v>8.0514800000000033</v>
      </c>
      <c r="E103">
        <f t="shared" si="44"/>
        <v>8.4212599999999984</v>
      </c>
      <c r="F103">
        <f t="shared" si="45"/>
        <v>8.6097999999999999</v>
      </c>
      <c r="G103">
        <f t="shared" si="46"/>
        <v>9.1155799999999978</v>
      </c>
      <c r="H103">
        <f t="shared" si="47"/>
        <v>9.4591400000000014</v>
      </c>
      <c r="I103">
        <f t="shared" si="48"/>
        <v>9.8341499999999993</v>
      </c>
      <c r="J103">
        <f t="shared" si="49"/>
        <v>10.318129999999998</v>
      </c>
      <c r="K103" s="4">
        <f t="shared" si="50"/>
        <v>10.553129999999998</v>
      </c>
      <c r="N103" s="30">
        <v>13</v>
      </c>
      <c r="O103">
        <f t="shared" si="51"/>
        <v>8.5878400000000017</v>
      </c>
      <c r="P103">
        <f t="shared" si="52"/>
        <v>6.9903200000000005</v>
      </c>
      <c r="Q103">
        <f t="shared" si="53"/>
        <v>7.1514200000000017</v>
      </c>
      <c r="R103">
        <f t="shared" si="54"/>
        <v>7.1490399999999976</v>
      </c>
      <c r="S103">
        <f t="shared" si="55"/>
        <v>7.3055400000000015</v>
      </c>
      <c r="T103">
        <f t="shared" si="56"/>
        <v>7.4774200000000022</v>
      </c>
      <c r="U103">
        <f t="shared" si="57"/>
        <v>7.6977699999999984</v>
      </c>
      <c r="V103">
        <f t="shared" si="58"/>
        <v>8.0988699999999998</v>
      </c>
      <c r="W103" s="4">
        <f t="shared" si="59"/>
        <v>8.285029999999999</v>
      </c>
    </row>
    <row r="104" spans="2:23" x14ac:dyDescent="0.3">
      <c r="B104" s="30">
        <v>14</v>
      </c>
      <c r="C104">
        <f t="shared" si="42"/>
        <v>9.4572400000000041</v>
      </c>
      <c r="D104">
        <f t="shared" si="43"/>
        <v>8.0119200000000017</v>
      </c>
      <c r="E104">
        <f t="shared" si="44"/>
        <v>8.3705399999999983</v>
      </c>
      <c r="F104">
        <f t="shared" si="45"/>
        <v>8.5521999999999991</v>
      </c>
      <c r="G104">
        <f t="shared" si="46"/>
        <v>9.0393199999999982</v>
      </c>
      <c r="H104">
        <f t="shared" si="47"/>
        <v>9.3715600000000023</v>
      </c>
      <c r="I104">
        <f t="shared" si="48"/>
        <v>9.73935</v>
      </c>
      <c r="J104">
        <f t="shared" si="49"/>
        <v>10.216769999999997</v>
      </c>
      <c r="K104" s="4">
        <f t="shared" si="50"/>
        <v>10.451769999999998</v>
      </c>
      <c r="N104" s="30">
        <v>14</v>
      </c>
      <c r="O104">
        <f t="shared" si="51"/>
        <v>8.5783600000000018</v>
      </c>
      <c r="P104">
        <f t="shared" si="52"/>
        <v>6.9862800000000007</v>
      </c>
      <c r="Q104">
        <f t="shared" si="53"/>
        <v>7.1431800000000019</v>
      </c>
      <c r="R104">
        <f t="shared" si="54"/>
        <v>7.1401599999999972</v>
      </c>
      <c r="S104">
        <f t="shared" si="55"/>
        <v>7.2911600000000014</v>
      </c>
      <c r="T104">
        <f t="shared" si="56"/>
        <v>7.4606800000000026</v>
      </c>
      <c r="U104">
        <f t="shared" si="57"/>
        <v>7.6803299999999979</v>
      </c>
      <c r="V104">
        <f t="shared" si="58"/>
        <v>8.0802300000000002</v>
      </c>
      <c r="W104" s="4">
        <f t="shared" si="59"/>
        <v>8.2668699999999991</v>
      </c>
    </row>
    <row r="105" spans="2:23" x14ac:dyDescent="0.3">
      <c r="B105" s="30">
        <v>15</v>
      </c>
      <c r="C105">
        <f t="shared" si="42"/>
        <v>9.4188333333333372</v>
      </c>
      <c r="D105">
        <f t="shared" si="43"/>
        <v>7.9731666666666694</v>
      </c>
      <c r="E105">
        <f t="shared" si="44"/>
        <v>8.3209166666666654</v>
      </c>
      <c r="F105">
        <f t="shared" si="45"/>
        <v>8.4958333333333318</v>
      </c>
      <c r="G105">
        <f t="shared" si="46"/>
        <v>8.9648333333333312</v>
      </c>
      <c r="H105">
        <f t="shared" si="47"/>
        <v>9.2861666666666682</v>
      </c>
      <c r="I105">
        <f t="shared" si="48"/>
        <v>9.6468749999999996</v>
      </c>
      <c r="J105">
        <f t="shared" si="49"/>
        <v>10.117958333333331</v>
      </c>
      <c r="K105" s="4">
        <f t="shared" si="50"/>
        <v>10.35295833333333</v>
      </c>
      <c r="N105" s="30">
        <v>15</v>
      </c>
      <c r="O105">
        <f t="shared" si="51"/>
        <v>8.5695000000000014</v>
      </c>
      <c r="P105">
        <f t="shared" si="52"/>
        <v>6.9826666666666668</v>
      </c>
      <c r="Q105">
        <f t="shared" si="53"/>
        <v>7.1355833333333356</v>
      </c>
      <c r="R105">
        <f t="shared" si="54"/>
        <v>7.131999999999997</v>
      </c>
      <c r="S105">
        <f t="shared" si="55"/>
        <v>7.2778333333333354</v>
      </c>
      <c r="T105">
        <f t="shared" si="56"/>
        <v>7.4451666666666689</v>
      </c>
      <c r="U105">
        <f t="shared" si="57"/>
        <v>7.6641249999999985</v>
      </c>
      <c r="V105">
        <f t="shared" si="58"/>
        <v>8.062875</v>
      </c>
      <c r="W105" s="4">
        <f t="shared" si="59"/>
        <v>8.2500416666666663</v>
      </c>
    </row>
    <row r="106" spans="2:23" x14ac:dyDescent="0.3">
      <c r="B106" s="30">
        <v>16</v>
      </c>
      <c r="C106">
        <f t="shared" si="42"/>
        <v>9.3813400000000033</v>
      </c>
      <c r="D106">
        <f t="shared" si="43"/>
        <v>7.9352200000000019</v>
      </c>
      <c r="E106">
        <f t="shared" si="44"/>
        <v>8.2723899999999979</v>
      </c>
      <c r="F106">
        <f t="shared" si="45"/>
        <v>8.4406999999999996</v>
      </c>
      <c r="G106">
        <f t="shared" si="46"/>
        <v>8.8921199999999985</v>
      </c>
      <c r="H106">
        <f t="shared" si="47"/>
        <v>9.2029600000000027</v>
      </c>
      <c r="I106">
        <f t="shared" si="48"/>
        <v>9.5567250000000001</v>
      </c>
      <c r="J106">
        <f t="shared" si="49"/>
        <v>10.021694999999998</v>
      </c>
      <c r="K106" s="4">
        <f t="shared" si="50"/>
        <v>10.256694999999997</v>
      </c>
      <c r="N106" s="30">
        <v>16</v>
      </c>
      <c r="O106">
        <f t="shared" si="51"/>
        <v>8.5612600000000008</v>
      </c>
      <c r="P106">
        <f t="shared" si="52"/>
        <v>6.9794800000000006</v>
      </c>
      <c r="Q106">
        <f t="shared" si="53"/>
        <v>7.1286300000000029</v>
      </c>
      <c r="R106">
        <f t="shared" si="54"/>
        <v>7.1245599999999971</v>
      </c>
      <c r="S106">
        <f t="shared" si="55"/>
        <v>7.2655600000000016</v>
      </c>
      <c r="T106">
        <f t="shared" si="56"/>
        <v>7.4308800000000028</v>
      </c>
      <c r="U106">
        <f t="shared" si="57"/>
        <v>7.6491549999999986</v>
      </c>
      <c r="V106">
        <f t="shared" si="58"/>
        <v>8.0468049999999991</v>
      </c>
      <c r="W106" s="4">
        <f t="shared" si="59"/>
        <v>8.2345449999999989</v>
      </c>
    </row>
    <row r="107" spans="2:23" x14ac:dyDescent="0.3">
      <c r="B107" s="30">
        <v>17</v>
      </c>
      <c r="C107">
        <f t="shared" si="42"/>
        <v>9.3447600000000044</v>
      </c>
      <c r="D107">
        <f t="shared" si="43"/>
        <v>7.898080000000002</v>
      </c>
      <c r="E107">
        <f t="shared" si="44"/>
        <v>8.2249599999999976</v>
      </c>
      <c r="F107">
        <f t="shared" si="45"/>
        <v>8.3867999999999991</v>
      </c>
      <c r="G107">
        <f t="shared" si="46"/>
        <v>8.8211799999999982</v>
      </c>
      <c r="H107">
        <f t="shared" si="47"/>
        <v>9.1219400000000022</v>
      </c>
      <c r="I107">
        <f t="shared" si="48"/>
        <v>9.4688999999999997</v>
      </c>
      <c r="J107">
        <f t="shared" si="49"/>
        <v>9.927979999999998</v>
      </c>
      <c r="K107" s="4">
        <f t="shared" si="50"/>
        <v>10.162979999999997</v>
      </c>
      <c r="N107" s="30">
        <v>17</v>
      </c>
      <c r="O107">
        <f t="shared" si="51"/>
        <v>8.5536400000000015</v>
      </c>
      <c r="P107">
        <f t="shared" si="52"/>
        <v>6.9767200000000003</v>
      </c>
      <c r="Q107">
        <f t="shared" si="53"/>
        <v>7.1223200000000029</v>
      </c>
      <c r="R107">
        <f t="shared" si="54"/>
        <v>7.1178399999999966</v>
      </c>
      <c r="S107">
        <f t="shared" si="55"/>
        <v>7.2543400000000018</v>
      </c>
      <c r="T107">
        <f t="shared" si="56"/>
        <v>7.4178200000000025</v>
      </c>
      <c r="U107">
        <f t="shared" si="57"/>
        <v>7.6354199999999981</v>
      </c>
      <c r="V107">
        <f t="shared" si="58"/>
        <v>8.0320199999999993</v>
      </c>
      <c r="W107" s="4">
        <f t="shared" si="59"/>
        <v>8.2203799999999987</v>
      </c>
    </row>
    <row r="108" spans="2:23" x14ac:dyDescent="0.3">
      <c r="B108" s="30">
        <v>18</v>
      </c>
      <c r="C108">
        <f t="shared" si="42"/>
        <v>9.3090933333333368</v>
      </c>
      <c r="D108">
        <f t="shared" si="43"/>
        <v>7.8617466666666687</v>
      </c>
      <c r="E108">
        <f t="shared" si="44"/>
        <v>8.1786266666666645</v>
      </c>
      <c r="F108">
        <f t="shared" si="45"/>
        <v>8.3341333333333321</v>
      </c>
      <c r="G108">
        <f t="shared" si="46"/>
        <v>8.7520133333333323</v>
      </c>
      <c r="H108">
        <f t="shared" si="47"/>
        <v>9.0431066666666702</v>
      </c>
      <c r="I108">
        <f t="shared" si="48"/>
        <v>9.3833999999999982</v>
      </c>
      <c r="J108">
        <f t="shared" si="49"/>
        <v>9.8368133333333319</v>
      </c>
      <c r="K108" s="4">
        <f t="shared" si="50"/>
        <v>10.07181333333333</v>
      </c>
      <c r="N108" s="30">
        <v>18</v>
      </c>
      <c r="O108">
        <f t="shared" si="51"/>
        <v>8.5466400000000018</v>
      </c>
      <c r="P108">
        <f t="shared" si="52"/>
        <v>6.9743866666666667</v>
      </c>
      <c r="Q108">
        <f t="shared" si="53"/>
        <v>7.1166533333333364</v>
      </c>
      <c r="R108">
        <f t="shared" si="54"/>
        <v>7.1118399999999964</v>
      </c>
      <c r="S108">
        <f t="shared" si="55"/>
        <v>7.2441733333333351</v>
      </c>
      <c r="T108">
        <f t="shared" si="56"/>
        <v>7.4059866666666698</v>
      </c>
      <c r="U108">
        <f t="shared" si="57"/>
        <v>7.6229199999999979</v>
      </c>
      <c r="V108">
        <f t="shared" si="58"/>
        <v>8.0185200000000005</v>
      </c>
      <c r="W108" s="4">
        <f t="shared" si="59"/>
        <v>8.2075466666666657</v>
      </c>
    </row>
    <row r="109" spans="2:23" x14ac:dyDescent="0.3">
      <c r="B109" s="30">
        <v>19</v>
      </c>
      <c r="C109">
        <f t="shared" si="42"/>
        <v>9.274340000000004</v>
      </c>
      <c r="D109">
        <f t="shared" si="43"/>
        <v>7.826220000000002</v>
      </c>
      <c r="E109">
        <f t="shared" si="44"/>
        <v>8.1333899999999986</v>
      </c>
      <c r="F109">
        <f t="shared" si="45"/>
        <v>8.2826999999999984</v>
      </c>
      <c r="G109">
        <f t="shared" si="46"/>
        <v>8.6846199999999989</v>
      </c>
      <c r="H109">
        <f t="shared" si="47"/>
        <v>8.9664600000000032</v>
      </c>
      <c r="I109">
        <f t="shared" si="48"/>
        <v>9.3002249999999993</v>
      </c>
      <c r="J109">
        <f t="shared" si="49"/>
        <v>9.7481949999999991</v>
      </c>
      <c r="K109" s="4">
        <f t="shared" si="50"/>
        <v>9.9831949999999967</v>
      </c>
      <c r="N109" s="30">
        <v>19</v>
      </c>
      <c r="O109">
        <f t="shared" si="51"/>
        <v>8.5402600000000017</v>
      </c>
      <c r="P109">
        <f t="shared" si="52"/>
        <v>6.9724800000000009</v>
      </c>
      <c r="Q109">
        <f t="shared" si="53"/>
        <v>7.1116300000000034</v>
      </c>
      <c r="R109">
        <f t="shared" si="54"/>
        <v>7.1065599999999964</v>
      </c>
      <c r="S109">
        <f t="shared" si="55"/>
        <v>7.2350600000000025</v>
      </c>
      <c r="T109">
        <f t="shared" si="56"/>
        <v>7.395380000000003</v>
      </c>
      <c r="U109">
        <f t="shared" si="57"/>
        <v>7.6116549999999981</v>
      </c>
      <c r="V109">
        <f t="shared" si="58"/>
        <v>8.0063049999999993</v>
      </c>
      <c r="W109" s="4">
        <f t="shared" si="59"/>
        <v>8.1960449999999998</v>
      </c>
    </row>
    <row r="110" spans="2:23" x14ac:dyDescent="0.3">
      <c r="B110" s="30">
        <v>20</v>
      </c>
      <c r="C110">
        <f t="shared" si="42"/>
        <v>9.2405000000000044</v>
      </c>
      <c r="D110">
        <f t="shared" si="43"/>
        <v>7.7915000000000019</v>
      </c>
      <c r="E110">
        <f t="shared" si="44"/>
        <v>8.0892499999999981</v>
      </c>
      <c r="F110">
        <f t="shared" si="45"/>
        <v>8.2324999999999999</v>
      </c>
      <c r="G110">
        <f t="shared" si="46"/>
        <v>8.618999999999998</v>
      </c>
      <c r="H110">
        <f t="shared" si="47"/>
        <v>8.892000000000003</v>
      </c>
      <c r="I110">
        <f t="shared" si="48"/>
        <v>9.2193749999999994</v>
      </c>
      <c r="J110">
        <f t="shared" si="49"/>
        <v>9.6621249999999996</v>
      </c>
      <c r="K110" s="4">
        <f t="shared" si="50"/>
        <v>9.8971249999999955</v>
      </c>
      <c r="N110" s="30">
        <v>20</v>
      </c>
      <c r="O110">
        <f t="shared" si="51"/>
        <v>8.5345000000000013</v>
      </c>
      <c r="P110">
        <f t="shared" si="52"/>
        <v>6.9710000000000001</v>
      </c>
      <c r="Q110">
        <f t="shared" si="53"/>
        <v>7.1072500000000032</v>
      </c>
      <c r="R110">
        <f t="shared" si="54"/>
        <v>7.1019999999999968</v>
      </c>
      <c r="S110">
        <f t="shared" si="55"/>
        <v>7.2270000000000021</v>
      </c>
      <c r="T110">
        <f t="shared" si="56"/>
        <v>7.3860000000000037</v>
      </c>
      <c r="U110">
        <f t="shared" si="57"/>
        <v>7.6016249999999976</v>
      </c>
      <c r="V110">
        <f t="shared" si="58"/>
        <v>7.9953750000000001</v>
      </c>
      <c r="W110" s="4">
        <f t="shared" si="59"/>
        <v>8.1858749999999993</v>
      </c>
    </row>
    <row r="111" spans="2:23" x14ac:dyDescent="0.3">
      <c r="B111" s="30">
        <v>21</v>
      </c>
      <c r="C111">
        <f t="shared" si="42"/>
        <v>9.2075733333333378</v>
      </c>
      <c r="D111">
        <f t="shared" si="43"/>
        <v>7.7575866666666684</v>
      </c>
      <c r="E111">
        <f t="shared" si="44"/>
        <v>8.0462066666666647</v>
      </c>
      <c r="F111">
        <f t="shared" si="45"/>
        <v>8.1835333333333331</v>
      </c>
      <c r="G111">
        <f t="shared" si="46"/>
        <v>8.5551533333333314</v>
      </c>
      <c r="H111">
        <f t="shared" si="47"/>
        <v>8.8197266666666696</v>
      </c>
      <c r="I111">
        <f t="shared" si="48"/>
        <v>9.1408499999999986</v>
      </c>
      <c r="J111">
        <f t="shared" si="49"/>
        <v>9.5786033333333318</v>
      </c>
      <c r="K111" s="4">
        <f t="shared" si="50"/>
        <v>9.8136033333333295</v>
      </c>
      <c r="N111" s="30">
        <v>21</v>
      </c>
      <c r="O111">
        <f t="shared" si="51"/>
        <v>8.5293600000000023</v>
      </c>
      <c r="P111">
        <f t="shared" si="52"/>
        <v>6.969946666666667</v>
      </c>
      <c r="Q111">
        <f t="shared" si="53"/>
        <v>7.1035133333333373</v>
      </c>
      <c r="R111">
        <f t="shared" si="54"/>
        <v>7.0981599999999965</v>
      </c>
      <c r="S111">
        <f t="shared" si="55"/>
        <v>7.2199933333333357</v>
      </c>
      <c r="T111">
        <f t="shared" si="56"/>
        <v>7.3778466666666702</v>
      </c>
      <c r="U111">
        <f t="shared" si="57"/>
        <v>7.5928299999999975</v>
      </c>
      <c r="V111">
        <f t="shared" si="58"/>
        <v>7.9857300000000002</v>
      </c>
      <c r="W111" s="4">
        <f t="shared" si="59"/>
        <v>8.1770366666666661</v>
      </c>
    </row>
    <row r="112" spans="2:23" x14ac:dyDescent="0.3">
      <c r="B112" s="30">
        <v>22</v>
      </c>
      <c r="C112">
        <f t="shared" si="42"/>
        <v>9.1755600000000044</v>
      </c>
      <c r="D112">
        <f t="shared" si="43"/>
        <v>7.7244800000000016</v>
      </c>
      <c r="E112">
        <f t="shared" si="44"/>
        <v>8.0042599999999986</v>
      </c>
      <c r="F112">
        <f t="shared" si="45"/>
        <v>8.1357999999999997</v>
      </c>
      <c r="G112">
        <f t="shared" si="46"/>
        <v>8.4930799999999991</v>
      </c>
      <c r="H112">
        <f t="shared" si="47"/>
        <v>8.749640000000003</v>
      </c>
      <c r="I112">
        <f t="shared" si="48"/>
        <v>9.0646499999999985</v>
      </c>
      <c r="J112">
        <f t="shared" si="49"/>
        <v>9.4976299999999974</v>
      </c>
      <c r="K112" s="4">
        <f t="shared" si="50"/>
        <v>9.7326299999999968</v>
      </c>
      <c r="N112" s="30">
        <v>22</v>
      </c>
      <c r="O112">
        <f t="shared" si="51"/>
        <v>8.5248400000000011</v>
      </c>
      <c r="P112">
        <f t="shared" si="52"/>
        <v>6.9693200000000006</v>
      </c>
      <c r="Q112">
        <f t="shared" si="53"/>
        <v>7.1004200000000042</v>
      </c>
      <c r="R112">
        <f t="shared" si="54"/>
        <v>7.0950399999999956</v>
      </c>
      <c r="S112">
        <f t="shared" si="55"/>
        <v>7.2140400000000025</v>
      </c>
      <c r="T112">
        <f t="shared" si="56"/>
        <v>7.3709200000000035</v>
      </c>
      <c r="U112">
        <f t="shared" si="57"/>
        <v>7.5852699999999977</v>
      </c>
      <c r="V112">
        <f t="shared" si="58"/>
        <v>7.9773699999999996</v>
      </c>
      <c r="W112" s="4">
        <f t="shared" si="59"/>
        <v>8.1695299999999982</v>
      </c>
    </row>
    <row r="113" spans="2:23" x14ac:dyDescent="0.3">
      <c r="B113" s="30">
        <v>23</v>
      </c>
      <c r="C113">
        <f t="shared" si="42"/>
        <v>9.1444600000000058</v>
      </c>
      <c r="D113">
        <f t="shared" si="43"/>
        <v>7.6921800000000013</v>
      </c>
      <c r="E113">
        <f t="shared" si="44"/>
        <v>7.9634099999999979</v>
      </c>
      <c r="F113">
        <f t="shared" si="45"/>
        <v>8.0892999999999997</v>
      </c>
      <c r="G113">
        <f t="shared" si="46"/>
        <v>8.4327799999999993</v>
      </c>
      <c r="H113">
        <f t="shared" si="47"/>
        <v>8.6817400000000031</v>
      </c>
      <c r="I113">
        <f t="shared" si="48"/>
        <v>8.9907749999999993</v>
      </c>
      <c r="J113">
        <f t="shared" si="49"/>
        <v>9.4192049999999981</v>
      </c>
      <c r="K113" s="4">
        <f t="shared" si="50"/>
        <v>9.6542049999999975</v>
      </c>
      <c r="N113" s="30">
        <v>23</v>
      </c>
      <c r="O113">
        <f t="shared" si="51"/>
        <v>8.5209400000000013</v>
      </c>
      <c r="P113">
        <f t="shared" si="52"/>
        <v>6.9691200000000011</v>
      </c>
      <c r="Q113">
        <f t="shared" si="53"/>
        <v>7.0979700000000037</v>
      </c>
      <c r="R113">
        <f t="shared" si="54"/>
        <v>7.0926399999999958</v>
      </c>
      <c r="S113">
        <f t="shared" si="55"/>
        <v>7.2091400000000023</v>
      </c>
      <c r="T113">
        <f t="shared" si="56"/>
        <v>7.3652200000000034</v>
      </c>
      <c r="U113">
        <f t="shared" si="57"/>
        <v>7.5789449999999974</v>
      </c>
      <c r="V113">
        <f t="shared" si="58"/>
        <v>7.9702950000000001</v>
      </c>
      <c r="W113" s="4">
        <f t="shared" si="59"/>
        <v>8.1633549999999993</v>
      </c>
    </row>
    <row r="114" spans="2:23" x14ac:dyDescent="0.3">
      <c r="B114" s="30">
        <v>24</v>
      </c>
      <c r="C114">
        <f t="shared" si="42"/>
        <v>9.1142733333333386</v>
      </c>
      <c r="D114">
        <f t="shared" si="43"/>
        <v>7.6606866666666678</v>
      </c>
      <c r="E114">
        <f t="shared" si="44"/>
        <v>7.9236566666666643</v>
      </c>
      <c r="F114">
        <f t="shared" si="45"/>
        <v>8.0440333333333331</v>
      </c>
      <c r="G114">
        <f t="shared" si="46"/>
        <v>8.374253333333332</v>
      </c>
      <c r="H114">
        <f t="shared" si="47"/>
        <v>8.6160266666666701</v>
      </c>
      <c r="I114">
        <f t="shared" si="48"/>
        <v>8.9192249999999973</v>
      </c>
      <c r="J114">
        <f t="shared" si="49"/>
        <v>9.3433283333333321</v>
      </c>
      <c r="K114" s="4">
        <f t="shared" si="50"/>
        <v>9.5783283333333298</v>
      </c>
      <c r="N114" s="30">
        <v>24</v>
      </c>
      <c r="O114">
        <f t="shared" si="51"/>
        <v>8.5176600000000011</v>
      </c>
      <c r="P114">
        <f t="shared" si="52"/>
        <v>6.9693466666666675</v>
      </c>
      <c r="Q114">
        <f t="shared" si="53"/>
        <v>7.0961633333333376</v>
      </c>
      <c r="R114">
        <f t="shared" si="54"/>
        <v>7.0909599999999955</v>
      </c>
      <c r="S114">
        <f t="shared" si="55"/>
        <v>7.2052933333333362</v>
      </c>
      <c r="T114">
        <f t="shared" si="56"/>
        <v>7.360746666666671</v>
      </c>
      <c r="U114">
        <f t="shared" si="57"/>
        <v>7.5738549999999973</v>
      </c>
      <c r="V114">
        <f t="shared" si="58"/>
        <v>7.9645049999999999</v>
      </c>
      <c r="W114" s="4">
        <f t="shared" si="59"/>
        <v>8.1585116666666657</v>
      </c>
    </row>
    <row r="115" spans="2:23" x14ac:dyDescent="0.3">
      <c r="B115" s="30">
        <v>25</v>
      </c>
      <c r="C115">
        <f t="shared" si="42"/>
        <v>9.0850000000000062</v>
      </c>
      <c r="D115">
        <f t="shared" si="43"/>
        <v>7.6300000000000017</v>
      </c>
      <c r="E115">
        <f t="shared" si="44"/>
        <v>7.884999999999998</v>
      </c>
      <c r="F115">
        <f t="shared" si="45"/>
        <v>8</v>
      </c>
      <c r="G115">
        <f t="shared" si="46"/>
        <v>8.317499999999999</v>
      </c>
      <c r="H115">
        <f t="shared" si="47"/>
        <v>8.5525000000000038</v>
      </c>
      <c r="I115">
        <f t="shared" si="48"/>
        <v>8.8499999999999979</v>
      </c>
      <c r="J115">
        <f t="shared" si="49"/>
        <v>9.27</v>
      </c>
      <c r="K115" s="4">
        <f t="shared" si="50"/>
        <v>9.5049999999999972</v>
      </c>
      <c r="N115" s="30">
        <v>25</v>
      </c>
      <c r="O115">
        <f t="shared" si="51"/>
        <v>8.5150000000000023</v>
      </c>
      <c r="P115">
        <f t="shared" si="52"/>
        <v>6.9700000000000006</v>
      </c>
      <c r="Q115">
        <f t="shared" si="53"/>
        <v>7.0950000000000042</v>
      </c>
      <c r="R115">
        <f t="shared" si="54"/>
        <v>7.0899999999999954</v>
      </c>
      <c r="S115">
        <f t="shared" si="55"/>
        <v>7.2025000000000023</v>
      </c>
      <c r="T115">
        <f t="shared" si="56"/>
        <v>7.3575000000000044</v>
      </c>
      <c r="U115">
        <f t="shared" si="57"/>
        <v>7.5699999999999976</v>
      </c>
      <c r="V115">
        <f t="shared" si="58"/>
        <v>7.96</v>
      </c>
      <c r="W115" s="4">
        <f t="shared" si="59"/>
        <v>8.1549999999999994</v>
      </c>
    </row>
    <row r="116" spans="2:23" x14ac:dyDescent="0.3">
      <c r="B116" s="30">
        <v>26</v>
      </c>
      <c r="C116">
        <f t="shared" si="42"/>
        <v>9.0566400000000051</v>
      </c>
      <c r="D116">
        <f t="shared" si="43"/>
        <v>7.6001200000000013</v>
      </c>
      <c r="E116">
        <f t="shared" si="44"/>
        <v>7.8474399999999971</v>
      </c>
      <c r="F116">
        <f t="shared" si="45"/>
        <v>7.9572000000000003</v>
      </c>
      <c r="G116">
        <f t="shared" si="46"/>
        <v>8.2625199999999985</v>
      </c>
      <c r="H116">
        <f t="shared" si="47"/>
        <v>8.4911600000000043</v>
      </c>
      <c r="I116">
        <f t="shared" si="48"/>
        <v>8.7830999999999975</v>
      </c>
      <c r="J116">
        <f t="shared" si="49"/>
        <v>9.1992199999999986</v>
      </c>
      <c r="K116" s="4">
        <f t="shared" si="50"/>
        <v>9.4342199999999963</v>
      </c>
      <c r="N116" s="30">
        <v>26</v>
      </c>
      <c r="O116">
        <f t="shared" si="51"/>
        <v>8.5129600000000014</v>
      </c>
      <c r="P116">
        <f t="shared" si="52"/>
        <v>6.9710800000000006</v>
      </c>
      <c r="Q116">
        <f t="shared" si="53"/>
        <v>7.0944800000000043</v>
      </c>
      <c r="R116">
        <f t="shared" si="54"/>
        <v>7.0897599999999956</v>
      </c>
      <c r="S116">
        <f t="shared" si="55"/>
        <v>7.2007600000000025</v>
      </c>
      <c r="T116">
        <f t="shared" si="56"/>
        <v>7.3554800000000045</v>
      </c>
      <c r="U116">
        <f t="shared" si="57"/>
        <v>7.5673799999999973</v>
      </c>
      <c r="V116">
        <f t="shared" si="58"/>
        <v>7.9567800000000002</v>
      </c>
      <c r="W116" s="4">
        <f t="shared" si="59"/>
        <v>8.1528199999999984</v>
      </c>
    </row>
    <row r="117" spans="2:23" x14ac:dyDescent="0.3">
      <c r="B117" s="30">
        <v>27</v>
      </c>
      <c r="C117">
        <f t="shared" si="42"/>
        <v>9.029193333333339</v>
      </c>
      <c r="D117">
        <f t="shared" si="43"/>
        <v>7.5710466666666676</v>
      </c>
      <c r="E117">
        <f t="shared" si="44"/>
        <v>7.8109766666666642</v>
      </c>
      <c r="F117">
        <f t="shared" si="45"/>
        <v>7.915633333333334</v>
      </c>
      <c r="G117">
        <f t="shared" si="46"/>
        <v>8.2093133333333324</v>
      </c>
      <c r="H117">
        <f t="shared" si="47"/>
        <v>8.4320066666666698</v>
      </c>
      <c r="I117">
        <f t="shared" si="48"/>
        <v>8.7185249999999979</v>
      </c>
      <c r="J117">
        <f t="shared" si="49"/>
        <v>9.1309883333333328</v>
      </c>
      <c r="K117" s="4">
        <f t="shared" si="50"/>
        <v>9.3659883333333305</v>
      </c>
      <c r="N117" s="30">
        <v>27</v>
      </c>
      <c r="O117">
        <f t="shared" si="51"/>
        <v>8.5115400000000019</v>
      </c>
      <c r="P117">
        <f t="shared" si="52"/>
        <v>6.9725866666666674</v>
      </c>
      <c r="Q117">
        <f t="shared" si="53"/>
        <v>7.094603333333338</v>
      </c>
      <c r="R117">
        <f t="shared" si="54"/>
        <v>7.0902399999999952</v>
      </c>
      <c r="S117">
        <f t="shared" si="55"/>
        <v>7.2000733333333367</v>
      </c>
      <c r="T117">
        <f t="shared" si="56"/>
        <v>7.3546866666666713</v>
      </c>
      <c r="U117">
        <f t="shared" si="57"/>
        <v>7.5659949999999974</v>
      </c>
      <c r="V117">
        <f t="shared" si="58"/>
        <v>7.9548449999999997</v>
      </c>
      <c r="W117" s="4">
        <f t="shared" si="59"/>
        <v>8.1519716666666646</v>
      </c>
    </row>
    <row r="118" spans="2:23" x14ac:dyDescent="0.3">
      <c r="B118" s="30">
        <v>28</v>
      </c>
      <c r="C118">
        <f t="shared" si="42"/>
        <v>9.0026600000000059</v>
      </c>
      <c r="D118">
        <f t="shared" si="43"/>
        <v>7.5427800000000014</v>
      </c>
      <c r="E118">
        <f t="shared" si="44"/>
        <v>7.7756099999999977</v>
      </c>
      <c r="F118">
        <f t="shared" si="45"/>
        <v>7.8753000000000002</v>
      </c>
      <c r="G118">
        <f t="shared" si="46"/>
        <v>8.1578799999999987</v>
      </c>
      <c r="H118">
        <f t="shared" si="47"/>
        <v>8.3750400000000038</v>
      </c>
      <c r="I118">
        <f t="shared" si="48"/>
        <v>8.6562749999999973</v>
      </c>
      <c r="J118">
        <f t="shared" si="49"/>
        <v>9.0653049999999986</v>
      </c>
      <c r="K118" s="4">
        <f t="shared" si="50"/>
        <v>9.300304999999998</v>
      </c>
      <c r="N118" s="30">
        <v>28</v>
      </c>
      <c r="O118">
        <f t="shared" si="51"/>
        <v>8.510740000000002</v>
      </c>
      <c r="P118">
        <f t="shared" si="52"/>
        <v>6.9745200000000009</v>
      </c>
      <c r="Q118">
        <f t="shared" si="53"/>
        <v>7.0953700000000044</v>
      </c>
      <c r="R118">
        <f t="shared" si="54"/>
        <v>7.0914399999999951</v>
      </c>
      <c r="S118">
        <f t="shared" si="55"/>
        <v>7.2004400000000031</v>
      </c>
      <c r="T118">
        <f t="shared" si="56"/>
        <v>7.3551200000000048</v>
      </c>
      <c r="U118">
        <f t="shared" si="57"/>
        <v>7.5658449999999977</v>
      </c>
      <c r="V118">
        <f t="shared" si="58"/>
        <v>7.9541949999999995</v>
      </c>
      <c r="W118" s="4">
        <f t="shared" si="59"/>
        <v>8.152454999999998</v>
      </c>
    </row>
    <row r="119" spans="2:23" x14ac:dyDescent="0.3">
      <c r="B119" s="30">
        <v>29</v>
      </c>
      <c r="C119">
        <f t="shared" si="42"/>
        <v>8.9770400000000059</v>
      </c>
      <c r="D119">
        <f t="shared" si="43"/>
        <v>7.5153200000000009</v>
      </c>
      <c r="E119">
        <f t="shared" si="44"/>
        <v>7.7413399999999974</v>
      </c>
      <c r="F119">
        <f t="shared" si="45"/>
        <v>7.8361999999999998</v>
      </c>
      <c r="G119">
        <f t="shared" si="46"/>
        <v>8.1082199999999993</v>
      </c>
      <c r="H119">
        <f t="shared" si="47"/>
        <v>8.3202600000000047</v>
      </c>
      <c r="I119">
        <f t="shared" si="48"/>
        <v>8.5963499999999975</v>
      </c>
      <c r="J119">
        <f t="shared" si="49"/>
        <v>9.0021699999999996</v>
      </c>
      <c r="K119" s="4">
        <f t="shared" si="50"/>
        <v>9.2371699999999972</v>
      </c>
      <c r="N119" s="30">
        <v>29</v>
      </c>
      <c r="O119">
        <f t="shared" si="51"/>
        <v>8.5105600000000017</v>
      </c>
      <c r="P119">
        <f t="shared" si="52"/>
        <v>6.9768800000000013</v>
      </c>
      <c r="Q119">
        <f t="shared" si="53"/>
        <v>7.0967800000000052</v>
      </c>
      <c r="R119">
        <f t="shared" si="54"/>
        <v>7.0933599999999952</v>
      </c>
      <c r="S119">
        <f t="shared" si="55"/>
        <v>7.2018600000000035</v>
      </c>
      <c r="T119">
        <f t="shared" si="56"/>
        <v>7.3567800000000041</v>
      </c>
      <c r="U119">
        <f t="shared" si="57"/>
        <v>7.5669299999999975</v>
      </c>
      <c r="V119">
        <f t="shared" si="58"/>
        <v>7.9548299999999994</v>
      </c>
      <c r="W119" s="4">
        <f t="shared" si="59"/>
        <v>8.1542699999999986</v>
      </c>
    </row>
    <row r="120" spans="2:23" x14ac:dyDescent="0.3">
      <c r="B120" s="30">
        <v>30</v>
      </c>
      <c r="C120">
        <f t="shared" si="42"/>
        <v>8.952333333333339</v>
      </c>
      <c r="D120">
        <f t="shared" si="43"/>
        <v>7.4886666666666679</v>
      </c>
      <c r="E120">
        <f t="shared" si="44"/>
        <v>7.7081666666666635</v>
      </c>
      <c r="F120">
        <f t="shared" si="45"/>
        <v>7.7983333333333338</v>
      </c>
      <c r="G120">
        <f t="shared" si="46"/>
        <v>8.0603333333333325</v>
      </c>
      <c r="H120">
        <f t="shared" si="47"/>
        <v>8.2676666666666705</v>
      </c>
      <c r="I120">
        <f t="shared" si="48"/>
        <v>8.5387499999999967</v>
      </c>
      <c r="J120">
        <f t="shared" si="49"/>
        <v>8.9415833333333321</v>
      </c>
      <c r="K120" s="4">
        <f t="shared" si="50"/>
        <v>9.1765833333333298</v>
      </c>
      <c r="N120" s="30">
        <v>30</v>
      </c>
      <c r="O120">
        <f t="shared" si="51"/>
        <v>8.5110000000000028</v>
      </c>
      <c r="P120">
        <f t="shared" si="52"/>
        <v>6.9796666666666676</v>
      </c>
      <c r="Q120">
        <f t="shared" si="53"/>
        <v>7.0988333333333387</v>
      </c>
      <c r="R120">
        <f t="shared" si="54"/>
        <v>7.0959999999999948</v>
      </c>
      <c r="S120">
        <f t="shared" si="55"/>
        <v>7.204333333333337</v>
      </c>
      <c r="T120">
        <f t="shared" si="56"/>
        <v>7.359666666666671</v>
      </c>
      <c r="U120">
        <f t="shared" si="57"/>
        <v>7.5692499999999967</v>
      </c>
      <c r="V120">
        <f t="shared" si="58"/>
        <v>7.9567499999999995</v>
      </c>
      <c r="W120" s="4">
        <f t="shared" si="59"/>
        <v>8.1574166666666645</v>
      </c>
    </row>
    <row r="121" spans="2:23" x14ac:dyDescent="0.3">
      <c r="B121" s="30">
        <v>31</v>
      </c>
      <c r="C121">
        <f t="shared" si="42"/>
        <v>8.9285400000000053</v>
      </c>
      <c r="D121">
        <f t="shared" si="43"/>
        <v>7.4628200000000007</v>
      </c>
      <c r="E121">
        <f t="shared" si="44"/>
        <v>7.6760899999999976</v>
      </c>
      <c r="F121">
        <f t="shared" si="45"/>
        <v>7.7617000000000003</v>
      </c>
      <c r="G121">
        <f t="shared" si="46"/>
        <v>8.0142199999999981</v>
      </c>
      <c r="H121">
        <f t="shared" si="47"/>
        <v>8.2172600000000031</v>
      </c>
      <c r="I121">
        <f t="shared" si="48"/>
        <v>8.4834749999999985</v>
      </c>
      <c r="J121">
        <f t="shared" si="49"/>
        <v>8.8835449999999998</v>
      </c>
      <c r="K121" s="4">
        <f t="shared" si="50"/>
        <v>9.1185449999999975</v>
      </c>
      <c r="N121" s="30">
        <v>31</v>
      </c>
      <c r="O121">
        <f t="shared" si="51"/>
        <v>8.5120600000000017</v>
      </c>
      <c r="P121">
        <f t="shared" si="52"/>
        <v>6.9828800000000015</v>
      </c>
      <c r="Q121">
        <f t="shared" si="53"/>
        <v>7.1015300000000057</v>
      </c>
      <c r="R121">
        <f t="shared" si="54"/>
        <v>7.0993599999999946</v>
      </c>
      <c r="S121">
        <f t="shared" si="55"/>
        <v>7.2078600000000037</v>
      </c>
      <c r="T121">
        <f t="shared" si="56"/>
        <v>7.3637800000000047</v>
      </c>
      <c r="U121">
        <f t="shared" si="57"/>
        <v>7.5728049999999971</v>
      </c>
      <c r="V121">
        <f t="shared" si="58"/>
        <v>7.9599549999999999</v>
      </c>
      <c r="W121" s="4">
        <f t="shared" si="59"/>
        <v>8.1618949999999977</v>
      </c>
    </row>
    <row r="122" spans="2:23" x14ac:dyDescent="0.3">
      <c r="B122" s="30">
        <v>32</v>
      </c>
      <c r="C122">
        <f t="shared" si="42"/>
        <v>8.9056600000000063</v>
      </c>
      <c r="D122">
        <f t="shared" si="43"/>
        <v>7.4377800000000009</v>
      </c>
      <c r="E122">
        <f t="shared" si="44"/>
        <v>7.6451099999999972</v>
      </c>
      <c r="F122">
        <f t="shared" si="45"/>
        <v>7.7263000000000002</v>
      </c>
      <c r="G122">
        <f t="shared" si="46"/>
        <v>7.969879999999999</v>
      </c>
      <c r="H122">
        <f t="shared" si="47"/>
        <v>8.1690400000000043</v>
      </c>
      <c r="I122">
        <f t="shared" si="48"/>
        <v>8.4305249999999976</v>
      </c>
      <c r="J122">
        <f t="shared" si="49"/>
        <v>8.8280549999999991</v>
      </c>
      <c r="K122" s="4">
        <f t="shared" si="50"/>
        <v>9.0630549999999968</v>
      </c>
      <c r="N122" s="30">
        <v>32</v>
      </c>
      <c r="O122">
        <f t="shared" si="51"/>
        <v>8.5137400000000021</v>
      </c>
      <c r="P122">
        <f t="shared" si="52"/>
        <v>6.9865200000000014</v>
      </c>
      <c r="Q122">
        <f t="shared" si="53"/>
        <v>7.1048700000000053</v>
      </c>
      <c r="R122">
        <f t="shared" si="54"/>
        <v>7.1034399999999946</v>
      </c>
      <c r="S122">
        <f t="shared" si="55"/>
        <v>7.2124400000000035</v>
      </c>
      <c r="T122">
        <f t="shared" si="56"/>
        <v>7.369120000000005</v>
      </c>
      <c r="U122">
        <f t="shared" si="57"/>
        <v>7.577594999999997</v>
      </c>
      <c r="V122">
        <f t="shared" si="58"/>
        <v>7.9644449999999996</v>
      </c>
      <c r="W122" s="4">
        <f t="shared" si="59"/>
        <v>8.167704999999998</v>
      </c>
    </row>
    <row r="123" spans="2:23" x14ac:dyDescent="0.3">
      <c r="B123" s="30">
        <v>33</v>
      </c>
      <c r="C123">
        <f t="shared" si="42"/>
        <v>8.8836933333333405</v>
      </c>
      <c r="D123">
        <f t="shared" si="43"/>
        <v>7.4135466666666678</v>
      </c>
      <c r="E123">
        <f t="shared" si="44"/>
        <v>7.6152266666666639</v>
      </c>
      <c r="F123">
        <f t="shared" si="45"/>
        <v>7.6921333333333335</v>
      </c>
      <c r="G123">
        <f t="shared" si="46"/>
        <v>7.9273133333333323</v>
      </c>
      <c r="H123">
        <f t="shared" si="47"/>
        <v>8.1230066666666723</v>
      </c>
      <c r="I123">
        <f t="shared" si="48"/>
        <v>8.3798999999999975</v>
      </c>
      <c r="J123">
        <f t="shared" si="49"/>
        <v>8.7751133333333318</v>
      </c>
      <c r="K123" s="4">
        <f t="shared" si="50"/>
        <v>9.0101133333333294</v>
      </c>
      <c r="N123" s="30">
        <v>33</v>
      </c>
      <c r="O123">
        <f t="shared" si="51"/>
        <v>8.5160400000000021</v>
      </c>
      <c r="P123">
        <f t="shared" si="52"/>
        <v>6.9905866666666681</v>
      </c>
      <c r="Q123">
        <f t="shared" si="53"/>
        <v>7.1088533333333386</v>
      </c>
      <c r="R123">
        <f t="shared" si="54"/>
        <v>7.108239999999995</v>
      </c>
      <c r="S123">
        <f t="shared" si="55"/>
        <v>7.2180733333333364</v>
      </c>
      <c r="T123">
        <f t="shared" si="56"/>
        <v>7.3756866666666721</v>
      </c>
      <c r="U123">
        <f t="shared" si="57"/>
        <v>7.5836199999999971</v>
      </c>
      <c r="V123">
        <f t="shared" si="58"/>
        <v>7.9702199999999994</v>
      </c>
      <c r="W123" s="4">
        <f t="shared" si="59"/>
        <v>8.1748466666666637</v>
      </c>
    </row>
    <row r="124" spans="2:23" x14ac:dyDescent="0.3">
      <c r="B124" s="30">
        <v>34</v>
      </c>
      <c r="C124">
        <f t="shared" si="42"/>
        <v>8.8626400000000061</v>
      </c>
      <c r="D124">
        <f t="shared" si="43"/>
        <v>7.3901200000000014</v>
      </c>
      <c r="E124">
        <f t="shared" si="44"/>
        <v>7.586439999999997</v>
      </c>
      <c r="F124">
        <f t="shared" si="45"/>
        <v>7.6592000000000002</v>
      </c>
      <c r="G124">
        <f t="shared" si="46"/>
        <v>7.8865199999999991</v>
      </c>
      <c r="H124">
        <f t="shared" si="47"/>
        <v>8.0791600000000052</v>
      </c>
      <c r="I124">
        <f t="shared" si="48"/>
        <v>8.3315999999999981</v>
      </c>
      <c r="J124">
        <f t="shared" si="49"/>
        <v>8.7247199999999996</v>
      </c>
      <c r="K124" s="4">
        <f t="shared" si="50"/>
        <v>8.9597199999999972</v>
      </c>
      <c r="N124" s="30">
        <v>34</v>
      </c>
      <c r="O124">
        <f t="shared" si="51"/>
        <v>8.5189600000000016</v>
      </c>
      <c r="P124">
        <f t="shared" si="52"/>
        <v>6.9950800000000015</v>
      </c>
      <c r="Q124">
        <f t="shared" si="53"/>
        <v>7.1134800000000054</v>
      </c>
      <c r="R124">
        <f t="shared" si="54"/>
        <v>7.1137599999999948</v>
      </c>
      <c r="S124">
        <f t="shared" si="55"/>
        <v>7.2247600000000034</v>
      </c>
      <c r="T124">
        <f t="shared" si="56"/>
        <v>7.3834800000000049</v>
      </c>
      <c r="U124">
        <f t="shared" si="57"/>
        <v>7.5908799999999967</v>
      </c>
      <c r="V124">
        <f t="shared" si="58"/>
        <v>7.9772799999999995</v>
      </c>
      <c r="W124" s="4">
        <f t="shared" si="59"/>
        <v>8.1833199999999984</v>
      </c>
    </row>
    <row r="125" spans="2:23" x14ac:dyDescent="0.3">
      <c r="B125" s="30">
        <v>35</v>
      </c>
      <c r="C125">
        <f t="shared" si="42"/>
        <v>8.8425000000000065</v>
      </c>
      <c r="D125">
        <f t="shared" si="43"/>
        <v>7.3675000000000006</v>
      </c>
      <c r="E125">
        <f t="shared" si="44"/>
        <v>7.5587499999999972</v>
      </c>
      <c r="F125">
        <f t="shared" si="45"/>
        <v>7.6275000000000004</v>
      </c>
      <c r="G125">
        <f t="shared" si="46"/>
        <v>7.8474999999999993</v>
      </c>
      <c r="H125">
        <f t="shared" si="47"/>
        <v>8.037500000000005</v>
      </c>
      <c r="I125">
        <f t="shared" si="48"/>
        <v>8.2856249999999978</v>
      </c>
      <c r="J125">
        <f t="shared" si="49"/>
        <v>8.676874999999999</v>
      </c>
      <c r="K125" s="4">
        <f t="shared" si="50"/>
        <v>8.9118749999999967</v>
      </c>
      <c r="N125" s="30">
        <v>35</v>
      </c>
      <c r="O125">
        <f t="shared" si="51"/>
        <v>8.5225000000000026</v>
      </c>
      <c r="P125">
        <f t="shared" si="52"/>
        <v>7.0000000000000018</v>
      </c>
      <c r="Q125">
        <f t="shared" si="53"/>
        <v>7.1187500000000057</v>
      </c>
      <c r="R125">
        <f t="shared" si="54"/>
        <v>7.1199999999999939</v>
      </c>
      <c r="S125">
        <f t="shared" si="55"/>
        <v>7.2325000000000035</v>
      </c>
      <c r="T125">
        <f t="shared" si="56"/>
        <v>7.3925000000000054</v>
      </c>
      <c r="U125">
        <f t="shared" si="57"/>
        <v>7.5993749999999967</v>
      </c>
      <c r="V125">
        <f t="shared" si="58"/>
        <v>7.9856249999999989</v>
      </c>
      <c r="W125" s="4">
        <f t="shared" si="59"/>
        <v>8.1931249999999984</v>
      </c>
    </row>
    <row r="126" spans="2:23" x14ac:dyDescent="0.3">
      <c r="B126" s="30">
        <v>36</v>
      </c>
      <c r="C126">
        <f t="shared" si="42"/>
        <v>8.82327333333334</v>
      </c>
      <c r="D126">
        <f t="shared" si="43"/>
        <v>7.3456866666666674</v>
      </c>
      <c r="E126">
        <f t="shared" si="44"/>
        <v>7.5321566666666637</v>
      </c>
      <c r="F126">
        <f t="shared" si="45"/>
        <v>7.597033333333334</v>
      </c>
      <c r="G126">
        <f t="shared" si="46"/>
        <v>7.8102533333333319</v>
      </c>
      <c r="H126">
        <f t="shared" si="47"/>
        <v>7.9980266666666715</v>
      </c>
      <c r="I126">
        <f t="shared" si="48"/>
        <v>8.2419749999999965</v>
      </c>
      <c r="J126">
        <f t="shared" si="49"/>
        <v>8.6315783333333336</v>
      </c>
      <c r="K126" s="4">
        <f t="shared" si="50"/>
        <v>8.8665783333333295</v>
      </c>
      <c r="N126" s="30">
        <v>36</v>
      </c>
      <c r="O126">
        <f t="shared" si="51"/>
        <v>8.5266600000000015</v>
      </c>
      <c r="P126">
        <f t="shared" si="52"/>
        <v>7.0053466666666688</v>
      </c>
      <c r="Q126">
        <f t="shared" si="53"/>
        <v>7.1246633333333396</v>
      </c>
      <c r="R126">
        <f t="shared" si="54"/>
        <v>7.1269599999999942</v>
      </c>
      <c r="S126">
        <f t="shared" si="55"/>
        <v>7.2412933333333376</v>
      </c>
      <c r="T126">
        <f t="shared" si="56"/>
        <v>7.4027466666666726</v>
      </c>
      <c r="U126">
        <f t="shared" si="57"/>
        <v>7.6091049999999969</v>
      </c>
      <c r="V126">
        <f t="shared" si="58"/>
        <v>7.9952549999999993</v>
      </c>
      <c r="W126" s="4">
        <f t="shared" si="59"/>
        <v>8.2042616666666639</v>
      </c>
    </row>
    <row r="127" spans="2:23" x14ac:dyDescent="0.3">
      <c r="B127" s="30">
        <v>37</v>
      </c>
      <c r="C127">
        <f t="shared" si="42"/>
        <v>8.8049600000000066</v>
      </c>
      <c r="D127">
        <f t="shared" si="43"/>
        <v>7.3246800000000007</v>
      </c>
      <c r="E127">
        <f t="shared" si="44"/>
        <v>7.5066599999999966</v>
      </c>
      <c r="F127">
        <f t="shared" si="45"/>
        <v>7.5678000000000001</v>
      </c>
      <c r="G127">
        <f t="shared" si="46"/>
        <v>7.7747799999999998</v>
      </c>
      <c r="H127">
        <f t="shared" si="47"/>
        <v>7.9607400000000048</v>
      </c>
      <c r="I127">
        <f t="shared" si="48"/>
        <v>8.200649999999996</v>
      </c>
      <c r="J127">
        <f t="shared" si="49"/>
        <v>8.588829999999998</v>
      </c>
      <c r="K127" s="4">
        <f t="shared" si="50"/>
        <v>8.8238299999999974</v>
      </c>
      <c r="N127" s="30">
        <v>37</v>
      </c>
      <c r="O127">
        <f t="shared" si="51"/>
        <v>8.5314400000000017</v>
      </c>
      <c r="P127">
        <f t="shared" si="52"/>
        <v>7.0111200000000018</v>
      </c>
      <c r="Q127">
        <f t="shared" si="53"/>
        <v>7.1312200000000061</v>
      </c>
      <c r="R127">
        <f t="shared" si="54"/>
        <v>7.1346399999999939</v>
      </c>
      <c r="S127">
        <f t="shared" si="55"/>
        <v>7.2511400000000039</v>
      </c>
      <c r="T127">
        <f t="shared" si="56"/>
        <v>7.4142200000000056</v>
      </c>
      <c r="U127">
        <f t="shared" si="57"/>
        <v>7.6200699999999966</v>
      </c>
      <c r="V127">
        <f t="shared" si="58"/>
        <v>8.0061699999999991</v>
      </c>
      <c r="W127" s="4">
        <f t="shared" si="59"/>
        <v>8.2167299999999965</v>
      </c>
    </row>
    <row r="128" spans="2:23" x14ac:dyDescent="0.3">
      <c r="B128" s="30">
        <v>38</v>
      </c>
      <c r="C128">
        <f t="shared" si="42"/>
        <v>8.7875600000000063</v>
      </c>
      <c r="D128">
        <f t="shared" si="43"/>
        <v>7.3044800000000008</v>
      </c>
      <c r="E128">
        <f t="shared" si="44"/>
        <v>7.4822599999999966</v>
      </c>
      <c r="F128">
        <f t="shared" si="45"/>
        <v>7.5398000000000005</v>
      </c>
      <c r="G128">
        <f t="shared" si="46"/>
        <v>7.7410799999999993</v>
      </c>
      <c r="H128">
        <f t="shared" si="47"/>
        <v>7.9256400000000049</v>
      </c>
      <c r="I128">
        <f t="shared" si="48"/>
        <v>8.1616499999999981</v>
      </c>
      <c r="J128">
        <f t="shared" si="49"/>
        <v>8.5486299999999993</v>
      </c>
      <c r="K128" s="4">
        <f t="shared" si="50"/>
        <v>8.7836299999999969</v>
      </c>
      <c r="N128" s="30">
        <v>38</v>
      </c>
      <c r="O128">
        <f t="shared" si="51"/>
        <v>8.5368400000000015</v>
      </c>
      <c r="P128">
        <f t="shared" si="52"/>
        <v>7.0173200000000024</v>
      </c>
      <c r="Q128">
        <f t="shared" si="53"/>
        <v>7.1384200000000062</v>
      </c>
      <c r="R128">
        <f t="shared" si="54"/>
        <v>7.1430399999999938</v>
      </c>
      <c r="S128">
        <f t="shared" si="55"/>
        <v>7.2620400000000043</v>
      </c>
      <c r="T128">
        <f t="shared" si="56"/>
        <v>7.4269200000000062</v>
      </c>
      <c r="U128">
        <f t="shared" si="57"/>
        <v>7.6322699999999966</v>
      </c>
      <c r="V128">
        <f t="shared" si="58"/>
        <v>8.0183699999999991</v>
      </c>
      <c r="W128" s="4">
        <f t="shared" si="59"/>
        <v>8.2305299999999963</v>
      </c>
    </row>
    <row r="129" spans="2:23" x14ac:dyDescent="0.3">
      <c r="B129" s="30">
        <v>39</v>
      </c>
      <c r="C129">
        <f t="shared" si="42"/>
        <v>8.7710733333333408</v>
      </c>
      <c r="D129">
        <f t="shared" si="43"/>
        <v>7.2850866666666674</v>
      </c>
      <c r="E129">
        <f t="shared" si="44"/>
        <v>7.4589566666666638</v>
      </c>
      <c r="F129">
        <f t="shared" si="45"/>
        <v>7.5130333333333343</v>
      </c>
      <c r="G129">
        <f t="shared" si="46"/>
        <v>7.7091533333333331</v>
      </c>
      <c r="H129">
        <f t="shared" si="47"/>
        <v>7.8927266666666718</v>
      </c>
      <c r="I129">
        <f t="shared" si="48"/>
        <v>8.1249749999999974</v>
      </c>
      <c r="J129">
        <f t="shared" si="49"/>
        <v>8.5109783333333322</v>
      </c>
      <c r="K129" s="4">
        <f t="shared" si="50"/>
        <v>8.7459783333333299</v>
      </c>
      <c r="N129" s="30">
        <v>39</v>
      </c>
      <c r="O129">
        <f t="shared" si="51"/>
        <v>8.5428600000000028</v>
      </c>
      <c r="P129">
        <f t="shared" si="52"/>
        <v>7.023946666666669</v>
      </c>
      <c r="Q129">
        <f t="shared" si="53"/>
        <v>7.146263333333339</v>
      </c>
      <c r="R129">
        <f t="shared" si="54"/>
        <v>7.1521599999999941</v>
      </c>
      <c r="S129">
        <f t="shared" si="55"/>
        <v>7.2739933333333378</v>
      </c>
      <c r="T129">
        <f t="shared" si="56"/>
        <v>7.4408466666666726</v>
      </c>
      <c r="U129">
        <f t="shared" si="57"/>
        <v>7.645704999999996</v>
      </c>
      <c r="V129">
        <f t="shared" si="58"/>
        <v>8.0318549999999984</v>
      </c>
      <c r="W129" s="4">
        <f t="shared" si="59"/>
        <v>8.2456616666666633</v>
      </c>
    </row>
    <row r="130" spans="2:23" x14ac:dyDescent="0.3">
      <c r="B130" s="30">
        <v>40</v>
      </c>
      <c r="C130">
        <f t="shared" si="42"/>
        <v>8.7555000000000067</v>
      </c>
      <c r="D130">
        <f t="shared" si="43"/>
        <v>7.2665000000000006</v>
      </c>
      <c r="E130">
        <f t="shared" si="44"/>
        <v>7.4367499999999964</v>
      </c>
      <c r="F130">
        <f t="shared" si="45"/>
        <v>7.4875000000000007</v>
      </c>
      <c r="G130">
        <f t="shared" si="46"/>
        <v>7.6789999999999994</v>
      </c>
      <c r="H130">
        <f t="shared" si="47"/>
        <v>7.8620000000000054</v>
      </c>
      <c r="I130">
        <f t="shared" si="48"/>
        <v>8.0906249999999957</v>
      </c>
      <c r="J130">
        <f t="shared" si="49"/>
        <v>8.4758750000000003</v>
      </c>
      <c r="K130" s="4">
        <f t="shared" si="50"/>
        <v>8.7108749999999979</v>
      </c>
      <c r="N130" s="30">
        <v>40</v>
      </c>
      <c r="O130">
        <f t="shared" si="51"/>
        <v>8.5495000000000019</v>
      </c>
      <c r="P130">
        <f t="shared" si="52"/>
        <v>7.0310000000000024</v>
      </c>
      <c r="Q130">
        <f t="shared" si="53"/>
        <v>7.1547500000000062</v>
      </c>
      <c r="R130">
        <f t="shared" si="54"/>
        <v>7.1619999999999937</v>
      </c>
      <c r="S130">
        <f t="shared" si="55"/>
        <v>7.2870000000000044</v>
      </c>
      <c r="T130">
        <f t="shared" si="56"/>
        <v>7.4560000000000066</v>
      </c>
      <c r="U130">
        <f t="shared" si="57"/>
        <v>7.6603749999999957</v>
      </c>
      <c r="V130">
        <f t="shared" si="58"/>
        <v>8.0466249999999988</v>
      </c>
      <c r="W130" s="4">
        <f t="shared" si="59"/>
        <v>8.2621249999999975</v>
      </c>
    </row>
    <row r="131" spans="2:23" x14ac:dyDescent="0.3">
      <c r="B131" s="30">
        <v>41</v>
      </c>
      <c r="C131">
        <f t="shared" si="42"/>
        <v>8.7408400000000075</v>
      </c>
      <c r="D131">
        <f t="shared" si="43"/>
        <v>7.2487200000000005</v>
      </c>
      <c r="E131">
        <f t="shared" si="44"/>
        <v>7.4156399999999962</v>
      </c>
      <c r="F131">
        <f t="shared" si="45"/>
        <v>7.4632000000000005</v>
      </c>
      <c r="G131">
        <f t="shared" si="46"/>
        <v>7.65062</v>
      </c>
      <c r="H131">
        <f t="shared" si="47"/>
        <v>7.8334600000000059</v>
      </c>
      <c r="I131">
        <f t="shared" si="48"/>
        <v>8.0585999999999967</v>
      </c>
      <c r="J131">
        <f t="shared" si="49"/>
        <v>8.4433199999999999</v>
      </c>
      <c r="K131" s="4">
        <f t="shared" si="50"/>
        <v>8.6783199999999976</v>
      </c>
      <c r="N131" s="30">
        <v>41</v>
      </c>
      <c r="O131">
        <f t="shared" si="51"/>
        <v>8.5567600000000024</v>
      </c>
      <c r="P131">
        <f t="shared" si="52"/>
        <v>7.0384800000000025</v>
      </c>
      <c r="Q131">
        <f t="shared" si="53"/>
        <v>7.163880000000006</v>
      </c>
      <c r="R131">
        <f t="shared" si="54"/>
        <v>7.1725599999999936</v>
      </c>
      <c r="S131">
        <f t="shared" si="55"/>
        <v>7.3010600000000041</v>
      </c>
      <c r="T131">
        <f t="shared" si="56"/>
        <v>7.4723800000000065</v>
      </c>
      <c r="U131">
        <f t="shared" si="57"/>
        <v>7.6762799999999958</v>
      </c>
      <c r="V131">
        <f t="shared" si="58"/>
        <v>8.0626799999999985</v>
      </c>
      <c r="W131" s="4">
        <f t="shared" si="59"/>
        <v>8.2799199999999971</v>
      </c>
    </row>
    <row r="132" spans="2:23" x14ac:dyDescent="0.3">
      <c r="B132" s="30">
        <v>42</v>
      </c>
      <c r="C132">
        <f t="shared" si="42"/>
        <v>8.7270933333333396</v>
      </c>
      <c r="D132">
        <f t="shared" si="43"/>
        <v>7.2317466666666679</v>
      </c>
      <c r="E132">
        <f t="shared" si="44"/>
        <v>7.3956266666666624</v>
      </c>
      <c r="F132">
        <f t="shared" si="45"/>
        <v>7.4401333333333337</v>
      </c>
      <c r="G132">
        <f t="shared" si="46"/>
        <v>7.6240133333333331</v>
      </c>
      <c r="H132">
        <f t="shared" si="47"/>
        <v>7.8071066666666731</v>
      </c>
      <c r="I132">
        <f t="shared" si="48"/>
        <v>8.0288999999999966</v>
      </c>
      <c r="J132">
        <f t="shared" si="49"/>
        <v>8.413313333333333</v>
      </c>
      <c r="K132" s="4">
        <f t="shared" si="50"/>
        <v>8.6483133333333306</v>
      </c>
      <c r="N132" s="30">
        <v>42</v>
      </c>
      <c r="O132">
        <f t="shared" si="51"/>
        <v>8.5646400000000025</v>
      </c>
      <c r="P132">
        <f t="shared" si="52"/>
        <v>7.0463866666666695</v>
      </c>
      <c r="Q132">
        <f t="shared" si="53"/>
        <v>7.1736533333333394</v>
      </c>
      <c r="R132">
        <f t="shared" si="54"/>
        <v>7.1838399999999938</v>
      </c>
      <c r="S132">
        <f t="shared" si="55"/>
        <v>7.3161733333333379</v>
      </c>
      <c r="T132">
        <f t="shared" si="56"/>
        <v>7.489986666666673</v>
      </c>
      <c r="U132">
        <f t="shared" si="57"/>
        <v>7.6934199999999962</v>
      </c>
      <c r="V132">
        <f t="shared" si="58"/>
        <v>8.0800199999999993</v>
      </c>
      <c r="W132" s="4">
        <f t="shared" si="59"/>
        <v>8.299046666666662</v>
      </c>
    </row>
    <row r="133" spans="2:23" x14ac:dyDescent="0.3">
      <c r="B133" s="30">
        <v>43</v>
      </c>
      <c r="C133">
        <f t="shared" si="42"/>
        <v>8.7142600000000066</v>
      </c>
      <c r="D133">
        <f t="shared" si="43"/>
        <v>7.215580000000001</v>
      </c>
      <c r="E133">
        <f t="shared" si="44"/>
        <v>7.3767099999999957</v>
      </c>
      <c r="F133">
        <f t="shared" si="45"/>
        <v>7.4183000000000012</v>
      </c>
      <c r="G133">
        <f t="shared" si="46"/>
        <v>7.5991799999999996</v>
      </c>
      <c r="H133">
        <f t="shared" si="47"/>
        <v>7.7829400000000053</v>
      </c>
      <c r="I133">
        <f t="shared" si="48"/>
        <v>8.0015249999999973</v>
      </c>
      <c r="J133">
        <f t="shared" si="49"/>
        <v>8.3858549999999994</v>
      </c>
      <c r="K133" s="4">
        <f t="shared" si="50"/>
        <v>8.620854999999997</v>
      </c>
      <c r="N133" s="30">
        <v>43</v>
      </c>
      <c r="O133">
        <f t="shared" si="51"/>
        <v>8.5731400000000022</v>
      </c>
      <c r="P133">
        <f t="shared" si="52"/>
        <v>7.0547200000000023</v>
      </c>
      <c r="Q133">
        <f t="shared" si="53"/>
        <v>7.1840700000000064</v>
      </c>
      <c r="R133">
        <f t="shared" si="54"/>
        <v>7.1958399999999934</v>
      </c>
      <c r="S133">
        <f t="shared" si="55"/>
        <v>7.3323400000000047</v>
      </c>
      <c r="T133">
        <f t="shared" si="56"/>
        <v>7.5088200000000072</v>
      </c>
      <c r="U133">
        <f t="shared" si="57"/>
        <v>7.7117949999999951</v>
      </c>
      <c r="V133">
        <f t="shared" si="58"/>
        <v>8.0986449999999977</v>
      </c>
      <c r="W133" s="4">
        <f t="shared" si="59"/>
        <v>8.3195049999999959</v>
      </c>
    </row>
    <row r="134" spans="2:23" x14ac:dyDescent="0.3">
      <c r="B134" s="30">
        <v>44</v>
      </c>
      <c r="C134">
        <f t="shared" si="42"/>
        <v>8.7023400000000066</v>
      </c>
      <c r="D134">
        <f t="shared" si="43"/>
        <v>7.2002200000000016</v>
      </c>
      <c r="E134">
        <f t="shared" si="44"/>
        <v>7.3588899999999962</v>
      </c>
      <c r="F134">
        <f t="shared" si="45"/>
        <v>7.3977000000000004</v>
      </c>
      <c r="G134">
        <f t="shared" si="46"/>
        <v>7.5761199999999995</v>
      </c>
      <c r="H134">
        <f t="shared" si="47"/>
        <v>7.7609600000000052</v>
      </c>
      <c r="I134">
        <f t="shared" si="48"/>
        <v>7.9764749999999971</v>
      </c>
      <c r="J134">
        <f t="shared" si="49"/>
        <v>8.3609449999999992</v>
      </c>
      <c r="K134" s="4">
        <f t="shared" si="50"/>
        <v>8.5959449999999968</v>
      </c>
      <c r="N134" s="30">
        <v>44</v>
      </c>
      <c r="O134">
        <f t="shared" si="51"/>
        <v>8.5822600000000033</v>
      </c>
      <c r="P134">
        <f t="shared" si="52"/>
        <v>7.0634800000000029</v>
      </c>
      <c r="Q134">
        <f t="shared" si="53"/>
        <v>7.195130000000006</v>
      </c>
      <c r="R134">
        <f t="shared" si="54"/>
        <v>7.2085599999999932</v>
      </c>
      <c r="S134">
        <f t="shared" si="55"/>
        <v>7.3495600000000048</v>
      </c>
      <c r="T134">
        <f t="shared" si="56"/>
        <v>7.5288800000000062</v>
      </c>
      <c r="U134">
        <f t="shared" si="57"/>
        <v>7.7314049999999952</v>
      </c>
      <c r="V134">
        <f t="shared" si="58"/>
        <v>8.1185549999999989</v>
      </c>
      <c r="W134" s="4">
        <f t="shared" si="59"/>
        <v>8.3412949999999952</v>
      </c>
    </row>
    <row r="135" spans="2:23" x14ac:dyDescent="0.3">
      <c r="B135" s="30">
        <v>45</v>
      </c>
      <c r="C135">
        <f t="shared" si="42"/>
        <v>8.6913333333333398</v>
      </c>
      <c r="D135">
        <f t="shared" si="43"/>
        <v>7.185666666666668</v>
      </c>
      <c r="E135">
        <f t="shared" si="44"/>
        <v>7.3421666666666621</v>
      </c>
      <c r="F135">
        <f t="shared" si="45"/>
        <v>7.3783333333333339</v>
      </c>
      <c r="G135">
        <f t="shared" si="46"/>
        <v>7.5548333333333328</v>
      </c>
      <c r="H135">
        <f t="shared" si="47"/>
        <v>7.7411666666666719</v>
      </c>
      <c r="I135">
        <f t="shared" si="48"/>
        <v>7.9537499999999959</v>
      </c>
      <c r="J135">
        <f t="shared" si="49"/>
        <v>8.3385833333333323</v>
      </c>
      <c r="K135" s="4">
        <f t="shared" si="50"/>
        <v>8.5735833333333318</v>
      </c>
      <c r="N135" s="30">
        <v>45</v>
      </c>
      <c r="O135">
        <f t="shared" si="51"/>
        <v>8.5920000000000023</v>
      </c>
      <c r="P135">
        <f t="shared" si="52"/>
        <v>7.0726666666666693</v>
      </c>
      <c r="Q135">
        <f t="shared" si="53"/>
        <v>7.2068333333333392</v>
      </c>
      <c r="R135">
        <f t="shared" si="54"/>
        <v>7.2219999999999933</v>
      </c>
      <c r="S135">
        <f t="shared" si="55"/>
        <v>7.3678333333333379</v>
      </c>
      <c r="T135">
        <f t="shared" si="56"/>
        <v>7.5501666666666738</v>
      </c>
      <c r="U135">
        <f t="shared" si="57"/>
        <v>7.7522499999999956</v>
      </c>
      <c r="V135">
        <f t="shared" si="58"/>
        <v>8.1397499999999976</v>
      </c>
      <c r="W135" s="4">
        <f t="shared" si="59"/>
        <v>8.3644166666666617</v>
      </c>
    </row>
    <row r="136" spans="2:23" x14ac:dyDescent="0.3">
      <c r="B136" s="30">
        <v>46</v>
      </c>
      <c r="C136">
        <f t="shared" si="42"/>
        <v>8.6812400000000061</v>
      </c>
      <c r="D136">
        <f t="shared" si="43"/>
        <v>7.171920000000001</v>
      </c>
      <c r="E136">
        <f t="shared" si="44"/>
        <v>7.3265399999999961</v>
      </c>
      <c r="F136">
        <f t="shared" si="45"/>
        <v>7.3602000000000007</v>
      </c>
      <c r="G136">
        <f t="shared" si="46"/>
        <v>7.5353200000000005</v>
      </c>
      <c r="H136">
        <f t="shared" si="47"/>
        <v>7.7235600000000062</v>
      </c>
      <c r="I136">
        <f t="shared" si="48"/>
        <v>7.9333499999999972</v>
      </c>
      <c r="J136">
        <f t="shared" si="49"/>
        <v>8.3187699999999989</v>
      </c>
      <c r="K136" s="4">
        <f t="shared" si="50"/>
        <v>8.5537699999999983</v>
      </c>
      <c r="N136" s="30">
        <v>46</v>
      </c>
      <c r="O136">
        <f t="shared" si="51"/>
        <v>8.6023600000000027</v>
      </c>
      <c r="P136">
        <f t="shared" si="52"/>
        <v>7.0822800000000035</v>
      </c>
      <c r="Q136">
        <f t="shared" si="53"/>
        <v>7.2191800000000059</v>
      </c>
      <c r="R136">
        <f t="shared" si="54"/>
        <v>7.2361599999999937</v>
      </c>
      <c r="S136">
        <f t="shared" si="55"/>
        <v>7.3871600000000051</v>
      </c>
      <c r="T136">
        <f t="shared" si="56"/>
        <v>7.5726800000000072</v>
      </c>
      <c r="U136">
        <f t="shared" si="57"/>
        <v>7.7743299999999955</v>
      </c>
      <c r="V136">
        <f t="shared" si="58"/>
        <v>8.1622299999999974</v>
      </c>
      <c r="W136" s="4">
        <f t="shared" si="59"/>
        <v>8.3888699999999954</v>
      </c>
    </row>
    <row r="137" spans="2:23" x14ac:dyDescent="0.3">
      <c r="B137" s="30">
        <v>47</v>
      </c>
      <c r="C137">
        <f t="shared" si="42"/>
        <v>8.6720600000000072</v>
      </c>
      <c r="D137">
        <f t="shared" si="43"/>
        <v>7.1589800000000015</v>
      </c>
      <c r="E137">
        <f t="shared" si="44"/>
        <v>7.3120099999999955</v>
      </c>
      <c r="F137">
        <f t="shared" si="45"/>
        <v>7.343300000000001</v>
      </c>
      <c r="G137">
        <f t="shared" si="46"/>
        <v>7.5175800000000006</v>
      </c>
      <c r="H137">
        <f t="shared" si="47"/>
        <v>7.7081400000000055</v>
      </c>
      <c r="I137">
        <f t="shared" si="48"/>
        <v>7.9152749999999967</v>
      </c>
      <c r="J137">
        <f t="shared" si="49"/>
        <v>8.3015049999999988</v>
      </c>
      <c r="K137" s="4">
        <f t="shared" si="50"/>
        <v>8.5365049999999982</v>
      </c>
      <c r="N137" s="30">
        <v>47</v>
      </c>
      <c r="O137">
        <f t="shared" si="51"/>
        <v>8.6133400000000027</v>
      </c>
      <c r="P137">
        <f t="shared" si="52"/>
        <v>7.0923200000000035</v>
      </c>
      <c r="Q137">
        <f t="shared" si="53"/>
        <v>7.2321700000000062</v>
      </c>
      <c r="R137">
        <f t="shared" si="54"/>
        <v>7.2510399999999935</v>
      </c>
      <c r="S137">
        <f t="shared" si="55"/>
        <v>7.4075400000000045</v>
      </c>
      <c r="T137">
        <f t="shared" si="56"/>
        <v>7.5964200000000073</v>
      </c>
      <c r="U137">
        <f t="shared" si="57"/>
        <v>7.7976449999999948</v>
      </c>
      <c r="V137">
        <f t="shared" si="58"/>
        <v>8.1859949999999984</v>
      </c>
      <c r="W137" s="4">
        <f t="shared" si="59"/>
        <v>8.4146549999999944</v>
      </c>
    </row>
    <row r="138" spans="2:23" x14ac:dyDescent="0.3">
      <c r="B138" s="30">
        <v>48</v>
      </c>
      <c r="C138">
        <f t="shared" si="42"/>
        <v>8.6637933333333397</v>
      </c>
      <c r="D138">
        <f t="shared" si="43"/>
        <v>7.1468466666666677</v>
      </c>
      <c r="E138">
        <f t="shared" si="44"/>
        <v>7.298576666666662</v>
      </c>
      <c r="F138">
        <f t="shared" si="45"/>
        <v>7.3276333333333348</v>
      </c>
      <c r="G138">
        <f t="shared" si="46"/>
        <v>7.5016133333333332</v>
      </c>
      <c r="H138">
        <f t="shared" si="47"/>
        <v>7.6949066666666734</v>
      </c>
      <c r="I138">
        <f t="shared" si="48"/>
        <v>7.8995249999999961</v>
      </c>
      <c r="J138">
        <f t="shared" si="49"/>
        <v>8.2867883333333321</v>
      </c>
      <c r="K138" s="4">
        <f t="shared" si="50"/>
        <v>8.5217883333333315</v>
      </c>
      <c r="N138" s="30">
        <v>48</v>
      </c>
      <c r="O138">
        <f t="shared" si="51"/>
        <v>8.6249400000000023</v>
      </c>
      <c r="P138">
        <f t="shared" si="52"/>
        <v>7.1027866666666704</v>
      </c>
      <c r="Q138">
        <f t="shared" si="53"/>
        <v>7.24580333333334</v>
      </c>
      <c r="R138">
        <f t="shared" si="54"/>
        <v>7.2666399999999935</v>
      </c>
      <c r="S138">
        <f t="shared" si="55"/>
        <v>7.4289733333333379</v>
      </c>
      <c r="T138">
        <f t="shared" si="56"/>
        <v>7.6213866666666741</v>
      </c>
      <c r="U138">
        <f t="shared" si="57"/>
        <v>7.8221949999999953</v>
      </c>
      <c r="V138">
        <f t="shared" si="58"/>
        <v>8.2110449999999986</v>
      </c>
      <c r="W138" s="4">
        <f t="shared" si="59"/>
        <v>8.4417716666666607</v>
      </c>
    </row>
    <row r="139" spans="2:23" x14ac:dyDescent="0.3">
      <c r="B139" s="30">
        <v>49</v>
      </c>
      <c r="C139">
        <f t="shared" si="42"/>
        <v>8.656440000000007</v>
      </c>
      <c r="D139">
        <f t="shared" si="43"/>
        <v>7.1355200000000014</v>
      </c>
      <c r="E139">
        <f t="shared" si="44"/>
        <v>7.2862399999999949</v>
      </c>
      <c r="F139">
        <f t="shared" si="45"/>
        <v>7.313200000000001</v>
      </c>
      <c r="G139">
        <f t="shared" si="46"/>
        <v>7.4874200000000002</v>
      </c>
      <c r="H139">
        <f t="shared" si="47"/>
        <v>7.6838600000000064</v>
      </c>
      <c r="I139">
        <f t="shared" si="48"/>
        <v>7.8860999999999954</v>
      </c>
      <c r="J139">
        <f t="shared" si="49"/>
        <v>8.2746199999999988</v>
      </c>
      <c r="K139" s="4">
        <f t="shared" si="50"/>
        <v>8.5096199999999982</v>
      </c>
      <c r="N139" s="30">
        <v>49</v>
      </c>
      <c r="O139">
        <f t="shared" si="51"/>
        <v>8.6371600000000033</v>
      </c>
      <c r="P139">
        <f t="shared" si="52"/>
        <v>7.113680000000004</v>
      </c>
      <c r="Q139">
        <f t="shared" si="53"/>
        <v>7.2600800000000065</v>
      </c>
      <c r="R139">
        <f t="shared" si="54"/>
        <v>7.2829599999999939</v>
      </c>
      <c r="S139">
        <f t="shared" si="55"/>
        <v>7.4514600000000044</v>
      </c>
      <c r="T139">
        <f t="shared" si="56"/>
        <v>7.6475800000000076</v>
      </c>
      <c r="U139">
        <f t="shared" si="57"/>
        <v>7.8479799999999944</v>
      </c>
      <c r="V139">
        <f t="shared" si="58"/>
        <v>8.2373799999999981</v>
      </c>
      <c r="W139" s="4">
        <f t="shared" si="59"/>
        <v>8.4702199999999941</v>
      </c>
    </row>
    <row r="140" spans="2:23" x14ac:dyDescent="0.3">
      <c r="B140" s="30">
        <v>50</v>
      </c>
      <c r="C140">
        <f t="shared" si="42"/>
        <v>8.6500000000000075</v>
      </c>
      <c r="D140">
        <f t="shared" si="43"/>
        <v>7.1250000000000018</v>
      </c>
      <c r="E140">
        <f t="shared" si="44"/>
        <v>7.274999999999995</v>
      </c>
      <c r="F140">
        <f t="shared" si="45"/>
        <v>7.3000000000000007</v>
      </c>
      <c r="G140">
        <f t="shared" si="46"/>
        <v>7.4749999999999996</v>
      </c>
      <c r="H140">
        <f t="shared" si="47"/>
        <v>7.6750000000000069</v>
      </c>
      <c r="I140">
        <f t="shared" si="48"/>
        <v>7.8749999999999956</v>
      </c>
      <c r="J140">
        <f t="shared" si="49"/>
        <v>8.2649999999999988</v>
      </c>
      <c r="K140" s="4">
        <f t="shared" si="50"/>
        <v>8.4999999999999982</v>
      </c>
      <c r="N140" s="30">
        <v>50</v>
      </c>
      <c r="O140">
        <f t="shared" si="51"/>
        <v>8.6500000000000039</v>
      </c>
      <c r="P140">
        <f t="shared" si="52"/>
        <v>7.1250000000000036</v>
      </c>
      <c r="Q140">
        <f t="shared" si="53"/>
        <v>7.2750000000000066</v>
      </c>
      <c r="R140">
        <f t="shared" si="54"/>
        <v>7.2999999999999936</v>
      </c>
      <c r="S140">
        <f t="shared" si="55"/>
        <v>7.475000000000005</v>
      </c>
      <c r="T140">
        <f t="shared" si="56"/>
        <v>7.6750000000000078</v>
      </c>
      <c r="U140">
        <f t="shared" si="57"/>
        <v>7.8749999999999947</v>
      </c>
      <c r="V140">
        <f t="shared" si="58"/>
        <v>8.264999999999997</v>
      </c>
      <c r="W140" s="4">
        <f t="shared" si="59"/>
        <v>8.4999999999999947</v>
      </c>
    </row>
    <row r="141" spans="2:23" x14ac:dyDescent="0.3">
      <c r="B141" s="30">
        <v>51</v>
      </c>
      <c r="C141">
        <f>$O$72*B141*B141+$P$72*B141+$Q$72</f>
        <v>8.6371599999999802</v>
      </c>
      <c r="D141">
        <f>$O$73*B141*B141+$P$73*B141+$Q$73</f>
        <v>7.1136800000000084</v>
      </c>
      <c r="E141">
        <f>$O$74*B141*B141+$P$74*B141+$Q$74</f>
        <v>7.2600800000000074</v>
      </c>
      <c r="F141">
        <f>$O$75*B141*B141+$P$75*B141+$Q$75</f>
        <v>7.2829599999999974</v>
      </c>
      <c r="G141">
        <f>$O$76*B141*B141+$P$76*B141+$Q$76</f>
        <v>7.4514599999999982</v>
      </c>
      <c r="H141">
        <f>$O$77*B141*B141+$P$77*B141+$Q$77</f>
        <v>7.6475799999999996</v>
      </c>
      <c r="I141">
        <f>$O$78*B141*B141+$P$78*B141+$Q$78</f>
        <v>7.8479800000000166</v>
      </c>
      <c r="J141">
        <f>$O$79*B141*B141+$P$79*B141+$Q$79</f>
        <v>8.2373799999999875</v>
      </c>
      <c r="K141" s="4">
        <f>$O$80*B141*B141+$P$80*B141+$Q$80</f>
        <v>8.4702200000000012</v>
      </c>
      <c r="N141" s="30">
        <v>51</v>
      </c>
      <c r="O141">
        <f>$U$72*N141*N141+$V$72*N141+$W$72</f>
        <v>8.6564399999999733</v>
      </c>
      <c r="P141">
        <f>$U$73*N141*N141+$V$73*N141+$W$73</f>
        <v>7.1355199999999819</v>
      </c>
      <c r="Q141">
        <f>$U$74*N141*N141+$V$74*N141+$W$74</f>
        <v>7.2862400000000118</v>
      </c>
      <c r="R141">
        <f>$U$75*N141*N141+$V$75*N141+$W$75</f>
        <v>7.313199999999985</v>
      </c>
      <c r="S141">
        <f>$U$76*N141*N141+$V$76*N141+$W$76</f>
        <v>7.4874200000000144</v>
      </c>
      <c r="T141">
        <f>$U$77*N141*N141+$V$77*N141+$W$77</f>
        <v>7.6838599999999957</v>
      </c>
      <c r="U141">
        <f>$U$78*N141*N141+$V$78*N141+$W$78</f>
        <v>7.8860999999999963</v>
      </c>
      <c r="V141">
        <f>$U$79*N141*N141+$V$79*N141+$W$79</f>
        <v>8.2746200000000183</v>
      </c>
      <c r="W141" s="4">
        <f>$U$80*N141*N141+$V$80*N141+$W$80</f>
        <v>8.5096199999999875</v>
      </c>
    </row>
    <row r="142" spans="2:23" x14ac:dyDescent="0.3">
      <c r="B142" s="30">
        <v>52</v>
      </c>
      <c r="C142">
        <f t="shared" ref="C142:C190" si="60">$O$72*B142*B142+$P$72*B142+$Q$72</f>
        <v>8.624939999999981</v>
      </c>
      <c r="D142">
        <f t="shared" ref="D142:D190" si="61">$O$73*B142*B142+$P$73*B142+$Q$73</f>
        <v>7.1027866666666757</v>
      </c>
      <c r="E142">
        <f t="shared" ref="E142:E190" si="62">$O$74*B142*B142+$P$74*B142+$Q$74</f>
        <v>7.2458033333333418</v>
      </c>
      <c r="F142">
        <f t="shared" ref="F142:F190" si="63">$O$75*B142*B142+$P$75*B142+$Q$75</f>
        <v>7.2666399999999971</v>
      </c>
      <c r="G142">
        <f t="shared" ref="G142:G190" si="64">$O$76*B142*B142+$P$76*B142+$Q$76</f>
        <v>7.4289733333333308</v>
      </c>
      <c r="H142">
        <f t="shared" ref="H142:H190" si="65">$O$77*B142*B142+$P$77*B142+$Q$77</f>
        <v>7.6213866666666661</v>
      </c>
      <c r="I142">
        <f t="shared" ref="I142:I190" si="66">$O$78*B142*B142+$P$78*B142+$Q$78</f>
        <v>7.8221950000000176</v>
      </c>
      <c r="J142">
        <f t="shared" ref="J142:J190" si="67">$O$79*B142*B142+$P$79*B142+$Q$79</f>
        <v>8.2110449999999879</v>
      </c>
      <c r="K142" s="4">
        <f t="shared" ref="K142:K189" si="68">$O$80*B142*B142+$P$80*B142+$Q$80</f>
        <v>8.4417716666666678</v>
      </c>
      <c r="N142" s="30">
        <v>52</v>
      </c>
      <c r="O142">
        <f t="shared" ref="O142:O190" si="69">$U$72*N142*N142+$V$72*N142+$W$72</f>
        <v>8.6637933333333077</v>
      </c>
      <c r="P142">
        <f t="shared" ref="P142:P190" si="70">$U$73*N142*N142+$V$73*N142+$W$73</f>
        <v>7.1468466666666481</v>
      </c>
      <c r="Q142">
        <f t="shared" ref="Q142:Q190" si="71">$U$74*N142*N142+$V$74*N142+$W$74</f>
        <v>7.298576666666678</v>
      </c>
      <c r="R142">
        <f t="shared" ref="R142:R190" si="72">$U$75*N142*N142+$V$75*N142+$W$75</f>
        <v>7.3276333333333179</v>
      </c>
      <c r="S142">
        <f t="shared" ref="S142:S190" si="73">$U$76*N142*N142+$V$76*N142+$W$76</f>
        <v>7.5016133333333475</v>
      </c>
      <c r="T142">
        <f t="shared" ref="T142:T190" si="74">$U$77*N142*N142+$V$77*N142+$W$77</f>
        <v>7.6949066666666628</v>
      </c>
      <c r="U142">
        <f t="shared" ref="U142:U190" si="75">$U$78*N142*N142+$V$78*N142+$W$78</f>
        <v>7.899524999999997</v>
      </c>
      <c r="V142">
        <f t="shared" ref="V142:V190" si="76">$U$79*N142*N142+$V$79*N142+$W$79</f>
        <v>8.2867883333333516</v>
      </c>
      <c r="W142" s="4">
        <f t="shared" ref="W142:W190" si="77">$U$80*N142*N142+$V$80*N142+$W$80</f>
        <v>8.5217883333333191</v>
      </c>
    </row>
    <row r="143" spans="2:23" x14ac:dyDescent="0.3">
      <c r="B143" s="30">
        <v>53</v>
      </c>
      <c r="C143">
        <f t="shared" si="60"/>
        <v>8.6133399999999813</v>
      </c>
      <c r="D143">
        <f t="shared" si="61"/>
        <v>7.0923200000000088</v>
      </c>
      <c r="E143">
        <f t="shared" si="62"/>
        <v>7.2321700000000089</v>
      </c>
      <c r="F143">
        <f t="shared" si="63"/>
        <v>7.251039999999997</v>
      </c>
      <c r="G143">
        <f t="shared" si="64"/>
        <v>7.4075399999999973</v>
      </c>
      <c r="H143">
        <f t="shared" si="65"/>
        <v>7.5964200000000002</v>
      </c>
      <c r="I143">
        <f t="shared" si="66"/>
        <v>7.7976450000000188</v>
      </c>
      <c r="J143">
        <f t="shared" si="67"/>
        <v>8.1859949999999877</v>
      </c>
      <c r="K143" s="4">
        <f t="shared" si="68"/>
        <v>8.4146550000000033</v>
      </c>
      <c r="N143" s="30">
        <v>53</v>
      </c>
      <c r="O143">
        <f t="shared" si="69"/>
        <v>8.6720599999999735</v>
      </c>
      <c r="P143">
        <f t="shared" si="70"/>
        <v>7.158979999999981</v>
      </c>
      <c r="Q143">
        <f t="shared" si="71"/>
        <v>7.3120100000000114</v>
      </c>
      <c r="R143">
        <f t="shared" si="72"/>
        <v>7.3432999999999842</v>
      </c>
      <c r="S143">
        <f t="shared" si="73"/>
        <v>7.5175800000000148</v>
      </c>
      <c r="T143">
        <f t="shared" si="74"/>
        <v>7.7081399999999958</v>
      </c>
      <c r="U143">
        <f t="shared" si="75"/>
        <v>7.9152749999999967</v>
      </c>
      <c r="V143">
        <f t="shared" si="76"/>
        <v>8.3015050000000201</v>
      </c>
      <c r="W143" s="4">
        <f t="shared" si="77"/>
        <v>8.5365049999999876</v>
      </c>
    </row>
    <row r="144" spans="2:23" x14ac:dyDescent="0.3">
      <c r="B144" s="30">
        <v>54</v>
      </c>
      <c r="C144">
        <f t="shared" si="60"/>
        <v>8.6023599999999796</v>
      </c>
      <c r="D144">
        <f t="shared" si="61"/>
        <v>7.0822800000000088</v>
      </c>
      <c r="E144">
        <f t="shared" si="62"/>
        <v>7.2191800000000086</v>
      </c>
      <c r="F144">
        <f t="shared" si="63"/>
        <v>7.2361599999999973</v>
      </c>
      <c r="G144">
        <f t="shared" si="64"/>
        <v>7.387159999999998</v>
      </c>
      <c r="H144">
        <f t="shared" si="65"/>
        <v>7.5726800000000001</v>
      </c>
      <c r="I144">
        <f t="shared" si="66"/>
        <v>7.7743300000000177</v>
      </c>
      <c r="J144">
        <f t="shared" si="67"/>
        <v>8.1622299999999868</v>
      </c>
      <c r="K144" s="4">
        <f t="shared" si="68"/>
        <v>8.3888700000000007</v>
      </c>
      <c r="N144" s="30">
        <v>54</v>
      </c>
      <c r="O144">
        <f t="shared" si="69"/>
        <v>8.6812399999999741</v>
      </c>
      <c r="P144">
        <f t="shared" si="70"/>
        <v>7.1719199999999805</v>
      </c>
      <c r="Q144">
        <f t="shared" si="71"/>
        <v>7.326540000000012</v>
      </c>
      <c r="R144">
        <f t="shared" si="72"/>
        <v>7.3601999999999839</v>
      </c>
      <c r="S144">
        <f t="shared" si="73"/>
        <v>7.5353200000000147</v>
      </c>
      <c r="T144">
        <f t="shared" si="74"/>
        <v>7.7235599999999955</v>
      </c>
      <c r="U144">
        <f t="shared" si="75"/>
        <v>7.9333499999999972</v>
      </c>
      <c r="V144">
        <f t="shared" si="76"/>
        <v>8.3187700000000202</v>
      </c>
      <c r="W144" s="4">
        <f t="shared" si="77"/>
        <v>8.5537699999999859</v>
      </c>
    </row>
    <row r="145" spans="2:23" x14ac:dyDescent="0.3">
      <c r="B145" s="30">
        <v>55</v>
      </c>
      <c r="C145">
        <f t="shared" si="60"/>
        <v>8.591999999999981</v>
      </c>
      <c r="D145">
        <f t="shared" si="61"/>
        <v>7.0726666666666755</v>
      </c>
      <c r="E145">
        <f t="shared" si="62"/>
        <v>7.2068333333333428</v>
      </c>
      <c r="F145">
        <f t="shared" si="63"/>
        <v>7.2219999999999969</v>
      </c>
      <c r="G145">
        <f t="shared" si="64"/>
        <v>7.3678333333333317</v>
      </c>
      <c r="H145">
        <f t="shared" si="65"/>
        <v>7.5501666666666658</v>
      </c>
      <c r="I145">
        <f t="shared" si="66"/>
        <v>7.7522500000000178</v>
      </c>
      <c r="J145">
        <f t="shared" si="67"/>
        <v>8.1397499999999869</v>
      </c>
      <c r="K145" s="4">
        <f t="shared" si="68"/>
        <v>8.3644166666666688</v>
      </c>
      <c r="N145" s="30">
        <v>55</v>
      </c>
      <c r="O145">
        <f t="shared" si="69"/>
        <v>8.691333333333306</v>
      </c>
      <c r="P145">
        <f t="shared" si="70"/>
        <v>7.1856666666666467</v>
      </c>
      <c r="Q145">
        <f t="shared" si="71"/>
        <v>7.3421666666666789</v>
      </c>
      <c r="R145">
        <f t="shared" si="72"/>
        <v>7.378333333333317</v>
      </c>
      <c r="S145">
        <f t="shared" si="73"/>
        <v>7.5548333333333488</v>
      </c>
      <c r="T145">
        <f t="shared" si="74"/>
        <v>7.7411666666666621</v>
      </c>
      <c r="U145">
        <f t="shared" si="75"/>
        <v>7.9537499999999959</v>
      </c>
      <c r="V145">
        <f t="shared" si="76"/>
        <v>8.3385833333333537</v>
      </c>
      <c r="W145" s="4">
        <f t="shared" si="77"/>
        <v>8.5735833333333176</v>
      </c>
    </row>
    <row r="146" spans="2:23" x14ac:dyDescent="0.3">
      <c r="B146" s="30">
        <v>56</v>
      </c>
      <c r="C146">
        <f t="shared" si="60"/>
        <v>8.5822599999999802</v>
      </c>
      <c r="D146">
        <f t="shared" si="61"/>
        <v>7.0634800000000091</v>
      </c>
      <c r="E146">
        <f t="shared" si="62"/>
        <v>7.1951300000000096</v>
      </c>
      <c r="F146">
        <f t="shared" si="63"/>
        <v>7.2085599999999967</v>
      </c>
      <c r="G146">
        <f t="shared" si="64"/>
        <v>7.3495599999999977</v>
      </c>
      <c r="H146">
        <f t="shared" si="65"/>
        <v>7.5288799999999991</v>
      </c>
      <c r="I146">
        <f t="shared" si="66"/>
        <v>7.7314050000000183</v>
      </c>
      <c r="J146">
        <f t="shared" si="67"/>
        <v>8.1185549999999864</v>
      </c>
      <c r="K146" s="4">
        <f t="shared" si="68"/>
        <v>8.3412950000000023</v>
      </c>
      <c r="N146" s="30">
        <v>56</v>
      </c>
      <c r="O146">
        <f t="shared" si="69"/>
        <v>8.7023399999999729</v>
      </c>
      <c r="P146">
        <f t="shared" si="70"/>
        <v>7.2002199999999803</v>
      </c>
      <c r="Q146">
        <f t="shared" si="71"/>
        <v>7.3588900000000121</v>
      </c>
      <c r="R146">
        <f t="shared" si="72"/>
        <v>7.3976999999999835</v>
      </c>
      <c r="S146">
        <f t="shared" si="73"/>
        <v>7.5761200000000155</v>
      </c>
      <c r="T146">
        <f t="shared" si="74"/>
        <v>7.7609599999999954</v>
      </c>
      <c r="U146">
        <f t="shared" si="75"/>
        <v>7.9764749999999962</v>
      </c>
      <c r="V146">
        <f t="shared" si="76"/>
        <v>8.3609450000000205</v>
      </c>
      <c r="W146" s="4">
        <f t="shared" si="77"/>
        <v>8.5959449999999862</v>
      </c>
    </row>
    <row r="147" spans="2:23" x14ac:dyDescent="0.3">
      <c r="B147" s="30">
        <v>57</v>
      </c>
      <c r="C147">
        <f t="shared" si="60"/>
        <v>8.5731399999999809</v>
      </c>
      <c r="D147">
        <f t="shared" si="61"/>
        <v>7.0547200000000085</v>
      </c>
      <c r="E147">
        <f t="shared" si="62"/>
        <v>7.1840700000000099</v>
      </c>
      <c r="F147">
        <f t="shared" si="63"/>
        <v>7.1958399999999969</v>
      </c>
      <c r="G147">
        <f t="shared" si="64"/>
        <v>7.3323399999999976</v>
      </c>
      <c r="H147">
        <f t="shared" si="65"/>
        <v>7.5088199999999992</v>
      </c>
      <c r="I147">
        <f t="shared" si="66"/>
        <v>7.7117950000000199</v>
      </c>
      <c r="J147">
        <f t="shared" si="67"/>
        <v>8.098644999999987</v>
      </c>
      <c r="K147" s="4">
        <f t="shared" si="68"/>
        <v>8.3195050000000013</v>
      </c>
      <c r="N147" s="30">
        <v>57</v>
      </c>
      <c r="O147">
        <f t="shared" si="69"/>
        <v>8.7142599999999728</v>
      </c>
      <c r="P147">
        <f t="shared" si="70"/>
        <v>7.2155799999999797</v>
      </c>
      <c r="Q147">
        <f t="shared" si="71"/>
        <v>7.3767100000000116</v>
      </c>
      <c r="R147">
        <f t="shared" si="72"/>
        <v>7.4182999999999826</v>
      </c>
      <c r="S147">
        <f t="shared" si="73"/>
        <v>7.5991800000000147</v>
      </c>
      <c r="T147">
        <f t="shared" si="74"/>
        <v>7.7829399999999946</v>
      </c>
      <c r="U147">
        <f t="shared" si="75"/>
        <v>8.0015249999999973</v>
      </c>
      <c r="V147">
        <f t="shared" si="76"/>
        <v>8.3858550000000207</v>
      </c>
      <c r="W147" s="4">
        <f t="shared" si="77"/>
        <v>8.6208549999999846</v>
      </c>
    </row>
    <row r="148" spans="2:23" x14ac:dyDescent="0.3">
      <c r="B148" s="30">
        <v>58</v>
      </c>
      <c r="C148">
        <f t="shared" si="60"/>
        <v>8.5646399999999794</v>
      </c>
      <c r="D148">
        <f t="shared" si="61"/>
        <v>7.0463866666666757</v>
      </c>
      <c r="E148">
        <f t="shared" si="62"/>
        <v>7.173653333333343</v>
      </c>
      <c r="F148">
        <f t="shared" si="63"/>
        <v>7.1838399999999965</v>
      </c>
      <c r="G148">
        <f t="shared" si="64"/>
        <v>7.3161733333333308</v>
      </c>
      <c r="H148">
        <f t="shared" si="65"/>
        <v>7.4899866666666659</v>
      </c>
      <c r="I148">
        <f t="shared" si="66"/>
        <v>7.6934200000000192</v>
      </c>
      <c r="J148">
        <f t="shared" si="67"/>
        <v>8.0800199999999869</v>
      </c>
      <c r="K148" s="4">
        <f t="shared" si="68"/>
        <v>8.2990466666666691</v>
      </c>
      <c r="N148" s="30">
        <v>58</v>
      </c>
      <c r="O148">
        <f t="shared" si="69"/>
        <v>8.7270933333333058</v>
      </c>
      <c r="P148">
        <f t="shared" si="70"/>
        <v>7.2317466666666466</v>
      </c>
      <c r="Q148">
        <f t="shared" si="71"/>
        <v>7.3956266666666792</v>
      </c>
      <c r="R148">
        <f t="shared" si="72"/>
        <v>7.4401333333333159</v>
      </c>
      <c r="S148">
        <f t="shared" si="73"/>
        <v>7.6240133333333482</v>
      </c>
      <c r="T148">
        <f t="shared" si="74"/>
        <v>7.8071066666666624</v>
      </c>
      <c r="U148">
        <f t="shared" si="75"/>
        <v>8.0288999999999966</v>
      </c>
      <c r="V148">
        <f t="shared" si="76"/>
        <v>8.4133133333333561</v>
      </c>
      <c r="W148" s="4">
        <f t="shared" si="77"/>
        <v>8.6483133333333182</v>
      </c>
    </row>
    <row r="149" spans="2:23" x14ac:dyDescent="0.3">
      <c r="B149" s="30">
        <v>59</v>
      </c>
      <c r="C149">
        <f t="shared" si="60"/>
        <v>8.5567599999999793</v>
      </c>
      <c r="D149">
        <f t="shared" si="61"/>
        <v>7.0384800000000087</v>
      </c>
      <c r="E149">
        <f t="shared" si="62"/>
        <v>7.1638800000000096</v>
      </c>
      <c r="F149">
        <f t="shared" si="63"/>
        <v>7.1725599999999972</v>
      </c>
      <c r="G149">
        <f t="shared" si="64"/>
        <v>7.3010599999999979</v>
      </c>
      <c r="H149">
        <f t="shared" si="65"/>
        <v>7.4723799999999994</v>
      </c>
      <c r="I149">
        <f t="shared" si="66"/>
        <v>7.6762800000000189</v>
      </c>
      <c r="J149">
        <f t="shared" si="67"/>
        <v>8.0626799999999861</v>
      </c>
      <c r="K149" s="4">
        <f t="shared" si="68"/>
        <v>8.2799200000000006</v>
      </c>
      <c r="N149" s="30">
        <v>59</v>
      </c>
      <c r="O149">
        <f t="shared" si="69"/>
        <v>8.740839999999972</v>
      </c>
      <c r="P149">
        <f t="shared" si="70"/>
        <v>7.2487199999999792</v>
      </c>
      <c r="Q149">
        <f t="shared" si="71"/>
        <v>7.4156400000000122</v>
      </c>
      <c r="R149">
        <f t="shared" si="72"/>
        <v>7.4631999999999827</v>
      </c>
      <c r="S149">
        <f t="shared" si="73"/>
        <v>7.650620000000016</v>
      </c>
      <c r="T149">
        <f t="shared" si="74"/>
        <v>7.8334599999999952</v>
      </c>
      <c r="U149">
        <f t="shared" si="75"/>
        <v>8.0585999999999967</v>
      </c>
      <c r="V149">
        <f t="shared" si="76"/>
        <v>8.443320000000023</v>
      </c>
      <c r="W149" s="4">
        <f t="shared" si="77"/>
        <v>8.6783199999999834</v>
      </c>
    </row>
    <row r="150" spans="2:23" x14ac:dyDescent="0.3">
      <c r="B150" s="30">
        <v>60</v>
      </c>
      <c r="C150">
        <f t="shared" si="60"/>
        <v>8.5494999999999788</v>
      </c>
      <c r="D150">
        <f t="shared" si="61"/>
        <v>7.0310000000000086</v>
      </c>
      <c r="E150">
        <f t="shared" si="62"/>
        <v>7.1547500000000106</v>
      </c>
      <c r="F150">
        <f t="shared" si="63"/>
        <v>7.1619999999999973</v>
      </c>
      <c r="G150">
        <f t="shared" si="64"/>
        <v>7.2869999999999981</v>
      </c>
      <c r="H150">
        <f t="shared" si="65"/>
        <v>7.4559999999999995</v>
      </c>
      <c r="I150">
        <f t="shared" si="66"/>
        <v>7.6603750000000197</v>
      </c>
      <c r="J150">
        <f t="shared" si="67"/>
        <v>8.0466249999999864</v>
      </c>
      <c r="K150" s="4">
        <f t="shared" si="68"/>
        <v>8.2621250000000011</v>
      </c>
      <c r="N150" s="30">
        <v>60</v>
      </c>
      <c r="O150">
        <f t="shared" si="69"/>
        <v>8.755499999999973</v>
      </c>
      <c r="P150">
        <f t="shared" si="70"/>
        <v>7.2664999999999793</v>
      </c>
      <c r="Q150">
        <f t="shared" si="71"/>
        <v>7.4367500000000124</v>
      </c>
      <c r="R150">
        <f t="shared" si="72"/>
        <v>7.4874999999999821</v>
      </c>
      <c r="S150">
        <f t="shared" si="73"/>
        <v>7.6790000000000163</v>
      </c>
      <c r="T150">
        <f t="shared" si="74"/>
        <v>7.8619999999999948</v>
      </c>
      <c r="U150">
        <f t="shared" si="75"/>
        <v>8.0906249999999957</v>
      </c>
      <c r="V150">
        <f t="shared" si="76"/>
        <v>8.4758750000000234</v>
      </c>
      <c r="W150" s="4">
        <f t="shared" si="77"/>
        <v>8.7108749999999837</v>
      </c>
    </row>
    <row r="151" spans="2:23" x14ac:dyDescent="0.3">
      <c r="B151" s="30">
        <v>61</v>
      </c>
      <c r="C151">
        <f t="shared" si="60"/>
        <v>8.5428599999999797</v>
      </c>
      <c r="D151">
        <f t="shared" si="61"/>
        <v>7.0239466666666743</v>
      </c>
      <c r="E151">
        <f t="shared" si="62"/>
        <v>7.1462633333333443</v>
      </c>
      <c r="F151">
        <f t="shared" si="63"/>
        <v>7.1521599999999967</v>
      </c>
      <c r="G151">
        <f t="shared" si="64"/>
        <v>7.2739933333333306</v>
      </c>
      <c r="H151">
        <f t="shared" si="65"/>
        <v>7.4408466666666655</v>
      </c>
      <c r="I151">
        <f t="shared" si="66"/>
        <v>7.6457050000000208</v>
      </c>
      <c r="J151">
        <f t="shared" si="67"/>
        <v>8.031854999999986</v>
      </c>
      <c r="K151" s="4">
        <f t="shared" si="68"/>
        <v>8.2456616666666669</v>
      </c>
      <c r="N151" s="30">
        <v>61</v>
      </c>
      <c r="O151">
        <f t="shared" si="69"/>
        <v>8.7710733333333053</v>
      </c>
      <c r="P151">
        <f t="shared" si="70"/>
        <v>7.2850866666666452</v>
      </c>
      <c r="Q151">
        <f t="shared" si="71"/>
        <v>7.4589566666666798</v>
      </c>
      <c r="R151">
        <f t="shared" si="72"/>
        <v>7.5130333333333148</v>
      </c>
      <c r="S151">
        <f t="shared" si="73"/>
        <v>7.7091533333333491</v>
      </c>
      <c r="T151">
        <f t="shared" si="74"/>
        <v>7.8927266666666611</v>
      </c>
      <c r="U151">
        <f t="shared" si="75"/>
        <v>8.1249749999999956</v>
      </c>
      <c r="V151">
        <f t="shared" si="76"/>
        <v>8.5109783333333553</v>
      </c>
      <c r="W151" s="4">
        <f t="shared" si="77"/>
        <v>8.7459783333333174</v>
      </c>
    </row>
    <row r="152" spans="2:23" x14ac:dyDescent="0.3">
      <c r="B152" s="30">
        <v>62</v>
      </c>
      <c r="C152">
        <f t="shared" si="60"/>
        <v>8.5368399999999784</v>
      </c>
      <c r="D152">
        <f t="shared" si="61"/>
        <v>7.0173200000000087</v>
      </c>
      <c r="E152">
        <f t="shared" si="62"/>
        <v>7.1384200000000106</v>
      </c>
      <c r="F152">
        <f t="shared" si="63"/>
        <v>7.1430399999999974</v>
      </c>
      <c r="G152">
        <f t="shared" si="64"/>
        <v>7.2620399999999989</v>
      </c>
      <c r="H152">
        <f t="shared" si="65"/>
        <v>7.4269199999999991</v>
      </c>
      <c r="I152">
        <f t="shared" si="66"/>
        <v>7.6322700000000196</v>
      </c>
      <c r="J152">
        <f t="shared" si="67"/>
        <v>8.0183699999999867</v>
      </c>
      <c r="K152" s="4">
        <f t="shared" si="68"/>
        <v>8.2305300000000017</v>
      </c>
      <c r="N152" s="30">
        <v>62</v>
      </c>
      <c r="O152">
        <f t="shared" si="69"/>
        <v>8.7875599999999707</v>
      </c>
      <c r="P152">
        <f t="shared" si="70"/>
        <v>7.3044799999999785</v>
      </c>
      <c r="Q152">
        <f t="shared" si="71"/>
        <v>7.4822600000000126</v>
      </c>
      <c r="R152">
        <f t="shared" si="72"/>
        <v>7.5397999999999818</v>
      </c>
      <c r="S152">
        <f t="shared" si="73"/>
        <v>7.7410800000000162</v>
      </c>
      <c r="T152">
        <f t="shared" si="74"/>
        <v>7.9256399999999942</v>
      </c>
      <c r="U152">
        <f t="shared" si="75"/>
        <v>8.1616499999999981</v>
      </c>
      <c r="V152">
        <f t="shared" si="76"/>
        <v>8.5486300000000242</v>
      </c>
      <c r="W152" s="4">
        <f t="shared" si="77"/>
        <v>8.783629999999981</v>
      </c>
    </row>
    <row r="153" spans="2:23" x14ac:dyDescent="0.3">
      <c r="B153" s="30">
        <v>63</v>
      </c>
      <c r="C153">
        <f t="shared" si="60"/>
        <v>8.5314399999999786</v>
      </c>
      <c r="D153">
        <f t="shared" si="61"/>
        <v>7.0111200000000089</v>
      </c>
      <c r="E153">
        <f t="shared" si="62"/>
        <v>7.1312200000000114</v>
      </c>
      <c r="F153">
        <f t="shared" si="63"/>
        <v>7.1346399999999965</v>
      </c>
      <c r="G153">
        <f t="shared" si="64"/>
        <v>7.2511399999999986</v>
      </c>
      <c r="H153">
        <f t="shared" si="65"/>
        <v>7.4142199999999985</v>
      </c>
      <c r="I153">
        <f t="shared" si="66"/>
        <v>7.6200700000000197</v>
      </c>
      <c r="J153">
        <f t="shared" si="67"/>
        <v>8.0061699999999867</v>
      </c>
      <c r="K153" s="4">
        <f t="shared" si="68"/>
        <v>8.2167300000000019</v>
      </c>
      <c r="N153" s="30">
        <v>63</v>
      </c>
      <c r="O153">
        <f t="shared" si="69"/>
        <v>8.804959999999971</v>
      </c>
      <c r="P153">
        <f t="shared" si="70"/>
        <v>7.3246799999999777</v>
      </c>
      <c r="Q153">
        <f t="shared" si="71"/>
        <v>7.5066600000000125</v>
      </c>
      <c r="R153">
        <f t="shared" si="72"/>
        <v>7.5677999999999814</v>
      </c>
      <c r="S153">
        <f t="shared" si="73"/>
        <v>7.7747800000000158</v>
      </c>
      <c r="T153">
        <f t="shared" si="74"/>
        <v>7.9607399999999942</v>
      </c>
      <c r="U153">
        <f t="shared" si="75"/>
        <v>8.200649999999996</v>
      </c>
      <c r="V153">
        <f t="shared" si="76"/>
        <v>8.5888300000000246</v>
      </c>
      <c r="W153" s="4">
        <f t="shared" si="77"/>
        <v>8.8238299999999814</v>
      </c>
    </row>
    <row r="154" spans="2:23" x14ac:dyDescent="0.3">
      <c r="B154" s="30">
        <v>64</v>
      </c>
      <c r="C154">
        <f t="shared" si="60"/>
        <v>8.5266599999999784</v>
      </c>
      <c r="D154">
        <f t="shared" si="61"/>
        <v>7.005346666666675</v>
      </c>
      <c r="E154">
        <f t="shared" si="62"/>
        <v>7.1246633333333449</v>
      </c>
      <c r="F154">
        <f t="shared" si="63"/>
        <v>7.1269599999999969</v>
      </c>
      <c r="G154">
        <f t="shared" si="64"/>
        <v>7.2412933333333314</v>
      </c>
      <c r="H154">
        <f t="shared" si="65"/>
        <v>7.4027466666666655</v>
      </c>
      <c r="I154">
        <f t="shared" si="66"/>
        <v>7.6091050000000209</v>
      </c>
      <c r="J154">
        <f t="shared" si="67"/>
        <v>7.995254999999986</v>
      </c>
      <c r="K154" s="4">
        <f t="shared" si="68"/>
        <v>8.2042616666666675</v>
      </c>
      <c r="N154" s="30">
        <v>64</v>
      </c>
      <c r="O154">
        <f t="shared" si="69"/>
        <v>8.8232733333333044</v>
      </c>
      <c r="P154">
        <f t="shared" si="70"/>
        <v>7.3456866666666443</v>
      </c>
      <c r="Q154">
        <f t="shared" si="71"/>
        <v>7.5321566666666797</v>
      </c>
      <c r="R154">
        <f t="shared" si="72"/>
        <v>7.5970333333333144</v>
      </c>
      <c r="S154">
        <f t="shared" si="73"/>
        <v>7.8102533333333497</v>
      </c>
      <c r="T154">
        <f t="shared" si="74"/>
        <v>7.9980266666666608</v>
      </c>
      <c r="U154">
        <f t="shared" si="75"/>
        <v>8.2419749999999965</v>
      </c>
      <c r="V154">
        <f t="shared" si="76"/>
        <v>8.6315783333333584</v>
      </c>
      <c r="W154" s="4">
        <f t="shared" si="77"/>
        <v>8.8665783333333152</v>
      </c>
    </row>
    <row r="155" spans="2:23" x14ac:dyDescent="0.3">
      <c r="B155" s="30">
        <v>65</v>
      </c>
      <c r="C155">
        <f t="shared" si="60"/>
        <v>8.5224999999999778</v>
      </c>
      <c r="D155">
        <f t="shared" si="61"/>
        <v>7.000000000000008</v>
      </c>
      <c r="E155">
        <f t="shared" si="62"/>
        <v>7.1187500000000119</v>
      </c>
      <c r="F155">
        <f t="shared" si="63"/>
        <v>7.1199999999999966</v>
      </c>
      <c r="G155">
        <f t="shared" si="64"/>
        <v>7.2324999999999982</v>
      </c>
      <c r="H155">
        <f t="shared" si="65"/>
        <v>7.3924999999999983</v>
      </c>
      <c r="I155">
        <f t="shared" si="66"/>
        <v>7.5993750000000215</v>
      </c>
      <c r="J155">
        <f t="shared" si="67"/>
        <v>7.9856249999999864</v>
      </c>
      <c r="K155" s="4">
        <f t="shared" si="68"/>
        <v>8.1931250000000002</v>
      </c>
      <c r="N155" s="30">
        <v>65</v>
      </c>
      <c r="O155">
        <f t="shared" si="69"/>
        <v>8.8424999999999709</v>
      </c>
      <c r="P155">
        <f t="shared" si="70"/>
        <v>7.3674999999999775</v>
      </c>
      <c r="Q155">
        <f t="shared" si="71"/>
        <v>7.5587500000000123</v>
      </c>
      <c r="R155">
        <f t="shared" si="72"/>
        <v>7.6274999999999809</v>
      </c>
      <c r="S155">
        <f t="shared" si="73"/>
        <v>7.8475000000000161</v>
      </c>
      <c r="T155">
        <f t="shared" si="74"/>
        <v>8.0374999999999943</v>
      </c>
      <c r="U155">
        <f t="shared" si="75"/>
        <v>8.285624999999996</v>
      </c>
      <c r="V155">
        <f t="shared" si="76"/>
        <v>8.6768750000000239</v>
      </c>
      <c r="W155" s="4">
        <f t="shared" si="77"/>
        <v>8.9118749999999824</v>
      </c>
    </row>
    <row r="156" spans="2:23" x14ac:dyDescent="0.3">
      <c r="B156" s="30">
        <v>66</v>
      </c>
      <c r="C156">
        <f t="shared" si="60"/>
        <v>8.5189599999999785</v>
      </c>
      <c r="D156">
        <f t="shared" si="61"/>
        <v>6.9950800000000086</v>
      </c>
      <c r="E156">
        <f t="shared" si="62"/>
        <v>7.1134800000000116</v>
      </c>
      <c r="F156">
        <f t="shared" si="63"/>
        <v>7.1137599999999974</v>
      </c>
      <c r="G156">
        <f t="shared" si="64"/>
        <v>7.2247599999999981</v>
      </c>
      <c r="H156">
        <f t="shared" si="65"/>
        <v>7.3834799999999987</v>
      </c>
      <c r="I156">
        <f t="shared" si="66"/>
        <v>7.5908800000000216</v>
      </c>
      <c r="J156">
        <f t="shared" si="67"/>
        <v>7.9772799999999862</v>
      </c>
      <c r="K156" s="4">
        <f t="shared" si="68"/>
        <v>8.1833200000000001</v>
      </c>
      <c r="N156" s="30">
        <v>66</v>
      </c>
      <c r="O156">
        <f t="shared" si="69"/>
        <v>8.8626399999999705</v>
      </c>
      <c r="P156">
        <f t="shared" si="70"/>
        <v>7.3901199999999765</v>
      </c>
      <c r="Q156">
        <f t="shared" si="71"/>
        <v>7.5864400000000138</v>
      </c>
      <c r="R156">
        <f t="shared" si="72"/>
        <v>7.6591999999999807</v>
      </c>
      <c r="S156">
        <f t="shared" si="73"/>
        <v>7.8865200000000169</v>
      </c>
      <c r="T156">
        <f t="shared" si="74"/>
        <v>8.0791599999999946</v>
      </c>
      <c r="U156">
        <f t="shared" si="75"/>
        <v>8.3315999999999963</v>
      </c>
      <c r="V156">
        <f t="shared" si="76"/>
        <v>8.7247200000000262</v>
      </c>
      <c r="W156" s="4">
        <f t="shared" si="77"/>
        <v>8.9597199999999813</v>
      </c>
    </row>
    <row r="157" spans="2:23" x14ac:dyDescent="0.3">
      <c r="B157" s="30">
        <v>67</v>
      </c>
      <c r="C157">
        <f t="shared" si="60"/>
        <v>8.5160399999999772</v>
      </c>
      <c r="D157">
        <f t="shared" si="61"/>
        <v>6.9905866666666752</v>
      </c>
      <c r="E157">
        <f t="shared" si="62"/>
        <v>7.1088533333333448</v>
      </c>
      <c r="F157">
        <f t="shared" si="63"/>
        <v>7.1082399999999968</v>
      </c>
      <c r="G157">
        <f t="shared" si="64"/>
        <v>7.218073333333332</v>
      </c>
      <c r="H157">
        <f t="shared" si="65"/>
        <v>7.3756866666666649</v>
      </c>
      <c r="I157">
        <f t="shared" si="66"/>
        <v>7.5836200000000211</v>
      </c>
      <c r="J157">
        <f t="shared" si="67"/>
        <v>7.9702199999999852</v>
      </c>
      <c r="K157" s="4">
        <f t="shared" si="68"/>
        <v>8.1748466666666673</v>
      </c>
      <c r="N157" s="30">
        <v>67</v>
      </c>
      <c r="O157">
        <f t="shared" si="69"/>
        <v>8.8836933333333032</v>
      </c>
      <c r="P157">
        <f t="shared" si="70"/>
        <v>7.413546666666643</v>
      </c>
      <c r="Q157">
        <f t="shared" si="71"/>
        <v>7.6152266666666808</v>
      </c>
      <c r="R157">
        <f t="shared" si="72"/>
        <v>7.6921333333333131</v>
      </c>
      <c r="S157">
        <f t="shared" si="73"/>
        <v>7.9273133333333501</v>
      </c>
      <c r="T157">
        <f t="shared" si="74"/>
        <v>8.1230066666666616</v>
      </c>
      <c r="U157">
        <f t="shared" si="75"/>
        <v>8.3798999999999957</v>
      </c>
      <c r="V157">
        <f t="shared" si="76"/>
        <v>8.7751133333333602</v>
      </c>
      <c r="W157" s="4">
        <f t="shared" si="77"/>
        <v>9.0101133333333134</v>
      </c>
    </row>
    <row r="158" spans="2:23" x14ac:dyDescent="0.3">
      <c r="B158" s="30">
        <v>68</v>
      </c>
      <c r="C158">
        <f t="shared" si="60"/>
        <v>8.5137399999999772</v>
      </c>
      <c r="D158">
        <f t="shared" si="61"/>
        <v>6.9865200000000085</v>
      </c>
      <c r="E158">
        <f t="shared" si="62"/>
        <v>7.1048700000000125</v>
      </c>
      <c r="F158">
        <f t="shared" si="63"/>
        <v>7.1034399999999973</v>
      </c>
      <c r="G158">
        <f t="shared" si="64"/>
        <v>7.2124399999999982</v>
      </c>
      <c r="H158">
        <f t="shared" si="65"/>
        <v>7.3691199999999988</v>
      </c>
      <c r="I158">
        <f t="shared" si="66"/>
        <v>7.5775950000000218</v>
      </c>
      <c r="J158">
        <f t="shared" si="67"/>
        <v>7.9644449999999853</v>
      </c>
      <c r="K158" s="4">
        <f t="shared" si="68"/>
        <v>8.1677049999999998</v>
      </c>
      <c r="N158" s="30">
        <v>68</v>
      </c>
      <c r="O158">
        <f t="shared" si="69"/>
        <v>8.905659999999969</v>
      </c>
      <c r="P158">
        <f t="shared" si="70"/>
        <v>7.437779999999977</v>
      </c>
      <c r="Q158">
        <f t="shared" si="71"/>
        <v>7.6451100000000132</v>
      </c>
      <c r="R158">
        <f t="shared" si="72"/>
        <v>7.7262999999999797</v>
      </c>
      <c r="S158">
        <f t="shared" si="73"/>
        <v>7.9698800000000167</v>
      </c>
      <c r="T158">
        <f t="shared" si="74"/>
        <v>8.1690399999999936</v>
      </c>
      <c r="U158">
        <f t="shared" si="75"/>
        <v>8.4305249999999958</v>
      </c>
      <c r="V158">
        <f t="shared" si="76"/>
        <v>8.8280550000000275</v>
      </c>
      <c r="W158" s="4">
        <f t="shared" si="77"/>
        <v>9.0630549999999808</v>
      </c>
    </row>
    <row r="159" spans="2:23" x14ac:dyDescent="0.3">
      <c r="B159" s="30">
        <v>69</v>
      </c>
      <c r="C159">
        <f t="shared" si="60"/>
        <v>8.5120599999999769</v>
      </c>
      <c r="D159">
        <f t="shared" si="61"/>
        <v>6.9828800000000086</v>
      </c>
      <c r="E159">
        <f t="shared" si="62"/>
        <v>7.1015300000000128</v>
      </c>
      <c r="F159">
        <f t="shared" si="63"/>
        <v>7.0993599999999972</v>
      </c>
      <c r="G159">
        <f t="shared" si="64"/>
        <v>7.2078599999999975</v>
      </c>
      <c r="H159">
        <f t="shared" si="65"/>
        <v>7.3637799999999984</v>
      </c>
      <c r="I159">
        <f t="shared" si="66"/>
        <v>7.5728050000000229</v>
      </c>
      <c r="J159">
        <f t="shared" si="67"/>
        <v>7.9599549999999848</v>
      </c>
      <c r="K159" s="4">
        <f t="shared" si="68"/>
        <v>8.1618949999999995</v>
      </c>
      <c r="N159" s="30">
        <v>69</v>
      </c>
      <c r="O159">
        <f t="shared" si="69"/>
        <v>8.9285399999999697</v>
      </c>
      <c r="P159">
        <f t="shared" si="70"/>
        <v>7.4628199999999767</v>
      </c>
      <c r="Q159">
        <f t="shared" si="71"/>
        <v>7.6760900000000127</v>
      </c>
      <c r="R159">
        <f t="shared" si="72"/>
        <v>7.7616999999999798</v>
      </c>
      <c r="S159">
        <f t="shared" si="73"/>
        <v>8.0142200000000177</v>
      </c>
      <c r="T159">
        <f t="shared" si="74"/>
        <v>8.2172599999999925</v>
      </c>
      <c r="U159">
        <f t="shared" si="75"/>
        <v>8.4834749999999968</v>
      </c>
      <c r="V159">
        <f t="shared" si="76"/>
        <v>8.8835450000000282</v>
      </c>
      <c r="W159" s="4">
        <f t="shared" si="77"/>
        <v>9.1185449999999797</v>
      </c>
    </row>
    <row r="160" spans="2:23" x14ac:dyDescent="0.3">
      <c r="B160" s="30">
        <v>70</v>
      </c>
      <c r="C160">
        <f t="shared" si="60"/>
        <v>8.5109999999999779</v>
      </c>
      <c r="D160">
        <f t="shared" si="61"/>
        <v>6.9796666666666756</v>
      </c>
      <c r="E160">
        <f t="shared" si="62"/>
        <v>7.0988333333333458</v>
      </c>
      <c r="F160">
        <f t="shared" si="63"/>
        <v>7.0959999999999965</v>
      </c>
      <c r="G160">
        <f t="shared" si="64"/>
        <v>7.2043333333333317</v>
      </c>
      <c r="H160">
        <f t="shared" si="65"/>
        <v>7.3596666666666648</v>
      </c>
      <c r="I160">
        <f t="shared" si="66"/>
        <v>7.5692500000000216</v>
      </c>
      <c r="J160">
        <f t="shared" si="67"/>
        <v>7.9567499999999853</v>
      </c>
      <c r="K160" s="4">
        <f t="shared" si="68"/>
        <v>8.1574166666666663</v>
      </c>
      <c r="N160" s="30">
        <v>70</v>
      </c>
      <c r="O160">
        <f t="shared" si="69"/>
        <v>8.9523333333333035</v>
      </c>
      <c r="P160">
        <f t="shared" si="70"/>
        <v>7.4886666666666422</v>
      </c>
      <c r="Q160">
        <f t="shared" si="71"/>
        <v>7.7081666666666804</v>
      </c>
      <c r="R160">
        <f t="shared" si="72"/>
        <v>7.7983333333333125</v>
      </c>
      <c r="S160">
        <f t="shared" si="73"/>
        <v>8.0603333333333502</v>
      </c>
      <c r="T160">
        <f t="shared" si="74"/>
        <v>8.2676666666666598</v>
      </c>
      <c r="U160">
        <f t="shared" si="75"/>
        <v>8.5387499999999967</v>
      </c>
      <c r="V160">
        <f t="shared" si="76"/>
        <v>8.9415833333333623</v>
      </c>
      <c r="W160" s="4">
        <f t="shared" si="77"/>
        <v>9.176583333333312</v>
      </c>
    </row>
    <row r="161" spans="2:23" x14ac:dyDescent="0.3">
      <c r="B161" s="30">
        <v>71</v>
      </c>
      <c r="C161">
        <f t="shared" si="60"/>
        <v>8.5105599999999768</v>
      </c>
      <c r="D161">
        <f t="shared" si="61"/>
        <v>6.9768800000000084</v>
      </c>
      <c r="E161">
        <f t="shared" si="62"/>
        <v>7.0967800000000132</v>
      </c>
      <c r="F161">
        <f t="shared" si="63"/>
        <v>7.093359999999997</v>
      </c>
      <c r="G161">
        <f t="shared" si="64"/>
        <v>7.2018599999999982</v>
      </c>
      <c r="H161">
        <f t="shared" si="65"/>
        <v>7.3567799999999988</v>
      </c>
      <c r="I161">
        <f t="shared" si="66"/>
        <v>7.5669300000000224</v>
      </c>
      <c r="J161">
        <f t="shared" si="67"/>
        <v>7.9548299999999852</v>
      </c>
      <c r="K161" s="4">
        <f t="shared" si="68"/>
        <v>8.1542700000000004</v>
      </c>
      <c r="N161" s="30">
        <v>71</v>
      </c>
      <c r="O161">
        <f t="shared" si="69"/>
        <v>8.9770399999999686</v>
      </c>
      <c r="P161">
        <f t="shared" si="70"/>
        <v>7.515319999999976</v>
      </c>
      <c r="Q161">
        <f t="shared" si="71"/>
        <v>7.7413400000000134</v>
      </c>
      <c r="R161">
        <f t="shared" si="72"/>
        <v>7.8361999999999785</v>
      </c>
      <c r="S161">
        <f t="shared" si="73"/>
        <v>8.1082200000000171</v>
      </c>
      <c r="T161">
        <f t="shared" si="74"/>
        <v>8.320259999999994</v>
      </c>
      <c r="U161">
        <f t="shared" si="75"/>
        <v>8.5963499999999975</v>
      </c>
      <c r="V161">
        <f t="shared" si="76"/>
        <v>9.002170000000028</v>
      </c>
      <c r="W161" s="4">
        <f t="shared" si="77"/>
        <v>9.2371699999999777</v>
      </c>
    </row>
    <row r="162" spans="2:23" x14ac:dyDescent="0.3">
      <c r="B162" s="30">
        <v>72</v>
      </c>
      <c r="C162">
        <f t="shared" si="60"/>
        <v>8.5107399999999771</v>
      </c>
      <c r="D162">
        <f t="shared" si="61"/>
        <v>6.9745200000000089</v>
      </c>
      <c r="E162">
        <f t="shared" si="62"/>
        <v>7.0953700000000133</v>
      </c>
      <c r="F162">
        <f t="shared" si="63"/>
        <v>7.0914399999999969</v>
      </c>
      <c r="G162">
        <f t="shared" si="64"/>
        <v>7.2004399999999977</v>
      </c>
      <c r="H162">
        <f t="shared" si="65"/>
        <v>7.3551199999999977</v>
      </c>
      <c r="I162">
        <f t="shared" si="66"/>
        <v>7.5658450000000226</v>
      </c>
      <c r="J162">
        <f t="shared" si="67"/>
        <v>7.9541949999999844</v>
      </c>
      <c r="K162" s="4">
        <f t="shared" si="68"/>
        <v>8.1524549999999998</v>
      </c>
      <c r="N162" s="30">
        <v>72</v>
      </c>
      <c r="O162">
        <f t="shared" si="69"/>
        <v>9.0026599999999686</v>
      </c>
      <c r="P162">
        <f t="shared" si="70"/>
        <v>7.5427799999999756</v>
      </c>
      <c r="Q162">
        <f t="shared" si="71"/>
        <v>7.7756100000000137</v>
      </c>
      <c r="R162">
        <f t="shared" si="72"/>
        <v>7.8752999999999789</v>
      </c>
      <c r="S162">
        <f t="shared" si="73"/>
        <v>8.1578800000000182</v>
      </c>
      <c r="T162">
        <f t="shared" si="74"/>
        <v>8.3750399999999932</v>
      </c>
      <c r="U162">
        <f t="shared" si="75"/>
        <v>8.6562749999999973</v>
      </c>
      <c r="V162">
        <f t="shared" si="76"/>
        <v>9.0653050000000288</v>
      </c>
      <c r="W162" s="4">
        <f t="shared" si="77"/>
        <v>9.3003049999999803</v>
      </c>
    </row>
    <row r="163" spans="2:23" x14ac:dyDescent="0.3">
      <c r="B163" s="30">
        <v>73</v>
      </c>
      <c r="C163">
        <f t="shared" si="60"/>
        <v>8.511539999999977</v>
      </c>
      <c r="D163">
        <f t="shared" si="61"/>
        <v>6.9725866666666754</v>
      </c>
      <c r="E163">
        <f t="shared" si="62"/>
        <v>7.0946033333333469</v>
      </c>
      <c r="F163">
        <f t="shared" si="63"/>
        <v>7.090239999999997</v>
      </c>
      <c r="G163">
        <f t="shared" si="64"/>
        <v>7.2000733333333304</v>
      </c>
      <c r="H163">
        <f t="shared" si="65"/>
        <v>7.3546866666666642</v>
      </c>
      <c r="I163">
        <f t="shared" si="66"/>
        <v>7.565995000000024</v>
      </c>
      <c r="J163">
        <f t="shared" si="67"/>
        <v>7.9548449999999846</v>
      </c>
      <c r="K163" s="4">
        <f t="shared" si="68"/>
        <v>8.1519716666666664</v>
      </c>
      <c r="N163" s="30">
        <v>73</v>
      </c>
      <c r="O163">
        <f t="shared" si="69"/>
        <v>9.0291933333333017</v>
      </c>
      <c r="P163">
        <f t="shared" si="70"/>
        <v>7.5710466666666418</v>
      </c>
      <c r="Q163">
        <f t="shared" si="71"/>
        <v>7.8109766666666802</v>
      </c>
      <c r="R163">
        <f t="shared" si="72"/>
        <v>7.9156333333333118</v>
      </c>
      <c r="S163">
        <f t="shared" si="73"/>
        <v>8.2093133333333519</v>
      </c>
      <c r="T163">
        <f t="shared" si="74"/>
        <v>8.4320066666666591</v>
      </c>
      <c r="U163">
        <f t="shared" si="75"/>
        <v>8.7185249999999961</v>
      </c>
      <c r="V163">
        <f t="shared" si="76"/>
        <v>9.130988333333363</v>
      </c>
      <c r="W163" s="4">
        <f t="shared" si="77"/>
        <v>9.3659883333333127</v>
      </c>
    </row>
    <row r="164" spans="2:23" x14ac:dyDescent="0.3">
      <c r="B164" s="30">
        <v>74</v>
      </c>
      <c r="C164">
        <f t="shared" si="60"/>
        <v>8.5129599999999765</v>
      </c>
      <c r="D164">
        <f t="shared" si="61"/>
        <v>6.9710800000000086</v>
      </c>
      <c r="E164">
        <f t="shared" si="62"/>
        <v>7.0944800000000132</v>
      </c>
      <c r="F164">
        <f t="shared" si="63"/>
        <v>7.0897599999999974</v>
      </c>
      <c r="G164">
        <f t="shared" si="64"/>
        <v>7.2007599999999972</v>
      </c>
      <c r="H164">
        <f t="shared" si="65"/>
        <v>7.3554799999999982</v>
      </c>
      <c r="I164">
        <f t="shared" si="66"/>
        <v>7.5673800000000231</v>
      </c>
      <c r="J164">
        <f t="shared" si="67"/>
        <v>7.9567799999999842</v>
      </c>
      <c r="K164" s="4">
        <f t="shared" si="68"/>
        <v>8.1528199999999984</v>
      </c>
      <c r="N164" s="30">
        <v>74</v>
      </c>
      <c r="O164">
        <f t="shared" si="69"/>
        <v>9.0566399999999678</v>
      </c>
      <c r="P164">
        <f t="shared" si="70"/>
        <v>7.6001199999999747</v>
      </c>
      <c r="Q164">
        <f t="shared" si="71"/>
        <v>7.847440000000014</v>
      </c>
      <c r="R164">
        <f t="shared" si="72"/>
        <v>7.957199999999979</v>
      </c>
      <c r="S164">
        <f t="shared" si="73"/>
        <v>8.2625200000000181</v>
      </c>
      <c r="T164">
        <f t="shared" si="74"/>
        <v>8.4911599999999936</v>
      </c>
      <c r="U164">
        <f t="shared" si="75"/>
        <v>8.7830999999999975</v>
      </c>
      <c r="V164">
        <f t="shared" si="76"/>
        <v>9.1992200000000306</v>
      </c>
      <c r="W164" s="4">
        <f t="shared" si="77"/>
        <v>9.4342199999999803</v>
      </c>
    </row>
    <row r="165" spans="2:23" x14ac:dyDescent="0.3">
      <c r="B165" s="30">
        <v>75</v>
      </c>
      <c r="C165">
        <f t="shared" si="60"/>
        <v>8.5149999999999757</v>
      </c>
      <c r="D165">
        <f t="shared" si="61"/>
        <v>6.9700000000000086</v>
      </c>
      <c r="E165">
        <f t="shared" si="62"/>
        <v>7.0950000000000131</v>
      </c>
      <c r="F165">
        <f t="shared" si="63"/>
        <v>7.0899999999999963</v>
      </c>
      <c r="G165">
        <f t="shared" si="64"/>
        <v>7.2024999999999988</v>
      </c>
      <c r="H165">
        <f t="shared" si="65"/>
        <v>7.3574999999999982</v>
      </c>
      <c r="I165">
        <f t="shared" si="66"/>
        <v>7.5700000000000234</v>
      </c>
      <c r="J165">
        <f t="shared" si="67"/>
        <v>7.9599999999999849</v>
      </c>
      <c r="K165" s="4">
        <f t="shared" si="68"/>
        <v>8.1549999999999976</v>
      </c>
      <c r="N165" s="30">
        <v>75</v>
      </c>
      <c r="O165">
        <f t="shared" si="69"/>
        <v>9.0849999999999689</v>
      </c>
      <c r="P165">
        <f t="shared" si="70"/>
        <v>7.6299999999999741</v>
      </c>
      <c r="Q165">
        <f t="shared" si="71"/>
        <v>7.885000000000014</v>
      </c>
      <c r="R165">
        <f t="shared" si="72"/>
        <v>7.9999999999999778</v>
      </c>
      <c r="S165">
        <f t="shared" si="73"/>
        <v>8.3175000000000168</v>
      </c>
      <c r="T165">
        <f t="shared" si="74"/>
        <v>8.5524999999999931</v>
      </c>
      <c r="U165">
        <f t="shared" si="75"/>
        <v>8.8499999999999961</v>
      </c>
      <c r="V165">
        <f t="shared" si="76"/>
        <v>9.2700000000000315</v>
      </c>
      <c r="W165" s="4">
        <f t="shared" si="77"/>
        <v>9.5049999999999777</v>
      </c>
    </row>
    <row r="166" spans="2:23" x14ac:dyDescent="0.3">
      <c r="B166" s="30">
        <v>76</v>
      </c>
      <c r="C166">
        <f t="shared" si="60"/>
        <v>8.5176599999999763</v>
      </c>
      <c r="D166">
        <f t="shared" si="61"/>
        <v>6.9693466666666755</v>
      </c>
      <c r="E166">
        <f t="shared" si="62"/>
        <v>7.0961633333333474</v>
      </c>
      <c r="F166">
        <f t="shared" si="63"/>
        <v>7.0909599999999973</v>
      </c>
      <c r="G166">
        <f t="shared" si="64"/>
        <v>7.2052933333333318</v>
      </c>
      <c r="H166">
        <f t="shared" si="65"/>
        <v>7.3607466666666639</v>
      </c>
      <c r="I166">
        <f t="shared" si="66"/>
        <v>7.573855000000024</v>
      </c>
      <c r="J166">
        <f t="shared" si="67"/>
        <v>7.964504999999984</v>
      </c>
      <c r="K166" s="4">
        <f t="shared" si="68"/>
        <v>8.1585116666666657</v>
      </c>
      <c r="N166" s="30">
        <v>76</v>
      </c>
      <c r="O166">
        <f t="shared" si="69"/>
        <v>9.1142733333333013</v>
      </c>
      <c r="P166">
        <f t="shared" si="70"/>
        <v>7.6606866666666411</v>
      </c>
      <c r="Q166">
        <f t="shared" si="71"/>
        <v>7.9236566666666803</v>
      </c>
      <c r="R166">
        <f t="shared" si="72"/>
        <v>8.0440333333333101</v>
      </c>
      <c r="S166">
        <f t="shared" si="73"/>
        <v>8.3742533333333515</v>
      </c>
      <c r="T166">
        <f t="shared" si="74"/>
        <v>8.6160266666666594</v>
      </c>
      <c r="U166">
        <f t="shared" si="75"/>
        <v>8.9192249999999973</v>
      </c>
      <c r="V166">
        <f t="shared" si="76"/>
        <v>9.3433283333333641</v>
      </c>
      <c r="W166" s="4">
        <f t="shared" si="77"/>
        <v>9.5783283333333102</v>
      </c>
    </row>
    <row r="167" spans="2:23" x14ac:dyDescent="0.3">
      <c r="B167" s="30">
        <v>77</v>
      </c>
      <c r="C167">
        <f t="shared" si="60"/>
        <v>8.5209399999999764</v>
      </c>
      <c r="D167">
        <f t="shared" si="61"/>
        <v>6.9691200000000082</v>
      </c>
      <c r="E167">
        <f t="shared" si="62"/>
        <v>7.0979700000000143</v>
      </c>
      <c r="F167">
        <f t="shared" si="63"/>
        <v>7.0926399999999976</v>
      </c>
      <c r="G167">
        <f t="shared" si="64"/>
        <v>7.2091399999999979</v>
      </c>
      <c r="H167">
        <f t="shared" si="65"/>
        <v>7.3652199999999972</v>
      </c>
      <c r="I167">
        <f t="shared" si="66"/>
        <v>7.578945000000024</v>
      </c>
      <c r="J167">
        <f t="shared" si="67"/>
        <v>7.9702949999999841</v>
      </c>
      <c r="K167" s="4">
        <f t="shared" si="68"/>
        <v>8.1633549999999975</v>
      </c>
      <c r="N167" s="30">
        <v>77</v>
      </c>
      <c r="O167">
        <f t="shared" si="69"/>
        <v>9.1444599999999667</v>
      </c>
      <c r="P167">
        <f t="shared" si="70"/>
        <v>7.6921799999999738</v>
      </c>
      <c r="Q167">
        <f t="shared" si="71"/>
        <v>7.9634100000000139</v>
      </c>
      <c r="R167">
        <f t="shared" si="72"/>
        <v>8.0892999999999766</v>
      </c>
      <c r="S167">
        <f t="shared" si="73"/>
        <v>8.4327800000000188</v>
      </c>
      <c r="T167">
        <f t="shared" si="74"/>
        <v>8.6817399999999907</v>
      </c>
      <c r="U167">
        <f t="shared" si="75"/>
        <v>8.9907749999999957</v>
      </c>
      <c r="V167">
        <f t="shared" si="76"/>
        <v>9.4192050000000318</v>
      </c>
      <c r="W167" s="4">
        <f t="shared" si="77"/>
        <v>9.6542049999999779</v>
      </c>
    </row>
    <row r="168" spans="2:23" x14ac:dyDescent="0.3">
      <c r="B168" s="30">
        <v>78</v>
      </c>
      <c r="C168">
        <f t="shared" si="60"/>
        <v>8.5248399999999762</v>
      </c>
      <c r="D168">
        <f t="shared" si="61"/>
        <v>6.9693200000000086</v>
      </c>
      <c r="E168">
        <f t="shared" si="62"/>
        <v>7.1004200000000139</v>
      </c>
      <c r="F168">
        <f t="shared" si="63"/>
        <v>7.0950399999999973</v>
      </c>
      <c r="G168">
        <f t="shared" si="64"/>
        <v>7.214039999999998</v>
      </c>
      <c r="H168">
        <f t="shared" si="65"/>
        <v>7.3709199999999981</v>
      </c>
      <c r="I168">
        <f t="shared" si="66"/>
        <v>7.5852700000000244</v>
      </c>
      <c r="J168">
        <f t="shared" si="67"/>
        <v>7.9773699999999836</v>
      </c>
      <c r="K168" s="4">
        <f t="shared" si="68"/>
        <v>8.1695299999999982</v>
      </c>
      <c r="N168" s="30">
        <v>78</v>
      </c>
      <c r="O168">
        <f t="shared" si="69"/>
        <v>9.1755599999999671</v>
      </c>
      <c r="P168">
        <f t="shared" si="70"/>
        <v>7.724479999999974</v>
      </c>
      <c r="Q168">
        <f t="shared" si="71"/>
        <v>8.0042600000000146</v>
      </c>
      <c r="R168">
        <f t="shared" si="72"/>
        <v>8.1357999999999766</v>
      </c>
      <c r="S168">
        <f t="shared" si="73"/>
        <v>8.4930800000000186</v>
      </c>
      <c r="T168">
        <f t="shared" si="74"/>
        <v>8.7496399999999923</v>
      </c>
      <c r="U168">
        <f t="shared" si="75"/>
        <v>9.0646499999999968</v>
      </c>
      <c r="V168">
        <f t="shared" si="76"/>
        <v>9.4976300000000329</v>
      </c>
      <c r="W168" s="4">
        <f t="shared" si="77"/>
        <v>9.7326299999999755</v>
      </c>
    </row>
    <row r="169" spans="2:23" x14ac:dyDescent="0.3">
      <c r="B169" s="30">
        <v>79</v>
      </c>
      <c r="C169">
        <f t="shared" si="60"/>
        <v>8.5293599999999756</v>
      </c>
      <c r="D169">
        <f t="shared" si="61"/>
        <v>6.969946666666675</v>
      </c>
      <c r="E169">
        <f t="shared" si="62"/>
        <v>7.1035133333333471</v>
      </c>
      <c r="F169">
        <f t="shared" si="63"/>
        <v>7.0981599999999965</v>
      </c>
      <c r="G169">
        <f t="shared" si="64"/>
        <v>7.2199933333333313</v>
      </c>
      <c r="H169">
        <f t="shared" si="65"/>
        <v>7.377846666666664</v>
      </c>
      <c r="I169">
        <f t="shared" si="66"/>
        <v>7.5928300000000242</v>
      </c>
      <c r="J169">
        <f t="shared" si="67"/>
        <v>7.9857299999999833</v>
      </c>
      <c r="K169" s="4">
        <f t="shared" si="68"/>
        <v>8.1770366666666643</v>
      </c>
      <c r="N169" s="30">
        <v>79</v>
      </c>
      <c r="O169">
        <f t="shared" si="69"/>
        <v>9.2075733333333005</v>
      </c>
      <c r="P169">
        <f t="shared" si="70"/>
        <v>7.75758666666664</v>
      </c>
      <c r="Q169">
        <f t="shared" si="71"/>
        <v>8.0462066666666807</v>
      </c>
      <c r="R169">
        <f t="shared" si="72"/>
        <v>8.18353333333331</v>
      </c>
      <c r="S169">
        <f t="shared" si="73"/>
        <v>8.5551533333333509</v>
      </c>
      <c r="T169">
        <f t="shared" si="74"/>
        <v>8.8197266666666589</v>
      </c>
      <c r="U169">
        <f t="shared" si="75"/>
        <v>9.1408499999999968</v>
      </c>
      <c r="V169">
        <f t="shared" si="76"/>
        <v>9.5786033333333656</v>
      </c>
      <c r="W169" s="4">
        <f t="shared" si="77"/>
        <v>9.8136033333333099</v>
      </c>
    </row>
    <row r="170" spans="2:23" x14ac:dyDescent="0.3">
      <c r="B170" s="30">
        <v>80</v>
      </c>
      <c r="C170">
        <f t="shared" si="60"/>
        <v>8.5344999999999764</v>
      </c>
      <c r="D170">
        <f t="shared" si="61"/>
        <v>6.971000000000009</v>
      </c>
      <c r="E170">
        <f t="shared" si="62"/>
        <v>7.1072500000000147</v>
      </c>
      <c r="F170">
        <f t="shared" si="63"/>
        <v>7.1019999999999976</v>
      </c>
      <c r="G170">
        <f t="shared" si="64"/>
        <v>7.2269999999999976</v>
      </c>
      <c r="H170">
        <f t="shared" si="65"/>
        <v>7.3859999999999975</v>
      </c>
      <c r="I170">
        <f t="shared" si="66"/>
        <v>7.6016250000000252</v>
      </c>
      <c r="J170">
        <f t="shared" si="67"/>
        <v>7.9953749999999832</v>
      </c>
      <c r="K170" s="4">
        <f t="shared" si="68"/>
        <v>8.1858749999999976</v>
      </c>
      <c r="N170" s="30">
        <v>80</v>
      </c>
      <c r="O170">
        <f t="shared" si="69"/>
        <v>9.2404999999999653</v>
      </c>
      <c r="P170">
        <f t="shared" si="70"/>
        <v>7.7914999999999734</v>
      </c>
      <c r="Q170">
        <f t="shared" si="71"/>
        <v>8.089250000000014</v>
      </c>
      <c r="R170">
        <f t="shared" si="72"/>
        <v>8.2324999999999768</v>
      </c>
      <c r="S170">
        <f t="shared" si="73"/>
        <v>8.6190000000000193</v>
      </c>
      <c r="T170">
        <f t="shared" si="74"/>
        <v>8.8919999999999924</v>
      </c>
      <c r="U170">
        <f t="shared" si="75"/>
        <v>9.2193749999999959</v>
      </c>
      <c r="V170">
        <f t="shared" si="76"/>
        <v>9.6621250000000334</v>
      </c>
      <c r="W170" s="4">
        <f t="shared" si="77"/>
        <v>9.8971249999999777</v>
      </c>
    </row>
    <row r="171" spans="2:23" x14ac:dyDescent="0.3">
      <c r="B171" s="30">
        <v>81</v>
      </c>
      <c r="C171">
        <f t="shared" si="60"/>
        <v>8.5402599999999751</v>
      </c>
      <c r="D171">
        <f t="shared" si="61"/>
        <v>6.972480000000008</v>
      </c>
      <c r="E171">
        <f t="shared" si="62"/>
        <v>7.1116300000000141</v>
      </c>
      <c r="F171">
        <f t="shared" si="63"/>
        <v>7.1065599999999982</v>
      </c>
      <c r="G171">
        <f t="shared" si="64"/>
        <v>7.2350599999999972</v>
      </c>
      <c r="H171">
        <f t="shared" si="65"/>
        <v>7.3953799999999976</v>
      </c>
      <c r="I171">
        <f t="shared" si="66"/>
        <v>7.6116550000000256</v>
      </c>
      <c r="J171">
        <f t="shared" si="67"/>
        <v>8.0063049999999834</v>
      </c>
      <c r="K171" s="4">
        <f t="shared" si="68"/>
        <v>8.196044999999998</v>
      </c>
      <c r="N171" s="30">
        <v>81</v>
      </c>
      <c r="O171">
        <f t="shared" si="69"/>
        <v>9.2743399999999649</v>
      </c>
      <c r="P171">
        <f t="shared" si="70"/>
        <v>7.8262199999999735</v>
      </c>
      <c r="Q171">
        <f t="shared" si="71"/>
        <v>8.1333900000000128</v>
      </c>
      <c r="R171">
        <f t="shared" si="72"/>
        <v>8.2826999999999771</v>
      </c>
      <c r="S171">
        <f t="shared" si="73"/>
        <v>8.6846200000000202</v>
      </c>
      <c r="T171">
        <f t="shared" si="74"/>
        <v>8.9664599999999908</v>
      </c>
      <c r="U171">
        <f t="shared" si="75"/>
        <v>9.3002249999999975</v>
      </c>
      <c r="V171">
        <f t="shared" si="76"/>
        <v>9.7481950000000346</v>
      </c>
      <c r="W171" s="4">
        <f t="shared" si="77"/>
        <v>9.9831949999999772</v>
      </c>
    </row>
    <row r="172" spans="2:23" x14ac:dyDescent="0.3">
      <c r="B172" s="30">
        <v>82</v>
      </c>
      <c r="C172">
        <f t="shared" si="60"/>
        <v>8.5466399999999751</v>
      </c>
      <c r="D172">
        <f t="shared" si="61"/>
        <v>6.9743866666666747</v>
      </c>
      <c r="E172">
        <f t="shared" si="62"/>
        <v>7.1166533333333479</v>
      </c>
      <c r="F172">
        <f t="shared" si="63"/>
        <v>7.1118399999999973</v>
      </c>
      <c r="G172">
        <f t="shared" si="64"/>
        <v>7.2441733333333307</v>
      </c>
      <c r="H172">
        <f t="shared" si="65"/>
        <v>7.4059866666666636</v>
      </c>
      <c r="I172">
        <f t="shared" si="66"/>
        <v>7.6229200000000255</v>
      </c>
      <c r="J172">
        <f t="shared" si="67"/>
        <v>8.0185199999999828</v>
      </c>
      <c r="K172" s="4">
        <f t="shared" si="68"/>
        <v>8.2075466666666639</v>
      </c>
      <c r="N172" s="30">
        <v>82</v>
      </c>
      <c r="O172">
        <f t="shared" si="69"/>
        <v>9.3090933333332977</v>
      </c>
      <c r="P172">
        <f t="shared" si="70"/>
        <v>7.8617466666666402</v>
      </c>
      <c r="Q172">
        <f t="shared" si="71"/>
        <v>8.1786266666666805</v>
      </c>
      <c r="R172">
        <f t="shared" si="72"/>
        <v>8.334133333333309</v>
      </c>
      <c r="S172">
        <f t="shared" si="73"/>
        <v>8.7520133333333519</v>
      </c>
      <c r="T172">
        <f t="shared" si="74"/>
        <v>9.0431066666666595</v>
      </c>
      <c r="U172">
        <f t="shared" si="75"/>
        <v>9.3833999999999982</v>
      </c>
      <c r="V172">
        <f t="shared" si="76"/>
        <v>9.8368133333333674</v>
      </c>
      <c r="W172" s="4">
        <f t="shared" si="77"/>
        <v>10.071813333333312</v>
      </c>
    </row>
    <row r="173" spans="2:23" x14ac:dyDescent="0.3">
      <c r="B173" s="30">
        <v>83</v>
      </c>
      <c r="C173">
        <f t="shared" si="60"/>
        <v>8.5536399999999748</v>
      </c>
      <c r="D173">
        <f t="shared" si="61"/>
        <v>6.9767200000000091</v>
      </c>
      <c r="E173">
        <f t="shared" si="62"/>
        <v>7.1223200000000144</v>
      </c>
      <c r="F173">
        <f t="shared" si="63"/>
        <v>7.1178399999999975</v>
      </c>
      <c r="G173">
        <f t="shared" si="64"/>
        <v>7.2543399999999973</v>
      </c>
      <c r="H173">
        <f t="shared" si="65"/>
        <v>7.4178199999999972</v>
      </c>
      <c r="I173">
        <f t="shared" si="66"/>
        <v>7.6354200000000247</v>
      </c>
      <c r="J173">
        <f t="shared" si="67"/>
        <v>8.0320199999999815</v>
      </c>
      <c r="K173" s="4">
        <f t="shared" si="68"/>
        <v>8.2203799999999951</v>
      </c>
      <c r="N173" s="30">
        <v>83</v>
      </c>
      <c r="O173">
        <f t="shared" si="69"/>
        <v>9.3447599999999653</v>
      </c>
      <c r="P173">
        <f t="shared" si="70"/>
        <v>7.8980799999999718</v>
      </c>
      <c r="Q173">
        <f t="shared" si="71"/>
        <v>8.2249600000000136</v>
      </c>
      <c r="R173">
        <f t="shared" si="72"/>
        <v>8.3867999999999761</v>
      </c>
      <c r="S173">
        <f t="shared" si="73"/>
        <v>8.8211800000000196</v>
      </c>
      <c r="T173">
        <f t="shared" si="74"/>
        <v>9.1219399999999915</v>
      </c>
      <c r="U173">
        <f t="shared" si="75"/>
        <v>9.4688999999999961</v>
      </c>
      <c r="V173">
        <f t="shared" si="76"/>
        <v>9.9279800000000353</v>
      </c>
      <c r="W173" s="4">
        <f t="shared" si="77"/>
        <v>10.162979999999976</v>
      </c>
    </row>
    <row r="174" spans="2:23" x14ac:dyDescent="0.3">
      <c r="B174" s="30">
        <v>84</v>
      </c>
      <c r="C174">
        <f t="shared" si="60"/>
        <v>8.5612599999999759</v>
      </c>
      <c r="D174">
        <f t="shared" si="61"/>
        <v>6.9794800000000086</v>
      </c>
      <c r="E174">
        <f t="shared" si="62"/>
        <v>7.1286300000000145</v>
      </c>
      <c r="F174">
        <f t="shared" si="63"/>
        <v>7.124559999999998</v>
      </c>
      <c r="G174">
        <f t="shared" si="64"/>
        <v>7.2655599999999971</v>
      </c>
      <c r="H174">
        <f t="shared" si="65"/>
        <v>7.4308799999999975</v>
      </c>
      <c r="I174">
        <f t="shared" si="66"/>
        <v>7.6491550000000252</v>
      </c>
      <c r="J174">
        <f t="shared" si="67"/>
        <v>8.0468049999999813</v>
      </c>
      <c r="K174" s="4">
        <f t="shared" si="68"/>
        <v>8.2345449999999971</v>
      </c>
      <c r="N174" s="30">
        <v>84</v>
      </c>
      <c r="O174">
        <f t="shared" si="69"/>
        <v>9.3813399999999643</v>
      </c>
      <c r="P174">
        <f t="shared" si="70"/>
        <v>7.9352199999999726</v>
      </c>
      <c r="Q174">
        <f t="shared" si="71"/>
        <v>8.2723900000000139</v>
      </c>
      <c r="R174">
        <f t="shared" si="72"/>
        <v>8.4406999999999748</v>
      </c>
      <c r="S174">
        <f t="shared" si="73"/>
        <v>8.8921200000000198</v>
      </c>
      <c r="T174">
        <f t="shared" si="74"/>
        <v>9.202959999999992</v>
      </c>
      <c r="U174">
        <f t="shared" si="75"/>
        <v>9.5567249999999966</v>
      </c>
      <c r="V174">
        <f t="shared" si="76"/>
        <v>10.021695000000035</v>
      </c>
      <c r="W174" s="4">
        <f t="shared" si="77"/>
        <v>10.256694999999976</v>
      </c>
    </row>
    <row r="175" spans="2:23" x14ac:dyDescent="0.3">
      <c r="B175" s="30">
        <v>85</v>
      </c>
      <c r="C175">
        <f t="shared" si="60"/>
        <v>8.5694999999999748</v>
      </c>
      <c r="D175">
        <f t="shared" si="61"/>
        <v>6.9826666666666757</v>
      </c>
      <c r="E175">
        <f t="shared" si="62"/>
        <v>7.1355833333333489</v>
      </c>
      <c r="F175">
        <f t="shared" si="63"/>
        <v>7.1319999999999988</v>
      </c>
      <c r="G175">
        <f t="shared" si="64"/>
        <v>7.27783333333333</v>
      </c>
      <c r="H175">
        <f t="shared" si="65"/>
        <v>7.4451666666666636</v>
      </c>
      <c r="I175">
        <f t="shared" si="66"/>
        <v>7.6641250000000261</v>
      </c>
      <c r="J175">
        <f t="shared" si="67"/>
        <v>8.0628749999999823</v>
      </c>
      <c r="K175" s="4">
        <f t="shared" si="68"/>
        <v>8.2500416666666645</v>
      </c>
      <c r="N175" s="30">
        <v>85</v>
      </c>
      <c r="O175">
        <f t="shared" si="69"/>
        <v>9.4188333333332963</v>
      </c>
      <c r="P175">
        <f t="shared" si="70"/>
        <v>7.9731666666666392</v>
      </c>
      <c r="Q175">
        <f t="shared" si="71"/>
        <v>8.3209166666666796</v>
      </c>
      <c r="R175">
        <f t="shared" si="72"/>
        <v>8.4958333333333087</v>
      </c>
      <c r="S175">
        <f t="shared" si="73"/>
        <v>8.9648333333333543</v>
      </c>
      <c r="T175">
        <f t="shared" si="74"/>
        <v>9.2861666666666576</v>
      </c>
      <c r="U175">
        <f t="shared" si="75"/>
        <v>9.6468749999999979</v>
      </c>
      <c r="V175">
        <f t="shared" si="76"/>
        <v>10.11795833333337</v>
      </c>
      <c r="W175" s="4">
        <f t="shared" si="77"/>
        <v>10.35295833333331</v>
      </c>
    </row>
    <row r="176" spans="2:23" x14ac:dyDescent="0.3">
      <c r="B176" s="30">
        <v>86</v>
      </c>
      <c r="C176">
        <f t="shared" si="60"/>
        <v>8.5783599999999751</v>
      </c>
      <c r="D176">
        <f t="shared" si="61"/>
        <v>6.9862800000000087</v>
      </c>
      <c r="E176">
        <f t="shared" si="62"/>
        <v>7.1431800000000143</v>
      </c>
      <c r="F176">
        <f t="shared" si="63"/>
        <v>7.1401599999999981</v>
      </c>
      <c r="G176">
        <f t="shared" si="64"/>
        <v>7.2911599999999979</v>
      </c>
      <c r="H176">
        <f t="shared" si="65"/>
        <v>7.4606799999999973</v>
      </c>
      <c r="I176">
        <f t="shared" si="66"/>
        <v>7.6803300000000254</v>
      </c>
      <c r="J176">
        <f t="shared" si="67"/>
        <v>8.0802299999999825</v>
      </c>
      <c r="K176" s="4">
        <f t="shared" si="68"/>
        <v>8.2668699999999937</v>
      </c>
      <c r="N176" s="30">
        <v>86</v>
      </c>
      <c r="O176">
        <f t="shared" si="69"/>
        <v>9.4572399999999632</v>
      </c>
      <c r="P176">
        <f t="shared" si="70"/>
        <v>8.0119199999999715</v>
      </c>
      <c r="Q176">
        <f t="shared" si="71"/>
        <v>8.3705400000000143</v>
      </c>
      <c r="R176">
        <f t="shared" si="72"/>
        <v>8.5521999999999743</v>
      </c>
      <c r="S176">
        <f t="shared" si="73"/>
        <v>9.0393200000000213</v>
      </c>
      <c r="T176">
        <f t="shared" si="74"/>
        <v>9.3715599999999899</v>
      </c>
      <c r="U176">
        <f t="shared" si="75"/>
        <v>9.7393499999999964</v>
      </c>
      <c r="V176">
        <f t="shared" si="76"/>
        <v>10.216770000000036</v>
      </c>
      <c r="W176" s="4">
        <f t="shared" si="77"/>
        <v>10.451769999999973</v>
      </c>
    </row>
    <row r="177" spans="2:23" x14ac:dyDescent="0.3">
      <c r="B177" s="30">
        <v>87</v>
      </c>
      <c r="C177">
        <f t="shared" si="60"/>
        <v>8.587839999999975</v>
      </c>
      <c r="D177">
        <f t="shared" si="61"/>
        <v>6.9903200000000085</v>
      </c>
      <c r="E177">
        <f t="shared" si="62"/>
        <v>7.1514200000000141</v>
      </c>
      <c r="F177">
        <f t="shared" si="63"/>
        <v>7.1490399999999985</v>
      </c>
      <c r="G177">
        <f t="shared" si="64"/>
        <v>7.3055399999999979</v>
      </c>
      <c r="H177">
        <f t="shared" si="65"/>
        <v>7.4774199999999968</v>
      </c>
      <c r="I177">
        <f t="shared" si="66"/>
        <v>7.6977700000000251</v>
      </c>
      <c r="J177">
        <f t="shared" si="67"/>
        <v>8.098869999999982</v>
      </c>
      <c r="K177" s="4">
        <f t="shared" si="68"/>
        <v>8.2850299999999937</v>
      </c>
      <c r="N177" s="30">
        <v>87</v>
      </c>
      <c r="O177">
        <f t="shared" si="69"/>
        <v>9.4965599999999633</v>
      </c>
      <c r="P177">
        <f t="shared" si="70"/>
        <v>8.0514799999999713</v>
      </c>
      <c r="Q177">
        <f t="shared" si="71"/>
        <v>8.4212600000000144</v>
      </c>
      <c r="R177">
        <f t="shared" si="72"/>
        <v>8.609799999999975</v>
      </c>
      <c r="S177">
        <f t="shared" si="73"/>
        <v>9.1155800000000191</v>
      </c>
      <c r="T177">
        <f t="shared" si="74"/>
        <v>9.4591399999999908</v>
      </c>
      <c r="U177">
        <f t="shared" si="75"/>
        <v>9.8341499999999975</v>
      </c>
      <c r="V177">
        <f t="shared" si="76"/>
        <v>10.318130000000037</v>
      </c>
      <c r="W177" s="4">
        <f t="shared" si="77"/>
        <v>10.553129999999975</v>
      </c>
    </row>
    <row r="178" spans="2:23" x14ac:dyDescent="0.3">
      <c r="B178" s="30">
        <v>88</v>
      </c>
      <c r="C178">
        <f t="shared" si="60"/>
        <v>8.5979399999999746</v>
      </c>
      <c r="D178">
        <f t="shared" si="61"/>
        <v>6.9947866666666751</v>
      </c>
      <c r="E178">
        <f t="shared" si="62"/>
        <v>7.1603033333333483</v>
      </c>
      <c r="F178">
        <f t="shared" si="63"/>
        <v>7.1586399999999983</v>
      </c>
      <c r="G178">
        <f t="shared" si="64"/>
        <v>7.3209733333333302</v>
      </c>
      <c r="H178">
        <f t="shared" si="65"/>
        <v>7.4953866666666631</v>
      </c>
      <c r="I178">
        <f t="shared" si="66"/>
        <v>7.716445000000026</v>
      </c>
      <c r="J178">
        <f t="shared" si="67"/>
        <v>8.1187949999999809</v>
      </c>
      <c r="K178" s="4">
        <f t="shared" si="68"/>
        <v>8.3045216666666608</v>
      </c>
      <c r="N178" s="30">
        <v>88</v>
      </c>
      <c r="O178">
        <f t="shared" si="69"/>
        <v>9.5367933333332964</v>
      </c>
      <c r="P178">
        <f t="shared" si="70"/>
        <v>8.0918466666666387</v>
      </c>
      <c r="Q178">
        <f t="shared" si="71"/>
        <v>8.4730766666666817</v>
      </c>
      <c r="R178">
        <f t="shared" si="72"/>
        <v>8.6686333333333074</v>
      </c>
      <c r="S178">
        <f t="shared" si="73"/>
        <v>9.1936133333333547</v>
      </c>
      <c r="T178">
        <f t="shared" si="74"/>
        <v>9.5489066666666567</v>
      </c>
      <c r="U178">
        <f t="shared" si="75"/>
        <v>9.9312749999999976</v>
      </c>
      <c r="V178">
        <f t="shared" si="76"/>
        <v>10.42203833333337</v>
      </c>
      <c r="W178" s="4">
        <f t="shared" si="77"/>
        <v>10.657038333333308</v>
      </c>
    </row>
    <row r="179" spans="2:23" x14ac:dyDescent="0.3">
      <c r="B179" s="30">
        <v>89</v>
      </c>
      <c r="C179">
        <f t="shared" si="60"/>
        <v>8.6086599999999756</v>
      </c>
      <c r="D179">
        <f t="shared" si="61"/>
        <v>6.9996800000000086</v>
      </c>
      <c r="E179">
        <f t="shared" si="62"/>
        <v>7.1698300000000152</v>
      </c>
      <c r="F179">
        <f t="shared" si="63"/>
        <v>7.1689599999999984</v>
      </c>
      <c r="G179">
        <f t="shared" si="64"/>
        <v>7.3374599999999965</v>
      </c>
      <c r="H179">
        <f t="shared" si="65"/>
        <v>7.5145799999999969</v>
      </c>
      <c r="I179">
        <f t="shared" si="66"/>
        <v>7.7363550000000272</v>
      </c>
      <c r="J179">
        <f t="shared" si="67"/>
        <v>8.1400049999999808</v>
      </c>
      <c r="K179" s="4">
        <f t="shared" si="68"/>
        <v>8.3253449999999951</v>
      </c>
      <c r="N179" s="30">
        <v>89</v>
      </c>
      <c r="O179">
        <f t="shared" si="69"/>
        <v>9.5779399999999626</v>
      </c>
      <c r="P179">
        <f t="shared" si="70"/>
        <v>8.1330199999999717</v>
      </c>
      <c r="Q179">
        <f t="shared" si="71"/>
        <v>8.5259900000000144</v>
      </c>
      <c r="R179">
        <f t="shared" si="72"/>
        <v>8.7286999999999733</v>
      </c>
      <c r="S179">
        <f t="shared" si="73"/>
        <v>9.2734200000000229</v>
      </c>
      <c r="T179">
        <f t="shared" si="74"/>
        <v>9.6408599999999911</v>
      </c>
      <c r="U179">
        <f t="shared" si="75"/>
        <v>10.030724999999997</v>
      </c>
      <c r="V179">
        <f t="shared" si="76"/>
        <v>10.528495000000039</v>
      </c>
      <c r="W179" s="4">
        <f t="shared" si="77"/>
        <v>10.763494999999976</v>
      </c>
    </row>
    <row r="180" spans="2:23" x14ac:dyDescent="0.3">
      <c r="B180" s="30">
        <v>90</v>
      </c>
      <c r="C180">
        <f t="shared" si="60"/>
        <v>8.6199999999999743</v>
      </c>
      <c r="D180">
        <f t="shared" si="61"/>
        <v>7.0050000000000088</v>
      </c>
      <c r="E180">
        <f t="shared" si="62"/>
        <v>7.1800000000000157</v>
      </c>
      <c r="F180">
        <f t="shared" si="63"/>
        <v>7.1799999999999988</v>
      </c>
      <c r="G180">
        <f t="shared" si="64"/>
        <v>7.3549999999999969</v>
      </c>
      <c r="H180">
        <f t="shared" si="65"/>
        <v>7.5349999999999966</v>
      </c>
      <c r="I180">
        <f t="shared" si="66"/>
        <v>7.7575000000000278</v>
      </c>
      <c r="J180">
        <f t="shared" si="67"/>
        <v>8.1624999999999801</v>
      </c>
      <c r="K180" s="4">
        <f t="shared" si="68"/>
        <v>8.347499999999993</v>
      </c>
      <c r="N180" s="30">
        <v>90</v>
      </c>
      <c r="O180">
        <f t="shared" si="69"/>
        <v>9.6199999999999619</v>
      </c>
      <c r="P180">
        <f t="shared" si="70"/>
        <v>8.1749999999999723</v>
      </c>
      <c r="Q180">
        <f t="shared" si="71"/>
        <v>8.5800000000000143</v>
      </c>
      <c r="R180">
        <f t="shared" si="72"/>
        <v>8.7899999999999743</v>
      </c>
      <c r="S180">
        <f t="shared" si="73"/>
        <v>9.3550000000000217</v>
      </c>
      <c r="T180">
        <f t="shared" si="74"/>
        <v>9.7349999999999905</v>
      </c>
      <c r="U180">
        <f t="shared" si="75"/>
        <v>10.132499999999997</v>
      </c>
      <c r="V180">
        <f t="shared" si="76"/>
        <v>10.637500000000038</v>
      </c>
      <c r="W180" s="4">
        <f t="shared" si="77"/>
        <v>10.872499999999976</v>
      </c>
    </row>
    <row r="181" spans="2:23" x14ac:dyDescent="0.3">
      <c r="B181" s="30">
        <v>91</v>
      </c>
      <c r="C181">
        <f t="shared" si="60"/>
        <v>8.6319599999999745</v>
      </c>
      <c r="D181">
        <f t="shared" si="61"/>
        <v>7.0107466666666758</v>
      </c>
      <c r="E181">
        <f t="shared" si="62"/>
        <v>7.1908133333333479</v>
      </c>
      <c r="F181">
        <f t="shared" si="63"/>
        <v>7.1917599999999986</v>
      </c>
      <c r="G181">
        <f t="shared" si="64"/>
        <v>7.3735933333333303</v>
      </c>
      <c r="H181">
        <f t="shared" si="65"/>
        <v>7.556646666666663</v>
      </c>
      <c r="I181">
        <f t="shared" si="66"/>
        <v>7.7798800000000261</v>
      </c>
      <c r="J181">
        <f t="shared" si="67"/>
        <v>8.1862799999999805</v>
      </c>
      <c r="K181" s="4">
        <f t="shared" si="68"/>
        <v>8.3709866666666599</v>
      </c>
      <c r="N181" s="30">
        <v>91</v>
      </c>
      <c r="O181">
        <f t="shared" si="69"/>
        <v>9.6629733333332943</v>
      </c>
      <c r="P181">
        <f t="shared" si="70"/>
        <v>8.2177866666666368</v>
      </c>
      <c r="Q181">
        <f t="shared" si="71"/>
        <v>8.6351066666666814</v>
      </c>
      <c r="R181">
        <f t="shared" si="72"/>
        <v>8.8525333333333052</v>
      </c>
      <c r="S181">
        <f t="shared" si="73"/>
        <v>9.4383533333333531</v>
      </c>
      <c r="T181">
        <f t="shared" si="74"/>
        <v>9.8313266666666568</v>
      </c>
      <c r="U181">
        <f t="shared" si="75"/>
        <v>10.236599999999997</v>
      </c>
      <c r="V181">
        <f t="shared" si="76"/>
        <v>10.749053333333372</v>
      </c>
      <c r="W181" s="4">
        <f t="shared" si="77"/>
        <v>10.984053333333307</v>
      </c>
    </row>
    <row r="182" spans="2:23" x14ac:dyDescent="0.3">
      <c r="B182" s="30">
        <v>92</v>
      </c>
      <c r="C182">
        <f t="shared" si="60"/>
        <v>8.6445399999999744</v>
      </c>
      <c r="D182">
        <f t="shared" si="61"/>
        <v>7.0169200000000087</v>
      </c>
      <c r="E182">
        <f t="shared" si="62"/>
        <v>7.2022700000000146</v>
      </c>
      <c r="F182">
        <f t="shared" si="63"/>
        <v>7.2042399999999986</v>
      </c>
      <c r="G182">
        <f t="shared" si="64"/>
        <v>7.3932399999999969</v>
      </c>
      <c r="H182">
        <f t="shared" si="65"/>
        <v>7.5795199999999969</v>
      </c>
      <c r="I182">
        <f t="shared" si="66"/>
        <v>7.8034950000000274</v>
      </c>
      <c r="J182">
        <f t="shared" si="67"/>
        <v>8.2113449999999801</v>
      </c>
      <c r="K182" s="4">
        <f t="shared" si="68"/>
        <v>8.3958049999999922</v>
      </c>
      <c r="N182" s="30">
        <v>92</v>
      </c>
      <c r="O182">
        <f t="shared" si="69"/>
        <v>9.7068599999999599</v>
      </c>
      <c r="P182">
        <f t="shared" si="70"/>
        <v>8.2613799999999706</v>
      </c>
      <c r="Q182">
        <f t="shared" si="71"/>
        <v>8.6913100000000139</v>
      </c>
      <c r="R182">
        <f t="shared" si="72"/>
        <v>8.916299999999973</v>
      </c>
      <c r="S182">
        <f t="shared" si="73"/>
        <v>9.5234800000000206</v>
      </c>
      <c r="T182">
        <f t="shared" si="74"/>
        <v>9.9298399999999898</v>
      </c>
      <c r="U182">
        <f t="shared" si="75"/>
        <v>10.343024999999997</v>
      </c>
      <c r="V182">
        <f t="shared" si="76"/>
        <v>10.86315500000004</v>
      </c>
      <c r="W182" s="4">
        <f t="shared" si="77"/>
        <v>11.098154999999974</v>
      </c>
    </row>
    <row r="183" spans="2:23" x14ac:dyDescent="0.3">
      <c r="B183" s="30">
        <v>93</v>
      </c>
      <c r="C183">
        <f t="shared" si="60"/>
        <v>8.6577399999999738</v>
      </c>
      <c r="D183">
        <f t="shared" si="61"/>
        <v>7.0235200000000093</v>
      </c>
      <c r="E183">
        <f t="shared" si="62"/>
        <v>7.2143700000000148</v>
      </c>
      <c r="F183">
        <f t="shared" si="63"/>
        <v>7.2174399999999999</v>
      </c>
      <c r="G183">
        <f t="shared" si="64"/>
        <v>7.4139399999999958</v>
      </c>
      <c r="H183">
        <f t="shared" si="65"/>
        <v>7.6036199999999967</v>
      </c>
      <c r="I183">
        <f t="shared" si="66"/>
        <v>7.8283450000000281</v>
      </c>
      <c r="J183">
        <f t="shared" si="67"/>
        <v>8.2376949999999809</v>
      </c>
      <c r="K183" s="4">
        <f t="shared" si="68"/>
        <v>8.4219549999999934</v>
      </c>
      <c r="N183" s="30">
        <v>93</v>
      </c>
      <c r="O183">
        <f t="shared" si="69"/>
        <v>9.7516599999999602</v>
      </c>
      <c r="P183">
        <f t="shared" si="70"/>
        <v>8.305779999999972</v>
      </c>
      <c r="Q183">
        <f t="shared" si="71"/>
        <v>8.7486100000000135</v>
      </c>
      <c r="R183">
        <f t="shared" si="72"/>
        <v>8.9812999999999725</v>
      </c>
      <c r="S183">
        <f t="shared" si="73"/>
        <v>9.6103800000000223</v>
      </c>
      <c r="T183">
        <f t="shared" si="74"/>
        <v>10.03053999999999</v>
      </c>
      <c r="U183">
        <f t="shared" si="75"/>
        <v>10.451774999999998</v>
      </c>
      <c r="V183">
        <f t="shared" si="76"/>
        <v>10.97980500000004</v>
      </c>
      <c r="W183" s="4">
        <f t="shared" si="77"/>
        <v>11.214804999999975</v>
      </c>
    </row>
    <row r="184" spans="2:23" x14ac:dyDescent="0.3">
      <c r="B184" s="30">
        <v>94</v>
      </c>
      <c r="C184">
        <f t="shared" si="60"/>
        <v>8.6715599999999728</v>
      </c>
      <c r="D184">
        <f t="shared" si="61"/>
        <v>7.0305466666666758</v>
      </c>
      <c r="E184">
        <f t="shared" si="62"/>
        <v>7.2271133333333477</v>
      </c>
      <c r="F184">
        <f t="shared" si="63"/>
        <v>7.2313599999999996</v>
      </c>
      <c r="G184">
        <f t="shared" si="64"/>
        <v>7.4356933333333304</v>
      </c>
      <c r="H184">
        <f t="shared" si="65"/>
        <v>7.6289466666666632</v>
      </c>
      <c r="I184">
        <f t="shared" si="66"/>
        <v>7.8544300000000264</v>
      </c>
      <c r="J184">
        <f t="shared" si="67"/>
        <v>8.265329999999981</v>
      </c>
      <c r="K184" s="4">
        <f t="shared" si="68"/>
        <v>8.4494366666666583</v>
      </c>
      <c r="N184" s="30">
        <v>94</v>
      </c>
      <c r="O184">
        <f t="shared" si="69"/>
        <v>9.7973733333332937</v>
      </c>
      <c r="P184">
        <f t="shared" si="70"/>
        <v>8.3509866666666372</v>
      </c>
      <c r="Q184">
        <f t="shared" si="71"/>
        <v>8.8070066666666804</v>
      </c>
      <c r="R184">
        <f t="shared" si="72"/>
        <v>9.0475333333333054</v>
      </c>
      <c r="S184">
        <f t="shared" si="73"/>
        <v>9.6990533333333566</v>
      </c>
      <c r="T184">
        <f t="shared" si="74"/>
        <v>10.133426666666656</v>
      </c>
      <c r="U184">
        <f t="shared" si="75"/>
        <v>10.562849999999997</v>
      </c>
      <c r="V184">
        <f t="shared" si="76"/>
        <v>11.099003333333373</v>
      </c>
      <c r="W184" s="4">
        <f t="shared" si="77"/>
        <v>11.334003333333305</v>
      </c>
    </row>
    <row r="185" spans="2:23" x14ac:dyDescent="0.3">
      <c r="B185" s="30">
        <v>95</v>
      </c>
      <c r="C185">
        <f t="shared" si="60"/>
        <v>8.6859999999999733</v>
      </c>
      <c r="D185">
        <f t="shared" si="61"/>
        <v>7.0380000000000091</v>
      </c>
      <c r="E185">
        <f t="shared" si="62"/>
        <v>7.240500000000015</v>
      </c>
      <c r="F185">
        <f t="shared" si="63"/>
        <v>7.2459999999999996</v>
      </c>
      <c r="G185">
        <f t="shared" si="64"/>
        <v>7.4584999999999972</v>
      </c>
      <c r="H185">
        <f t="shared" si="65"/>
        <v>7.6554999999999964</v>
      </c>
      <c r="I185">
        <f t="shared" si="66"/>
        <v>7.8817500000000269</v>
      </c>
      <c r="J185">
        <f t="shared" si="67"/>
        <v>8.2942499999999804</v>
      </c>
      <c r="K185" s="4">
        <f t="shared" si="68"/>
        <v>8.4782499999999921</v>
      </c>
      <c r="N185" s="30">
        <v>95</v>
      </c>
      <c r="O185">
        <f t="shared" si="69"/>
        <v>9.8439999999999586</v>
      </c>
      <c r="P185">
        <f t="shared" si="70"/>
        <v>8.39699999999997</v>
      </c>
      <c r="Q185">
        <f t="shared" si="71"/>
        <v>8.8665000000000145</v>
      </c>
      <c r="R185">
        <f t="shared" si="72"/>
        <v>9.1149999999999718</v>
      </c>
      <c r="S185">
        <f t="shared" si="73"/>
        <v>9.7895000000000216</v>
      </c>
      <c r="T185">
        <f t="shared" si="74"/>
        <v>10.238499999999989</v>
      </c>
      <c r="U185">
        <f t="shared" si="75"/>
        <v>10.676249999999998</v>
      </c>
      <c r="V185">
        <f t="shared" si="76"/>
        <v>11.220750000000042</v>
      </c>
      <c r="W185" s="4">
        <f t="shared" si="77"/>
        <v>11.455749999999973</v>
      </c>
    </row>
    <row r="186" spans="2:23" x14ac:dyDescent="0.3">
      <c r="B186" s="30">
        <v>96</v>
      </c>
      <c r="C186">
        <f t="shared" si="60"/>
        <v>8.7010599999999734</v>
      </c>
      <c r="D186">
        <f t="shared" si="61"/>
        <v>7.0458800000000092</v>
      </c>
      <c r="E186">
        <f t="shared" si="62"/>
        <v>7.254530000000015</v>
      </c>
      <c r="F186">
        <f t="shared" si="63"/>
        <v>7.2613599999999998</v>
      </c>
      <c r="G186">
        <f t="shared" si="64"/>
        <v>7.4823599999999963</v>
      </c>
      <c r="H186">
        <f t="shared" si="65"/>
        <v>7.6832799999999963</v>
      </c>
      <c r="I186">
        <f t="shared" si="66"/>
        <v>7.9103050000000277</v>
      </c>
      <c r="J186">
        <f t="shared" si="67"/>
        <v>8.3244549999999791</v>
      </c>
      <c r="K186" s="4">
        <f t="shared" si="68"/>
        <v>8.5083949999999913</v>
      </c>
      <c r="N186" s="30">
        <v>96</v>
      </c>
      <c r="O186">
        <f t="shared" si="69"/>
        <v>9.8915399999999583</v>
      </c>
      <c r="P186">
        <f t="shared" si="70"/>
        <v>8.4438199999999703</v>
      </c>
      <c r="Q186">
        <f t="shared" si="71"/>
        <v>8.927090000000014</v>
      </c>
      <c r="R186">
        <f t="shared" si="72"/>
        <v>9.1836999999999716</v>
      </c>
      <c r="S186">
        <f t="shared" si="73"/>
        <v>9.8817200000000227</v>
      </c>
      <c r="T186">
        <f t="shared" si="74"/>
        <v>10.34575999999999</v>
      </c>
      <c r="U186">
        <f t="shared" si="75"/>
        <v>10.791974999999997</v>
      </c>
      <c r="V186">
        <f t="shared" si="76"/>
        <v>11.345045000000042</v>
      </c>
      <c r="W186" s="4">
        <f t="shared" si="77"/>
        <v>11.580044999999973</v>
      </c>
    </row>
    <row r="187" spans="2:23" x14ac:dyDescent="0.3">
      <c r="B187" s="30">
        <v>97</v>
      </c>
      <c r="C187">
        <f t="shared" si="60"/>
        <v>8.7167399999999731</v>
      </c>
      <c r="D187">
        <f t="shared" si="61"/>
        <v>7.0541866666666753</v>
      </c>
      <c r="E187">
        <f t="shared" si="62"/>
        <v>7.2692033333333486</v>
      </c>
      <c r="F187">
        <f t="shared" si="63"/>
        <v>7.2774400000000004</v>
      </c>
      <c r="G187">
        <f t="shared" si="64"/>
        <v>7.5072733333333286</v>
      </c>
      <c r="H187">
        <f t="shared" si="65"/>
        <v>7.712286666666663</v>
      </c>
      <c r="I187">
        <f t="shared" si="66"/>
        <v>7.9400950000000288</v>
      </c>
      <c r="J187">
        <f t="shared" si="67"/>
        <v>8.3559449999999789</v>
      </c>
      <c r="K187" s="4">
        <f t="shared" si="68"/>
        <v>8.5398716666666576</v>
      </c>
      <c r="N187" s="30">
        <v>97</v>
      </c>
      <c r="O187">
        <f t="shared" si="69"/>
        <v>9.939993333333291</v>
      </c>
      <c r="P187">
        <f t="shared" si="70"/>
        <v>8.4914466666666364</v>
      </c>
      <c r="Q187">
        <f t="shared" si="71"/>
        <v>8.9887766666666806</v>
      </c>
      <c r="R187">
        <f t="shared" si="72"/>
        <v>9.2536333333333047</v>
      </c>
      <c r="S187">
        <f t="shared" si="73"/>
        <v>9.9757133333333563</v>
      </c>
      <c r="T187">
        <f t="shared" si="74"/>
        <v>10.455206666666657</v>
      </c>
      <c r="U187">
        <f t="shared" si="75"/>
        <v>10.910024999999997</v>
      </c>
      <c r="V187">
        <f t="shared" si="76"/>
        <v>11.471888333333375</v>
      </c>
      <c r="W187" s="4">
        <f t="shared" si="77"/>
        <v>11.706888333333307</v>
      </c>
    </row>
    <row r="188" spans="2:23" x14ac:dyDescent="0.3">
      <c r="B188" s="30">
        <v>98</v>
      </c>
      <c r="C188">
        <f t="shared" si="60"/>
        <v>8.7330399999999742</v>
      </c>
      <c r="D188">
        <f t="shared" si="61"/>
        <v>7.062920000000009</v>
      </c>
      <c r="E188">
        <f t="shared" si="62"/>
        <v>7.2845200000000156</v>
      </c>
      <c r="F188">
        <f t="shared" si="63"/>
        <v>7.2942400000000003</v>
      </c>
      <c r="G188">
        <f t="shared" si="64"/>
        <v>7.5332399999999957</v>
      </c>
      <c r="H188">
        <f t="shared" si="65"/>
        <v>7.7425199999999963</v>
      </c>
      <c r="I188">
        <f t="shared" si="66"/>
        <v>7.9711200000000293</v>
      </c>
      <c r="J188">
        <f t="shared" si="67"/>
        <v>8.388719999999978</v>
      </c>
      <c r="K188" s="4">
        <f t="shared" si="68"/>
        <v>8.5726799999999912</v>
      </c>
      <c r="N188" s="30">
        <v>98</v>
      </c>
      <c r="O188">
        <f t="shared" si="69"/>
        <v>9.9893599999999569</v>
      </c>
      <c r="P188">
        <f t="shared" si="70"/>
        <v>8.5398799999999699</v>
      </c>
      <c r="Q188">
        <f t="shared" si="71"/>
        <v>9.0515600000000127</v>
      </c>
      <c r="R188">
        <f t="shared" si="72"/>
        <v>9.3247999999999713</v>
      </c>
      <c r="S188">
        <f t="shared" si="73"/>
        <v>10.071480000000022</v>
      </c>
      <c r="T188">
        <f t="shared" si="74"/>
        <v>10.56683999999999</v>
      </c>
      <c r="U188">
        <f t="shared" si="75"/>
        <v>11.030399999999997</v>
      </c>
      <c r="V188">
        <f t="shared" si="76"/>
        <v>11.601280000000042</v>
      </c>
      <c r="W188" s="4">
        <f t="shared" si="77"/>
        <v>11.836279999999975</v>
      </c>
    </row>
    <row r="189" spans="2:23" x14ac:dyDescent="0.3">
      <c r="B189" s="30">
        <v>99</v>
      </c>
      <c r="C189">
        <f t="shared" si="60"/>
        <v>8.7499599999999731</v>
      </c>
      <c r="D189">
        <f t="shared" si="61"/>
        <v>7.0720800000000095</v>
      </c>
      <c r="E189">
        <f t="shared" si="62"/>
        <v>7.3004800000000145</v>
      </c>
      <c r="F189">
        <f t="shared" si="63"/>
        <v>7.3117600000000005</v>
      </c>
      <c r="G189">
        <f t="shared" si="64"/>
        <v>7.5602599999999969</v>
      </c>
      <c r="H189">
        <f t="shared" si="65"/>
        <v>7.7739799999999963</v>
      </c>
      <c r="I189">
        <f t="shared" si="66"/>
        <v>8.0033800000000284</v>
      </c>
      <c r="J189">
        <f t="shared" si="67"/>
        <v>8.4227799999999782</v>
      </c>
      <c r="K189" s="4">
        <f t="shared" si="68"/>
        <v>8.6068199999999884</v>
      </c>
      <c r="N189" s="30">
        <v>99</v>
      </c>
      <c r="O189">
        <f t="shared" si="69"/>
        <v>10.039639999999956</v>
      </c>
      <c r="P189">
        <f t="shared" si="70"/>
        <v>8.5891199999999692</v>
      </c>
      <c r="Q189">
        <f t="shared" si="71"/>
        <v>9.1154400000000138</v>
      </c>
      <c r="R189">
        <f t="shared" si="72"/>
        <v>9.3971999999999696</v>
      </c>
      <c r="S189">
        <f t="shared" si="73"/>
        <v>10.169020000000021</v>
      </c>
      <c r="T189">
        <f t="shared" si="74"/>
        <v>10.680659999999989</v>
      </c>
      <c r="U189">
        <f t="shared" si="75"/>
        <v>11.153099999999997</v>
      </c>
      <c r="V189">
        <f t="shared" si="76"/>
        <v>11.733220000000044</v>
      </c>
      <c r="W189" s="4">
        <f t="shared" si="77"/>
        <v>11.968219999999972</v>
      </c>
    </row>
    <row r="190" spans="2:23" ht="15" thickBot="1" x14ac:dyDescent="0.35">
      <c r="B190" s="31">
        <v>100</v>
      </c>
      <c r="C190" s="5">
        <f t="shared" si="60"/>
        <v>8.7674999999999734</v>
      </c>
      <c r="D190" s="5">
        <f t="shared" si="61"/>
        <v>7.0816666666666759</v>
      </c>
      <c r="E190" s="5">
        <f t="shared" si="62"/>
        <v>7.3170833333333487</v>
      </c>
      <c r="F190" s="5">
        <f t="shared" si="63"/>
        <v>7.33</v>
      </c>
      <c r="G190" s="5">
        <f t="shared" si="64"/>
        <v>7.5883333333333294</v>
      </c>
      <c r="H190" s="5">
        <f t="shared" si="65"/>
        <v>7.8066666666666631</v>
      </c>
      <c r="I190" s="5">
        <f t="shared" si="66"/>
        <v>8.0368750000000286</v>
      </c>
      <c r="J190" s="5">
        <f t="shared" si="67"/>
        <v>8.4581249999999777</v>
      </c>
      <c r="K190" s="6">
        <f>$O$80*B190*B190+$P$80*B190+$Q$80</f>
        <v>8.642291666666658</v>
      </c>
      <c r="N190" s="31">
        <v>100</v>
      </c>
      <c r="O190" s="5">
        <f t="shared" si="69"/>
        <v>10.09083333333329</v>
      </c>
      <c r="P190" s="5">
        <f t="shared" si="70"/>
        <v>8.639166666666636</v>
      </c>
      <c r="Q190" s="5">
        <f t="shared" si="71"/>
        <v>9.1804166666666802</v>
      </c>
      <c r="R190" s="5">
        <f t="shared" si="72"/>
        <v>9.470833333333303</v>
      </c>
      <c r="S190" s="5">
        <f t="shared" si="73"/>
        <v>10.268333333333358</v>
      </c>
      <c r="T190" s="5">
        <f t="shared" si="74"/>
        <v>10.796666666666656</v>
      </c>
      <c r="U190" s="5">
        <f t="shared" si="75"/>
        <v>11.278124999999998</v>
      </c>
      <c r="V190" s="5">
        <f t="shared" si="76"/>
        <v>11.867708333333377</v>
      </c>
      <c r="W190" s="6">
        <f t="shared" si="77"/>
        <v>12.102708333333307</v>
      </c>
    </row>
    <row r="195" spans="2:23" ht="15" thickBot="1" x14ac:dyDescent="0.35"/>
    <row r="196" spans="2:23" x14ac:dyDescent="0.3">
      <c r="B196" s="2"/>
      <c r="C196" s="98" t="s">
        <v>110</v>
      </c>
      <c r="D196" s="98"/>
      <c r="E196" s="98"/>
      <c r="F196" s="98"/>
      <c r="G196" s="98"/>
      <c r="H196" s="98"/>
      <c r="I196" s="98"/>
      <c r="J196" s="98"/>
      <c r="K196" s="99"/>
      <c r="N196" s="2"/>
      <c r="O196" s="98" t="s">
        <v>109</v>
      </c>
      <c r="P196" s="98"/>
      <c r="Q196" s="98"/>
      <c r="R196" s="98"/>
      <c r="S196" s="98"/>
      <c r="T196" s="98"/>
      <c r="U196" s="98"/>
      <c r="V196" s="98"/>
      <c r="W196" s="99"/>
    </row>
    <row r="197" spans="2:23" x14ac:dyDescent="0.3">
      <c r="B197" s="3"/>
      <c r="C197" s="28" t="s">
        <v>47</v>
      </c>
      <c r="D197" s="28" t="s">
        <v>48</v>
      </c>
      <c r="E197" s="28" t="s">
        <v>49</v>
      </c>
      <c r="F197" s="28" t="s">
        <v>51</v>
      </c>
      <c r="G197" s="28" t="s">
        <v>50</v>
      </c>
      <c r="H197" s="28" t="s">
        <v>52</v>
      </c>
      <c r="I197" s="28" t="s">
        <v>54</v>
      </c>
      <c r="J197" s="28" t="s">
        <v>53</v>
      </c>
      <c r="K197" s="29" t="s">
        <v>55</v>
      </c>
      <c r="N197" s="3"/>
      <c r="O197" s="28" t="s">
        <v>47</v>
      </c>
      <c r="P197" s="28" t="s">
        <v>48</v>
      </c>
      <c r="Q197" s="28" t="s">
        <v>49</v>
      </c>
      <c r="R197" s="28" t="s">
        <v>51</v>
      </c>
      <c r="S197" s="28" t="s">
        <v>50</v>
      </c>
      <c r="T197" s="28" t="s">
        <v>52</v>
      </c>
      <c r="U197" s="28" t="s">
        <v>54</v>
      </c>
      <c r="V197" s="28" t="s">
        <v>53</v>
      </c>
      <c r="W197" s="29" t="s">
        <v>55</v>
      </c>
    </row>
    <row r="198" spans="2:23" x14ac:dyDescent="0.3">
      <c r="B198" s="30">
        <v>0</v>
      </c>
      <c r="C198" s="72">
        <f>$C$72*B198*B198+$D$72*B198+$E$72</f>
        <v>10.090833333333332</v>
      </c>
      <c r="D198" s="72">
        <f>$C$73*B198*B198+$D$73*B198+$E$73</f>
        <v>8.6391666666666715</v>
      </c>
      <c r="E198" s="72">
        <f>$C$74*B198*B198+$D$74*B198+$E$74</f>
        <v>9.1804166666666642</v>
      </c>
      <c r="F198" s="72">
        <f>$C$75*B198*B198+$D$75*B198+$E$75</f>
        <v>9.4708333333333314</v>
      </c>
      <c r="G198" s="72">
        <f>$C$76*B198*B198+$D$76*B198+$E$76</f>
        <v>10.268333333333333</v>
      </c>
      <c r="H198" s="72">
        <f>$C$77*B198*B198+$D$77*B198+$E$77</f>
        <v>10.796666666666667</v>
      </c>
      <c r="I198" s="72">
        <f>$C$78*B198*B198+$D$78*B198+$E$78</f>
        <v>11.278125000000001</v>
      </c>
      <c r="J198" s="72">
        <f>$C$79*B198*B198+$D$79*B198+$E$79</f>
        <v>11.867708333333329</v>
      </c>
      <c r="K198" s="73">
        <f>$C$80*B198*B198+$D$80*B198+$E$80</f>
        <v>12.102708333333332</v>
      </c>
      <c r="N198" s="30">
        <v>0</v>
      </c>
      <c r="O198" s="72">
        <f>$I$72*N198*N198+$J$72*N198+$K$72</f>
        <v>8.7675000000000018</v>
      </c>
      <c r="P198" s="72">
        <f>$I$73*N198*N198+$J$73*N198+$K$73</f>
        <v>7.081666666666667</v>
      </c>
      <c r="Q198" s="72">
        <f>$I$74*N198*N198+$J$74*N198+$K$74</f>
        <v>7.3170833333333309</v>
      </c>
      <c r="R198" s="72">
        <f>$I$75*N198*N198+$J$75*N198+$K$75</f>
        <v>7.330000000000001</v>
      </c>
      <c r="S198" s="72">
        <f>$I$76*N198*N198+$J$76*N198+$K$76</f>
        <v>7.5883333333333329</v>
      </c>
      <c r="T198" s="72">
        <f>$I$77*N198*N198+$J$77*N198+$K$77</f>
        <v>7.8066666666666675</v>
      </c>
      <c r="U198" s="72">
        <f>$I$78*N198*N198+$J$78*N198+$K$78</f>
        <v>8.0368749999999984</v>
      </c>
      <c r="V198" s="72">
        <f>$I$79*N198*N198+$J$79*N198+$K$79</f>
        <v>8.458124999999999</v>
      </c>
      <c r="W198" s="73">
        <f>$I$80*N198*N198+$J$80*N198+$K$80</f>
        <v>8.6422916666666652</v>
      </c>
    </row>
    <row r="199" spans="2:23" x14ac:dyDescent="0.3">
      <c r="B199" s="30">
        <v>5</v>
      </c>
      <c r="C199" s="72">
        <f t="shared" ref="C199:C208" si="78">$C$72*B199*B199+$D$72*B199+$E$72</f>
        <v>9.8440000000000012</v>
      </c>
      <c r="D199" s="72">
        <f t="shared" ref="D199:D208" si="79">$C$73*B199*B199+$D$73*B199+$E$73</f>
        <v>8.3970000000000038</v>
      </c>
      <c r="E199" s="72">
        <f t="shared" ref="E199:E208" si="80">$C$74*B199*B199+$D$74*B199+$E$74</f>
        <v>8.8664999999999985</v>
      </c>
      <c r="F199" s="72">
        <f t="shared" ref="F199:F208" si="81">$C$75*B199*B199+$D$75*B199+$E$75</f>
        <v>9.1149999999999984</v>
      </c>
      <c r="G199" s="72">
        <f t="shared" ref="G199:G208" si="82">$C$76*B199*B199+$D$76*B199+$E$76</f>
        <v>9.7894999999999985</v>
      </c>
      <c r="H199" s="72">
        <f t="shared" ref="H199:H208" si="83">$C$77*B199*B199+$D$77*B199+$E$77</f>
        <v>10.2385</v>
      </c>
      <c r="I199" s="72">
        <f t="shared" ref="I199:I208" si="84">$C$78*B199*B199+$D$78*B199+$E$78</f>
        <v>10.67625</v>
      </c>
      <c r="J199" s="72">
        <f t="shared" ref="J199:J208" si="85">$C$79*B199*B199+$D$79*B199+$E$79</f>
        <v>11.220749999999997</v>
      </c>
      <c r="K199" s="73">
        <f t="shared" ref="K199:K208" si="86">$C$80*B199*B199+$D$80*B199+$E$80</f>
        <v>11.455749999999998</v>
      </c>
      <c r="N199" s="30">
        <v>5</v>
      </c>
      <c r="O199" s="72">
        <f t="shared" ref="O199:O208" si="87">$I$72*N199*N199+$J$72*N199+$K$72</f>
        <v>8.6860000000000017</v>
      </c>
      <c r="P199" s="72">
        <f t="shared" ref="P199:P208" si="88">$I$73*N199*N199+$J$73*N199+$K$73</f>
        <v>7.0380000000000003</v>
      </c>
      <c r="Q199" s="72">
        <f t="shared" ref="Q199:Q208" si="89">$I$74*N199*N199+$J$74*N199+$K$74</f>
        <v>7.240499999999999</v>
      </c>
      <c r="R199" s="72">
        <f t="shared" ref="R199:R208" si="90">$I$75*N199*N199+$J$75*N199+$K$75</f>
        <v>7.2459999999999996</v>
      </c>
      <c r="S199" s="72">
        <f t="shared" ref="S199:S208" si="91">$I$76*N199*N199+$J$76*N199+$K$76</f>
        <v>7.4584999999999999</v>
      </c>
      <c r="T199" s="72">
        <f t="shared" ref="T199:T208" si="92">$I$77*N199*N199+$J$77*N199+$K$77</f>
        <v>7.6555000000000017</v>
      </c>
      <c r="U199" s="72">
        <f t="shared" ref="U199:U208" si="93">$I$78*N199*N199+$J$78*N199+$K$78</f>
        <v>7.8817499999999985</v>
      </c>
      <c r="V199" s="72">
        <f t="shared" ref="V199:V208" si="94">$I$79*N199*N199+$J$79*N199+$K$79</f>
        <v>8.2942499999999999</v>
      </c>
      <c r="W199" s="73">
        <f t="shared" ref="W199:W208" si="95">$I$80*N199*N199+$J$80*N199+$K$80</f>
        <v>8.4782499999999992</v>
      </c>
    </row>
    <row r="200" spans="2:23" x14ac:dyDescent="0.3">
      <c r="B200" s="30">
        <v>10</v>
      </c>
      <c r="C200" s="72">
        <f t="shared" si="78"/>
        <v>9.6200000000000028</v>
      </c>
      <c r="D200" s="72">
        <f t="shared" si="79"/>
        <v>8.1750000000000025</v>
      </c>
      <c r="E200" s="72">
        <f t="shared" si="80"/>
        <v>8.5799999999999983</v>
      </c>
      <c r="F200" s="72">
        <f t="shared" si="81"/>
        <v>8.7899999999999991</v>
      </c>
      <c r="G200" s="72">
        <f t="shared" si="82"/>
        <v>9.3549999999999986</v>
      </c>
      <c r="H200" s="72">
        <f t="shared" si="83"/>
        <v>9.7350000000000012</v>
      </c>
      <c r="I200" s="72">
        <f t="shared" si="84"/>
        <v>10.1325</v>
      </c>
      <c r="J200" s="72">
        <f t="shared" si="85"/>
        <v>10.637499999999998</v>
      </c>
      <c r="K200" s="73">
        <f t="shared" si="86"/>
        <v>10.872499999999997</v>
      </c>
      <c r="N200" s="30">
        <v>10</v>
      </c>
      <c r="O200" s="72">
        <f t="shared" si="87"/>
        <v>8.620000000000001</v>
      </c>
      <c r="P200" s="72">
        <f t="shared" si="88"/>
        <v>7.0049999999999999</v>
      </c>
      <c r="Q200" s="72">
        <f t="shared" si="89"/>
        <v>7.1800000000000006</v>
      </c>
      <c r="R200" s="72">
        <f t="shared" si="90"/>
        <v>7.1799999999999979</v>
      </c>
      <c r="S200" s="72">
        <f t="shared" si="91"/>
        <v>7.3550000000000013</v>
      </c>
      <c r="T200" s="72">
        <f t="shared" si="92"/>
        <v>7.5350000000000019</v>
      </c>
      <c r="U200" s="72">
        <f t="shared" si="93"/>
        <v>7.7574999999999985</v>
      </c>
      <c r="V200" s="72">
        <f t="shared" si="94"/>
        <v>8.1624999999999996</v>
      </c>
      <c r="W200" s="73">
        <f t="shared" si="95"/>
        <v>8.3475000000000001</v>
      </c>
    </row>
    <row r="201" spans="2:23" x14ac:dyDescent="0.3">
      <c r="B201" s="30">
        <v>15</v>
      </c>
      <c r="C201" s="72">
        <f t="shared" si="78"/>
        <v>9.4188333333333372</v>
      </c>
      <c r="D201" s="72">
        <f t="shared" si="79"/>
        <v>7.9731666666666694</v>
      </c>
      <c r="E201" s="72">
        <f t="shared" si="80"/>
        <v>8.3209166666666654</v>
      </c>
      <c r="F201" s="72">
        <f t="shared" si="81"/>
        <v>8.4958333333333318</v>
      </c>
      <c r="G201" s="72">
        <f t="shared" si="82"/>
        <v>8.9648333333333312</v>
      </c>
      <c r="H201" s="72">
        <f t="shared" si="83"/>
        <v>9.2861666666666682</v>
      </c>
      <c r="I201" s="72">
        <f t="shared" si="84"/>
        <v>9.6468749999999996</v>
      </c>
      <c r="J201" s="72">
        <f t="shared" si="85"/>
        <v>10.117958333333331</v>
      </c>
      <c r="K201" s="73">
        <f t="shared" si="86"/>
        <v>10.35295833333333</v>
      </c>
      <c r="N201" s="30">
        <v>15</v>
      </c>
      <c r="O201" s="72">
        <f t="shared" si="87"/>
        <v>8.5695000000000014</v>
      </c>
      <c r="P201" s="72">
        <f t="shared" si="88"/>
        <v>6.9826666666666668</v>
      </c>
      <c r="Q201" s="72">
        <f t="shared" si="89"/>
        <v>7.1355833333333356</v>
      </c>
      <c r="R201" s="72">
        <f t="shared" si="90"/>
        <v>7.131999999999997</v>
      </c>
      <c r="S201" s="72">
        <f t="shared" si="91"/>
        <v>7.2778333333333354</v>
      </c>
      <c r="T201" s="72">
        <f t="shared" si="92"/>
        <v>7.4451666666666689</v>
      </c>
      <c r="U201" s="72">
        <f t="shared" si="93"/>
        <v>7.6641249999999985</v>
      </c>
      <c r="V201" s="72">
        <f t="shared" si="94"/>
        <v>8.062875</v>
      </c>
      <c r="W201" s="73">
        <f t="shared" si="95"/>
        <v>8.2500416666666663</v>
      </c>
    </row>
    <row r="202" spans="2:23" x14ac:dyDescent="0.3">
      <c r="B202" s="30">
        <v>20</v>
      </c>
      <c r="C202" s="72">
        <f t="shared" si="78"/>
        <v>9.2405000000000044</v>
      </c>
      <c r="D202" s="72">
        <f t="shared" si="79"/>
        <v>7.7915000000000019</v>
      </c>
      <c r="E202" s="72">
        <f t="shared" si="80"/>
        <v>8.0892499999999981</v>
      </c>
      <c r="F202" s="72">
        <f t="shared" si="81"/>
        <v>8.2324999999999999</v>
      </c>
      <c r="G202" s="72">
        <f t="shared" si="82"/>
        <v>8.618999999999998</v>
      </c>
      <c r="H202" s="72">
        <f t="shared" si="83"/>
        <v>8.892000000000003</v>
      </c>
      <c r="I202" s="72">
        <f t="shared" si="84"/>
        <v>9.2193749999999994</v>
      </c>
      <c r="J202" s="72">
        <f t="shared" si="85"/>
        <v>9.6621249999999996</v>
      </c>
      <c r="K202" s="73">
        <f t="shared" si="86"/>
        <v>9.8971249999999955</v>
      </c>
      <c r="N202" s="30">
        <v>20</v>
      </c>
      <c r="O202" s="72">
        <f t="shared" si="87"/>
        <v>8.5345000000000013</v>
      </c>
      <c r="P202" s="72">
        <f t="shared" si="88"/>
        <v>6.9710000000000001</v>
      </c>
      <c r="Q202" s="72">
        <f t="shared" si="89"/>
        <v>7.1072500000000032</v>
      </c>
      <c r="R202" s="72">
        <f t="shared" si="90"/>
        <v>7.1019999999999968</v>
      </c>
      <c r="S202" s="72">
        <f t="shared" si="91"/>
        <v>7.2270000000000021</v>
      </c>
      <c r="T202" s="72">
        <f t="shared" si="92"/>
        <v>7.3860000000000037</v>
      </c>
      <c r="U202" s="72">
        <f t="shared" si="93"/>
        <v>7.6016249999999976</v>
      </c>
      <c r="V202" s="72">
        <f t="shared" si="94"/>
        <v>7.9953750000000001</v>
      </c>
      <c r="W202" s="73">
        <f t="shared" si="95"/>
        <v>8.1858749999999993</v>
      </c>
    </row>
    <row r="203" spans="2:23" x14ac:dyDescent="0.3">
      <c r="B203" s="30">
        <v>25</v>
      </c>
      <c r="C203" s="72">
        <f t="shared" si="78"/>
        <v>9.0850000000000062</v>
      </c>
      <c r="D203" s="72">
        <f t="shared" si="79"/>
        <v>7.6300000000000017</v>
      </c>
      <c r="E203" s="72">
        <f t="shared" si="80"/>
        <v>7.884999999999998</v>
      </c>
      <c r="F203" s="72">
        <f t="shared" si="81"/>
        <v>8</v>
      </c>
      <c r="G203" s="72">
        <f t="shared" si="82"/>
        <v>8.317499999999999</v>
      </c>
      <c r="H203" s="72">
        <f t="shared" si="83"/>
        <v>8.5525000000000038</v>
      </c>
      <c r="I203" s="72">
        <f t="shared" si="84"/>
        <v>8.8499999999999979</v>
      </c>
      <c r="J203" s="72">
        <f t="shared" si="85"/>
        <v>9.27</v>
      </c>
      <c r="K203" s="73">
        <f t="shared" si="86"/>
        <v>9.5049999999999972</v>
      </c>
      <c r="N203" s="30">
        <v>25</v>
      </c>
      <c r="O203" s="72">
        <f t="shared" si="87"/>
        <v>8.5150000000000023</v>
      </c>
      <c r="P203" s="72">
        <f t="shared" si="88"/>
        <v>6.9700000000000006</v>
      </c>
      <c r="Q203" s="72">
        <f t="shared" si="89"/>
        <v>7.0950000000000042</v>
      </c>
      <c r="R203" s="72">
        <f t="shared" si="90"/>
        <v>7.0899999999999954</v>
      </c>
      <c r="S203" s="72">
        <f t="shared" si="91"/>
        <v>7.2025000000000023</v>
      </c>
      <c r="T203" s="72">
        <f t="shared" si="92"/>
        <v>7.3575000000000044</v>
      </c>
      <c r="U203" s="72">
        <f t="shared" si="93"/>
        <v>7.5699999999999976</v>
      </c>
      <c r="V203" s="72">
        <f t="shared" si="94"/>
        <v>7.96</v>
      </c>
      <c r="W203" s="73">
        <f t="shared" si="95"/>
        <v>8.1549999999999994</v>
      </c>
    </row>
    <row r="204" spans="2:23" x14ac:dyDescent="0.3">
      <c r="B204" s="30">
        <v>30</v>
      </c>
      <c r="C204" s="72">
        <f t="shared" si="78"/>
        <v>8.952333333333339</v>
      </c>
      <c r="D204" s="72">
        <f t="shared" si="79"/>
        <v>7.4886666666666679</v>
      </c>
      <c r="E204" s="72">
        <f t="shared" si="80"/>
        <v>7.7081666666666635</v>
      </c>
      <c r="F204" s="72">
        <f t="shared" si="81"/>
        <v>7.7983333333333338</v>
      </c>
      <c r="G204" s="72">
        <f t="shared" si="82"/>
        <v>8.0603333333333325</v>
      </c>
      <c r="H204" s="72">
        <f t="shared" si="83"/>
        <v>8.2676666666666705</v>
      </c>
      <c r="I204" s="72">
        <f t="shared" si="84"/>
        <v>8.5387499999999967</v>
      </c>
      <c r="J204" s="72">
        <f t="shared" si="85"/>
        <v>8.9415833333333321</v>
      </c>
      <c r="K204" s="73">
        <f t="shared" si="86"/>
        <v>9.1765833333333298</v>
      </c>
      <c r="N204" s="30">
        <v>30</v>
      </c>
      <c r="O204" s="72">
        <f t="shared" si="87"/>
        <v>8.5110000000000028</v>
      </c>
      <c r="P204" s="72">
        <f t="shared" si="88"/>
        <v>6.9796666666666676</v>
      </c>
      <c r="Q204" s="72">
        <f t="shared" si="89"/>
        <v>7.0988333333333387</v>
      </c>
      <c r="R204" s="72">
        <f t="shared" si="90"/>
        <v>7.0959999999999948</v>
      </c>
      <c r="S204" s="72">
        <f t="shared" si="91"/>
        <v>7.204333333333337</v>
      </c>
      <c r="T204" s="72">
        <f t="shared" si="92"/>
        <v>7.359666666666671</v>
      </c>
      <c r="U204" s="72">
        <f t="shared" si="93"/>
        <v>7.5692499999999967</v>
      </c>
      <c r="V204" s="72">
        <f t="shared" si="94"/>
        <v>7.9567499999999995</v>
      </c>
      <c r="W204" s="73">
        <f t="shared" si="95"/>
        <v>8.1574166666666645</v>
      </c>
    </row>
    <row r="205" spans="2:23" x14ac:dyDescent="0.3">
      <c r="B205" s="30">
        <v>35</v>
      </c>
      <c r="C205" s="72">
        <f t="shared" si="78"/>
        <v>8.8425000000000065</v>
      </c>
      <c r="D205" s="72">
        <f t="shared" si="79"/>
        <v>7.3675000000000006</v>
      </c>
      <c r="E205" s="72">
        <f t="shared" si="80"/>
        <v>7.5587499999999972</v>
      </c>
      <c r="F205" s="72">
        <f t="shared" si="81"/>
        <v>7.6275000000000004</v>
      </c>
      <c r="G205" s="72">
        <f t="shared" si="82"/>
        <v>7.8474999999999993</v>
      </c>
      <c r="H205" s="72">
        <f t="shared" si="83"/>
        <v>8.037500000000005</v>
      </c>
      <c r="I205" s="72">
        <f t="shared" si="84"/>
        <v>8.2856249999999978</v>
      </c>
      <c r="J205" s="72">
        <f t="shared" si="85"/>
        <v>8.676874999999999</v>
      </c>
      <c r="K205" s="73">
        <f t="shared" si="86"/>
        <v>8.9118749999999967</v>
      </c>
      <c r="N205" s="30">
        <v>35</v>
      </c>
      <c r="O205" s="72">
        <f t="shared" si="87"/>
        <v>8.5225000000000026</v>
      </c>
      <c r="P205" s="72">
        <f t="shared" si="88"/>
        <v>7.0000000000000018</v>
      </c>
      <c r="Q205" s="72">
        <f t="shared" si="89"/>
        <v>7.1187500000000057</v>
      </c>
      <c r="R205" s="72">
        <f t="shared" si="90"/>
        <v>7.1199999999999939</v>
      </c>
      <c r="S205" s="72">
        <f t="shared" si="91"/>
        <v>7.2325000000000035</v>
      </c>
      <c r="T205" s="72">
        <f t="shared" si="92"/>
        <v>7.3925000000000054</v>
      </c>
      <c r="U205" s="72">
        <f t="shared" si="93"/>
        <v>7.5993749999999967</v>
      </c>
      <c r="V205" s="72">
        <f t="shared" si="94"/>
        <v>7.9856249999999989</v>
      </c>
      <c r="W205" s="73">
        <f t="shared" si="95"/>
        <v>8.1931249999999984</v>
      </c>
    </row>
    <row r="206" spans="2:23" x14ac:dyDescent="0.3">
      <c r="B206" s="30">
        <v>40</v>
      </c>
      <c r="C206" s="72">
        <f t="shared" si="78"/>
        <v>8.7555000000000067</v>
      </c>
      <c r="D206" s="72">
        <f t="shared" si="79"/>
        <v>7.2665000000000006</v>
      </c>
      <c r="E206" s="72">
        <f t="shared" si="80"/>
        <v>7.4367499999999964</v>
      </c>
      <c r="F206" s="72">
        <f t="shared" si="81"/>
        <v>7.4875000000000007</v>
      </c>
      <c r="G206" s="72">
        <f t="shared" si="82"/>
        <v>7.6789999999999994</v>
      </c>
      <c r="H206" s="72">
        <f t="shared" si="83"/>
        <v>7.8620000000000054</v>
      </c>
      <c r="I206" s="72">
        <f t="shared" si="84"/>
        <v>8.0906249999999957</v>
      </c>
      <c r="J206" s="72">
        <f t="shared" si="85"/>
        <v>8.4758750000000003</v>
      </c>
      <c r="K206" s="73">
        <f t="shared" si="86"/>
        <v>8.7108749999999979</v>
      </c>
      <c r="N206" s="30">
        <v>40</v>
      </c>
      <c r="O206" s="72">
        <f t="shared" si="87"/>
        <v>8.5495000000000019</v>
      </c>
      <c r="P206" s="72">
        <f t="shared" si="88"/>
        <v>7.0310000000000024</v>
      </c>
      <c r="Q206" s="72">
        <f t="shared" si="89"/>
        <v>7.1547500000000062</v>
      </c>
      <c r="R206" s="72">
        <f t="shared" si="90"/>
        <v>7.1619999999999937</v>
      </c>
      <c r="S206" s="72">
        <f t="shared" si="91"/>
        <v>7.2870000000000044</v>
      </c>
      <c r="T206" s="72">
        <f t="shared" si="92"/>
        <v>7.4560000000000066</v>
      </c>
      <c r="U206" s="72">
        <f t="shared" si="93"/>
        <v>7.6603749999999957</v>
      </c>
      <c r="V206" s="72">
        <f t="shared" si="94"/>
        <v>8.0466249999999988</v>
      </c>
      <c r="W206" s="73">
        <f t="shared" si="95"/>
        <v>8.2621249999999975</v>
      </c>
    </row>
    <row r="207" spans="2:23" x14ac:dyDescent="0.3">
      <c r="B207" s="30">
        <v>45</v>
      </c>
      <c r="C207" s="72">
        <f t="shared" si="78"/>
        <v>8.6913333333333398</v>
      </c>
      <c r="D207" s="72">
        <f t="shared" si="79"/>
        <v>7.185666666666668</v>
      </c>
      <c r="E207" s="72">
        <f t="shared" si="80"/>
        <v>7.3421666666666621</v>
      </c>
      <c r="F207" s="72">
        <f t="shared" si="81"/>
        <v>7.3783333333333339</v>
      </c>
      <c r="G207" s="72">
        <f t="shared" si="82"/>
        <v>7.5548333333333328</v>
      </c>
      <c r="H207" s="72">
        <f t="shared" si="83"/>
        <v>7.7411666666666719</v>
      </c>
      <c r="I207" s="72">
        <f t="shared" si="84"/>
        <v>7.9537499999999959</v>
      </c>
      <c r="J207" s="72">
        <f t="shared" si="85"/>
        <v>8.3385833333333323</v>
      </c>
      <c r="K207" s="73">
        <f t="shared" si="86"/>
        <v>8.5735833333333318</v>
      </c>
      <c r="N207" s="30">
        <v>45</v>
      </c>
      <c r="O207" s="72">
        <f t="shared" si="87"/>
        <v>8.5920000000000023</v>
      </c>
      <c r="P207" s="72">
        <f t="shared" si="88"/>
        <v>7.0726666666666693</v>
      </c>
      <c r="Q207" s="72">
        <f t="shared" si="89"/>
        <v>7.2068333333333392</v>
      </c>
      <c r="R207" s="72">
        <f t="shared" si="90"/>
        <v>7.2219999999999933</v>
      </c>
      <c r="S207" s="72">
        <f t="shared" si="91"/>
        <v>7.3678333333333379</v>
      </c>
      <c r="T207" s="72">
        <f t="shared" si="92"/>
        <v>7.5501666666666738</v>
      </c>
      <c r="U207" s="72">
        <f t="shared" si="93"/>
        <v>7.7522499999999956</v>
      </c>
      <c r="V207" s="72">
        <f t="shared" si="94"/>
        <v>8.1397499999999976</v>
      </c>
      <c r="W207" s="73">
        <f t="shared" si="95"/>
        <v>8.3644166666666617</v>
      </c>
    </row>
    <row r="208" spans="2:23" x14ac:dyDescent="0.3">
      <c r="B208" s="30">
        <v>50</v>
      </c>
      <c r="C208" s="72">
        <f t="shared" si="78"/>
        <v>8.6500000000000075</v>
      </c>
      <c r="D208" s="72">
        <f t="shared" si="79"/>
        <v>7.1250000000000018</v>
      </c>
      <c r="E208" s="72">
        <f t="shared" si="80"/>
        <v>7.274999999999995</v>
      </c>
      <c r="F208" s="72">
        <f t="shared" si="81"/>
        <v>7.3000000000000007</v>
      </c>
      <c r="G208" s="72">
        <f t="shared" si="82"/>
        <v>7.4749999999999996</v>
      </c>
      <c r="H208" s="72">
        <f t="shared" si="83"/>
        <v>7.6750000000000069</v>
      </c>
      <c r="I208" s="72">
        <f t="shared" si="84"/>
        <v>7.8749999999999956</v>
      </c>
      <c r="J208" s="72">
        <f t="shared" si="85"/>
        <v>8.2649999999999988</v>
      </c>
      <c r="K208" s="73">
        <f t="shared" si="86"/>
        <v>8.4999999999999982</v>
      </c>
      <c r="N208" s="30">
        <v>50</v>
      </c>
      <c r="O208" s="72">
        <f t="shared" si="87"/>
        <v>8.6500000000000039</v>
      </c>
      <c r="P208" s="72">
        <f t="shared" si="88"/>
        <v>7.1250000000000036</v>
      </c>
      <c r="Q208" s="72">
        <f t="shared" si="89"/>
        <v>7.2750000000000066</v>
      </c>
      <c r="R208" s="72">
        <f t="shared" si="90"/>
        <v>7.2999999999999936</v>
      </c>
      <c r="S208" s="72">
        <f t="shared" si="91"/>
        <v>7.475000000000005</v>
      </c>
      <c r="T208" s="72">
        <f t="shared" si="92"/>
        <v>7.6750000000000078</v>
      </c>
      <c r="U208" s="72">
        <f t="shared" si="93"/>
        <v>7.8749999999999947</v>
      </c>
      <c r="V208" s="72">
        <f t="shared" si="94"/>
        <v>8.264999999999997</v>
      </c>
      <c r="W208" s="73">
        <f t="shared" si="95"/>
        <v>8.4999999999999947</v>
      </c>
    </row>
    <row r="209" spans="2:23" x14ac:dyDescent="0.3">
      <c r="B209" s="30">
        <v>55</v>
      </c>
      <c r="C209" s="72">
        <f t="shared" ref="C209:C218" si="96">$O$72*B209*B209+$P$72*B209+$Q$72</f>
        <v>8.591999999999981</v>
      </c>
      <c r="D209" s="72">
        <f t="shared" ref="D209:D218" si="97">$O$73*B209*B209+$P$73*B209+$Q$73</f>
        <v>7.0726666666666755</v>
      </c>
      <c r="E209" s="72">
        <f t="shared" ref="E209:E218" si="98">$O$74*B209*B209+$P$74*B209+$Q$74</f>
        <v>7.2068333333333428</v>
      </c>
      <c r="F209" s="72">
        <f t="shared" ref="F209:F218" si="99">$O$75*B209*B209+$P$75*B209+$Q$75</f>
        <v>7.2219999999999969</v>
      </c>
      <c r="G209" s="72">
        <f t="shared" ref="G209:G218" si="100">$O$76*B209*B209+$P$76*B209+$Q$76</f>
        <v>7.3678333333333317</v>
      </c>
      <c r="H209" s="72">
        <f t="shared" ref="H209:H218" si="101">$O$77*B209*B209+$P$77*B209+$Q$77</f>
        <v>7.5501666666666658</v>
      </c>
      <c r="I209" s="72">
        <f t="shared" ref="I209:I218" si="102">$O$78*B209*B209+$P$78*B209+$Q$78</f>
        <v>7.7522500000000178</v>
      </c>
      <c r="J209" s="72">
        <f t="shared" ref="J209:J218" si="103">$O$79*B209*B209+$P$79*B209+$Q$79</f>
        <v>8.1397499999999869</v>
      </c>
      <c r="K209" s="73">
        <f t="shared" ref="K209:K217" si="104">$O$80*B209*B209+$P$80*B209+$Q$80</f>
        <v>8.3644166666666688</v>
      </c>
      <c r="N209" s="30">
        <v>55</v>
      </c>
      <c r="O209" s="72">
        <f t="shared" ref="O209:O218" si="105">$U$72*N209*N209+$V$72*N209+$W$72</f>
        <v>8.691333333333306</v>
      </c>
      <c r="P209" s="72">
        <f t="shared" ref="P209:P218" si="106">$U$73*N209*N209+$V$73*N209+$W$73</f>
        <v>7.1856666666666467</v>
      </c>
      <c r="Q209" s="72">
        <f t="shared" ref="Q209:Q218" si="107">$U$74*N209*N209+$V$74*N209+$W$74</f>
        <v>7.3421666666666789</v>
      </c>
      <c r="R209" s="72">
        <f t="shared" ref="R209:R218" si="108">$U$75*N209*N209+$V$75*N209+$W$75</f>
        <v>7.378333333333317</v>
      </c>
      <c r="S209" s="72">
        <f t="shared" ref="S209:S218" si="109">$U$76*N209*N209+$V$76*N209+$W$76</f>
        <v>7.5548333333333488</v>
      </c>
      <c r="T209" s="72">
        <f t="shared" ref="T209:T218" si="110">$U$77*N209*N209+$V$77*N209+$W$77</f>
        <v>7.7411666666666621</v>
      </c>
      <c r="U209" s="72">
        <f t="shared" ref="U209:U218" si="111">$U$78*N209*N209+$V$78*N209+$W$78</f>
        <v>7.9537499999999959</v>
      </c>
      <c r="V209" s="72">
        <f t="shared" ref="V209:V218" si="112">$U$79*N209*N209+$V$79*N209+$W$79</f>
        <v>8.3385833333333537</v>
      </c>
      <c r="W209" s="73">
        <f t="shared" ref="W209:W218" si="113">$U$80*N209*N209+$V$80*N209+$W$80</f>
        <v>8.5735833333333176</v>
      </c>
    </row>
    <row r="210" spans="2:23" x14ac:dyDescent="0.3">
      <c r="B210" s="30">
        <v>60</v>
      </c>
      <c r="C210" s="72">
        <f t="shared" si="96"/>
        <v>8.5494999999999788</v>
      </c>
      <c r="D210" s="72">
        <f t="shared" si="97"/>
        <v>7.0310000000000086</v>
      </c>
      <c r="E210" s="72">
        <f t="shared" si="98"/>
        <v>7.1547500000000106</v>
      </c>
      <c r="F210" s="72">
        <f t="shared" si="99"/>
        <v>7.1619999999999973</v>
      </c>
      <c r="G210" s="72">
        <f t="shared" si="100"/>
        <v>7.2869999999999981</v>
      </c>
      <c r="H210" s="72">
        <f t="shared" si="101"/>
        <v>7.4559999999999995</v>
      </c>
      <c r="I210" s="72">
        <f t="shared" si="102"/>
        <v>7.6603750000000197</v>
      </c>
      <c r="J210" s="72">
        <f t="shared" si="103"/>
        <v>8.0466249999999864</v>
      </c>
      <c r="K210" s="73">
        <f t="shared" si="104"/>
        <v>8.2621250000000011</v>
      </c>
      <c r="N210" s="30">
        <v>60</v>
      </c>
      <c r="O210" s="72">
        <f t="shared" si="105"/>
        <v>8.755499999999973</v>
      </c>
      <c r="P210" s="72">
        <f t="shared" si="106"/>
        <v>7.2664999999999793</v>
      </c>
      <c r="Q210" s="72">
        <f t="shared" si="107"/>
        <v>7.4367500000000124</v>
      </c>
      <c r="R210" s="72">
        <f t="shared" si="108"/>
        <v>7.4874999999999821</v>
      </c>
      <c r="S210" s="72">
        <f t="shared" si="109"/>
        <v>7.6790000000000163</v>
      </c>
      <c r="T210" s="72">
        <f t="shared" si="110"/>
        <v>7.8619999999999948</v>
      </c>
      <c r="U210" s="72">
        <f t="shared" si="111"/>
        <v>8.0906249999999957</v>
      </c>
      <c r="V210" s="72">
        <f t="shared" si="112"/>
        <v>8.4758750000000234</v>
      </c>
      <c r="W210" s="73">
        <f t="shared" si="113"/>
        <v>8.7108749999999837</v>
      </c>
    </row>
    <row r="211" spans="2:23" x14ac:dyDescent="0.3">
      <c r="B211" s="30">
        <v>65</v>
      </c>
      <c r="C211" s="72">
        <f t="shared" si="96"/>
        <v>8.5224999999999778</v>
      </c>
      <c r="D211" s="72">
        <f t="shared" si="97"/>
        <v>7.000000000000008</v>
      </c>
      <c r="E211" s="72">
        <f t="shared" si="98"/>
        <v>7.1187500000000119</v>
      </c>
      <c r="F211" s="72">
        <f t="shared" si="99"/>
        <v>7.1199999999999966</v>
      </c>
      <c r="G211" s="72">
        <f t="shared" si="100"/>
        <v>7.2324999999999982</v>
      </c>
      <c r="H211" s="72">
        <f t="shared" si="101"/>
        <v>7.3924999999999983</v>
      </c>
      <c r="I211" s="72">
        <f t="shared" si="102"/>
        <v>7.5993750000000215</v>
      </c>
      <c r="J211" s="72">
        <f t="shared" si="103"/>
        <v>7.9856249999999864</v>
      </c>
      <c r="K211" s="73">
        <f t="shared" si="104"/>
        <v>8.1931250000000002</v>
      </c>
      <c r="N211" s="30">
        <v>65</v>
      </c>
      <c r="O211" s="72">
        <f t="shared" si="105"/>
        <v>8.8424999999999709</v>
      </c>
      <c r="P211" s="72">
        <f t="shared" si="106"/>
        <v>7.3674999999999775</v>
      </c>
      <c r="Q211" s="72">
        <f t="shared" si="107"/>
        <v>7.5587500000000123</v>
      </c>
      <c r="R211" s="72">
        <f t="shared" si="108"/>
        <v>7.6274999999999809</v>
      </c>
      <c r="S211" s="72">
        <f t="shared" si="109"/>
        <v>7.8475000000000161</v>
      </c>
      <c r="T211" s="72">
        <f t="shared" si="110"/>
        <v>8.0374999999999943</v>
      </c>
      <c r="U211" s="72">
        <f t="shared" si="111"/>
        <v>8.285624999999996</v>
      </c>
      <c r="V211" s="72">
        <f t="shared" si="112"/>
        <v>8.6768750000000239</v>
      </c>
      <c r="W211" s="73">
        <f t="shared" si="113"/>
        <v>8.9118749999999824</v>
      </c>
    </row>
    <row r="212" spans="2:23" x14ac:dyDescent="0.3">
      <c r="B212" s="30">
        <v>70</v>
      </c>
      <c r="C212" s="72">
        <f t="shared" si="96"/>
        <v>8.5109999999999779</v>
      </c>
      <c r="D212" s="72">
        <f t="shared" si="97"/>
        <v>6.9796666666666756</v>
      </c>
      <c r="E212" s="72">
        <f t="shared" si="98"/>
        <v>7.0988333333333458</v>
      </c>
      <c r="F212" s="72">
        <f t="shared" si="99"/>
        <v>7.0959999999999965</v>
      </c>
      <c r="G212" s="72">
        <f t="shared" si="100"/>
        <v>7.2043333333333317</v>
      </c>
      <c r="H212" s="72">
        <f t="shared" si="101"/>
        <v>7.3596666666666648</v>
      </c>
      <c r="I212" s="72">
        <f t="shared" si="102"/>
        <v>7.5692500000000216</v>
      </c>
      <c r="J212" s="72">
        <f t="shared" si="103"/>
        <v>7.9567499999999853</v>
      </c>
      <c r="K212" s="73">
        <f t="shared" si="104"/>
        <v>8.1574166666666663</v>
      </c>
      <c r="N212" s="30">
        <v>70</v>
      </c>
      <c r="O212" s="72">
        <f t="shared" si="105"/>
        <v>8.9523333333333035</v>
      </c>
      <c r="P212" s="72">
        <f t="shared" si="106"/>
        <v>7.4886666666666422</v>
      </c>
      <c r="Q212" s="72">
        <f t="shared" si="107"/>
        <v>7.7081666666666804</v>
      </c>
      <c r="R212" s="72">
        <f t="shared" si="108"/>
        <v>7.7983333333333125</v>
      </c>
      <c r="S212" s="72">
        <f t="shared" si="109"/>
        <v>8.0603333333333502</v>
      </c>
      <c r="T212" s="72">
        <f t="shared" si="110"/>
        <v>8.2676666666666598</v>
      </c>
      <c r="U212" s="72">
        <f t="shared" si="111"/>
        <v>8.5387499999999967</v>
      </c>
      <c r="V212" s="72">
        <f t="shared" si="112"/>
        <v>8.9415833333333623</v>
      </c>
      <c r="W212" s="73">
        <f t="shared" si="113"/>
        <v>9.176583333333312</v>
      </c>
    </row>
    <row r="213" spans="2:23" x14ac:dyDescent="0.3">
      <c r="B213" s="30">
        <v>75</v>
      </c>
      <c r="C213" s="72">
        <f t="shared" si="96"/>
        <v>8.5149999999999757</v>
      </c>
      <c r="D213" s="72">
        <f t="shared" si="97"/>
        <v>6.9700000000000086</v>
      </c>
      <c r="E213" s="72">
        <f t="shared" si="98"/>
        <v>7.0950000000000131</v>
      </c>
      <c r="F213" s="72">
        <f t="shared" si="99"/>
        <v>7.0899999999999963</v>
      </c>
      <c r="G213" s="72">
        <f t="shared" si="100"/>
        <v>7.2024999999999988</v>
      </c>
      <c r="H213" s="72">
        <f t="shared" si="101"/>
        <v>7.3574999999999982</v>
      </c>
      <c r="I213" s="72">
        <f t="shared" si="102"/>
        <v>7.5700000000000234</v>
      </c>
      <c r="J213" s="72">
        <f t="shared" si="103"/>
        <v>7.9599999999999849</v>
      </c>
      <c r="K213" s="73">
        <f t="shared" si="104"/>
        <v>8.1549999999999976</v>
      </c>
      <c r="N213" s="30">
        <v>75</v>
      </c>
      <c r="O213" s="72">
        <f t="shared" si="105"/>
        <v>9.0849999999999689</v>
      </c>
      <c r="P213" s="72">
        <f t="shared" si="106"/>
        <v>7.6299999999999741</v>
      </c>
      <c r="Q213" s="72">
        <f t="shared" si="107"/>
        <v>7.885000000000014</v>
      </c>
      <c r="R213" s="72">
        <f t="shared" si="108"/>
        <v>7.9999999999999778</v>
      </c>
      <c r="S213" s="72">
        <f t="shared" si="109"/>
        <v>8.3175000000000168</v>
      </c>
      <c r="T213" s="72">
        <f t="shared" si="110"/>
        <v>8.5524999999999931</v>
      </c>
      <c r="U213" s="72">
        <f t="shared" si="111"/>
        <v>8.8499999999999961</v>
      </c>
      <c r="V213" s="72">
        <f t="shared" si="112"/>
        <v>9.2700000000000315</v>
      </c>
      <c r="W213" s="73">
        <f t="shared" si="113"/>
        <v>9.5049999999999777</v>
      </c>
    </row>
    <row r="214" spans="2:23" x14ac:dyDescent="0.3">
      <c r="B214" s="30">
        <v>80</v>
      </c>
      <c r="C214" s="72">
        <f t="shared" si="96"/>
        <v>8.5344999999999764</v>
      </c>
      <c r="D214" s="72">
        <f t="shared" si="97"/>
        <v>6.971000000000009</v>
      </c>
      <c r="E214" s="72">
        <f t="shared" si="98"/>
        <v>7.1072500000000147</v>
      </c>
      <c r="F214" s="72">
        <f t="shared" si="99"/>
        <v>7.1019999999999976</v>
      </c>
      <c r="G214" s="72">
        <f t="shared" si="100"/>
        <v>7.2269999999999976</v>
      </c>
      <c r="H214" s="72">
        <f t="shared" si="101"/>
        <v>7.3859999999999975</v>
      </c>
      <c r="I214" s="72">
        <f t="shared" si="102"/>
        <v>7.6016250000000252</v>
      </c>
      <c r="J214" s="72">
        <f t="shared" si="103"/>
        <v>7.9953749999999832</v>
      </c>
      <c r="K214" s="73">
        <f t="shared" si="104"/>
        <v>8.1858749999999976</v>
      </c>
      <c r="N214" s="30">
        <v>80</v>
      </c>
      <c r="O214" s="72">
        <f t="shared" si="105"/>
        <v>9.2404999999999653</v>
      </c>
      <c r="P214" s="72">
        <f t="shared" si="106"/>
        <v>7.7914999999999734</v>
      </c>
      <c r="Q214" s="72">
        <f t="shared" si="107"/>
        <v>8.089250000000014</v>
      </c>
      <c r="R214" s="72">
        <f t="shared" si="108"/>
        <v>8.2324999999999768</v>
      </c>
      <c r="S214" s="72">
        <f t="shared" si="109"/>
        <v>8.6190000000000193</v>
      </c>
      <c r="T214" s="72">
        <f t="shared" si="110"/>
        <v>8.8919999999999924</v>
      </c>
      <c r="U214" s="72">
        <f t="shared" si="111"/>
        <v>9.2193749999999959</v>
      </c>
      <c r="V214" s="72">
        <f t="shared" si="112"/>
        <v>9.6621250000000334</v>
      </c>
      <c r="W214" s="73">
        <f t="shared" si="113"/>
        <v>9.8971249999999777</v>
      </c>
    </row>
    <row r="215" spans="2:23" x14ac:dyDescent="0.3">
      <c r="B215" s="30">
        <v>85</v>
      </c>
      <c r="C215" s="72">
        <f t="shared" si="96"/>
        <v>8.5694999999999748</v>
      </c>
      <c r="D215" s="72">
        <f t="shared" si="97"/>
        <v>6.9826666666666757</v>
      </c>
      <c r="E215" s="72">
        <f t="shared" si="98"/>
        <v>7.1355833333333489</v>
      </c>
      <c r="F215" s="72">
        <f t="shared" si="99"/>
        <v>7.1319999999999988</v>
      </c>
      <c r="G215" s="72">
        <f t="shared" si="100"/>
        <v>7.27783333333333</v>
      </c>
      <c r="H215" s="72">
        <f t="shared" si="101"/>
        <v>7.4451666666666636</v>
      </c>
      <c r="I215" s="72">
        <f t="shared" si="102"/>
        <v>7.6641250000000261</v>
      </c>
      <c r="J215" s="72">
        <f t="shared" si="103"/>
        <v>8.0628749999999823</v>
      </c>
      <c r="K215" s="73">
        <f t="shared" si="104"/>
        <v>8.2500416666666645</v>
      </c>
      <c r="N215" s="30">
        <v>85</v>
      </c>
      <c r="O215" s="72">
        <f t="shared" si="105"/>
        <v>9.4188333333332963</v>
      </c>
      <c r="P215" s="72">
        <f t="shared" si="106"/>
        <v>7.9731666666666392</v>
      </c>
      <c r="Q215" s="72">
        <f t="shared" si="107"/>
        <v>8.3209166666666796</v>
      </c>
      <c r="R215" s="72">
        <f t="shared" si="108"/>
        <v>8.4958333333333087</v>
      </c>
      <c r="S215" s="72">
        <f t="shared" si="109"/>
        <v>8.9648333333333543</v>
      </c>
      <c r="T215" s="72">
        <f t="shared" si="110"/>
        <v>9.2861666666666576</v>
      </c>
      <c r="U215" s="72">
        <f t="shared" si="111"/>
        <v>9.6468749999999979</v>
      </c>
      <c r="V215" s="72">
        <f t="shared" si="112"/>
        <v>10.11795833333337</v>
      </c>
      <c r="W215" s="73">
        <f t="shared" si="113"/>
        <v>10.35295833333331</v>
      </c>
    </row>
    <row r="216" spans="2:23" x14ac:dyDescent="0.3">
      <c r="B216" s="30">
        <v>90</v>
      </c>
      <c r="C216" s="72">
        <f t="shared" si="96"/>
        <v>8.6199999999999743</v>
      </c>
      <c r="D216" s="72">
        <f t="shared" si="97"/>
        <v>7.0050000000000088</v>
      </c>
      <c r="E216" s="72">
        <f t="shared" si="98"/>
        <v>7.1800000000000157</v>
      </c>
      <c r="F216" s="72">
        <f t="shared" si="99"/>
        <v>7.1799999999999988</v>
      </c>
      <c r="G216" s="72">
        <f t="shared" si="100"/>
        <v>7.3549999999999969</v>
      </c>
      <c r="H216" s="72">
        <f t="shared" si="101"/>
        <v>7.5349999999999966</v>
      </c>
      <c r="I216" s="72">
        <f t="shared" si="102"/>
        <v>7.7575000000000278</v>
      </c>
      <c r="J216" s="72">
        <f t="shared" si="103"/>
        <v>8.1624999999999801</v>
      </c>
      <c r="K216" s="73">
        <f t="shared" si="104"/>
        <v>8.347499999999993</v>
      </c>
      <c r="N216" s="30">
        <v>90</v>
      </c>
      <c r="O216" s="72">
        <f t="shared" si="105"/>
        <v>9.6199999999999619</v>
      </c>
      <c r="P216" s="72">
        <f t="shared" si="106"/>
        <v>8.1749999999999723</v>
      </c>
      <c r="Q216" s="72">
        <f t="shared" si="107"/>
        <v>8.5800000000000143</v>
      </c>
      <c r="R216" s="72">
        <f t="shared" si="108"/>
        <v>8.7899999999999743</v>
      </c>
      <c r="S216" s="72">
        <f t="shared" si="109"/>
        <v>9.3550000000000217</v>
      </c>
      <c r="T216" s="72">
        <f t="shared" si="110"/>
        <v>9.7349999999999905</v>
      </c>
      <c r="U216" s="72">
        <f t="shared" si="111"/>
        <v>10.132499999999997</v>
      </c>
      <c r="V216" s="72">
        <f t="shared" si="112"/>
        <v>10.637500000000038</v>
      </c>
      <c r="W216" s="73">
        <f t="shared" si="113"/>
        <v>10.872499999999976</v>
      </c>
    </row>
    <row r="217" spans="2:23" x14ac:dyDescent="0.3">
      <c r="B217" s="30">
        <v>95</v>
      </c>
      <c r="C217" s="72">
        <f t="shared" si="96"/>
        <v>8.6859999999999733</v>
      </c>
      <c r="D217" s="72">
        <f t="shared" si="97"/>
        <v>7.0380000000000091</v>
      </c>
      <c r="E217" s="72">
        <f t="shared" si="98"/>
        <v>7.240500000000015</v>
      </c>
      <c r="F217" s="72">
        <f t="shared" si="99"/>
        <v>7.2459999999999996</v>
      </c>
      <c r="G217" s="72">
        <f t="shared" si="100"/>
        <v>7.4584999999999972</v>
      </c>
      <c r="H217" s="72">
        <f t="shared" si="101"/>
        <v>7.6554999999999964</v>
      </c>
      <c r="I217" s="72">
        <f t="shared" si="102"/>
        <v>7.8817500000000269</v>
      </c>
      <c r="J217" s="72">
        <f t="shared" si="103"/>
        <v>8.2942499999999804</v>
      </c>
      <c r="K217" s="73">
        <f t="shared" si="104"/>
        <v>8.4782499999999921</v>
      </c>
      <c r="N217" s="30">
        <v>95</v>
      </c>
      <c r="O217" s="72">
        <f t="shared" si="105"/>
        <v>9.8439999999999586</v>
      </c>
      <c r="P217" s="72">
        <f t="shared" si="106"/>
        <v>8.39699999999997</v>
      </c>
      <c r="Q217" s="72">
        <f t="shared" si="107"/>
        <v>8.8665000000000145</v>
      </c>
      <c r="R217" s="72">
        <f t="shared" si="108"/>
        <v>9.1149999999999718</v>
      </c>
      <c r="S217" s="72">
        <f t="shared" si="109"/>
        <v>9.7895000000000216</v>
      </c>
      <c r="T217" s="72">
        <f t="shared" si="110"/>
        <v>10.238499999999989</v>
      </c>
      <c r="U217" s="72">
        <f t="shared" si="111"/>
        <v>10.676249999999998</v>
      </c>
      <c r="V217" s="72">
        <f t="shared" si="112"/>
        <v>11.220750000000042</v>
      </c>
      <c r="W217" s="73">
        <f t="shared" si="113"/>
        <v>11.455749999999973</v>
      </c>
    </row>
    <row r="218" spans="2:23" ht="15" thickBot="1" x14ac:dyDescent="0.35">
      <c r="B218" s="31">
        <v>100</v>
      </c>
      <c r="C218" s="74">
        <f t="shared" si="96"/>
        <v>8.7674999999999734</v>
      </c>
      <c r="D218" s="74">
        <f t="shared" si="97"/>
        <v>7.0816666666666759</v>
      </c>
      <c r="E218" s="74">
        <f t="shared" si="98"/>
        <v>7.3170833333333487</v>
      </c>
      <c r="F218" s="74">
        <f t="shared" si="99"/>
        <v>7.33</v>
      </c>
      <c r="G218" s="74">
        <f t="shared" si="100"/>
        <v>7.5883333333333294</v>
      </c>
      <c r="H218" s="74">
        <f t="shared" si="101"/>
        <v>7.8066666666666631</v>
      </c>
      <c r="I218" s="74">
        <f t="shared" si="102"/>
        <v>8.0368750000000286</v>
      </c>
      <c r="J218" s="74">
        <f t="shared" si="103"/>
        <v>8.4581249999999777</v>
      </c>
      <c r="K218" s="75">
        <f>$O$80*B218*B218+$P$80*B218+$Q$80</f>
        <v>8.642291666666658</v>
      </c>
      <c r="N218" s="31">
        <v>100</v>
      </c>
      <c r="O218" s="74">
        <f t="shared" si="105"/>
        <v>10.09083333333329</v>
      </c>
      <c r="P218" s="74">
        <f t="shared" si="106"/>
        <v>8.639166666666636</v>
      </c>
      <c r="Q218" s="74">
        <f t="shared" si="107"/>
        <v>9.1804166666666802</v>
      </c>
      <c r="R218" s="74">
        <f t="shared" si="108"/>
        <v>9.470833333333303</v>
      </c>
      <c r="S218" s="74">
        <f t="shared" si="109"/>
        <v>10.268333333333358</v>
      </c>
      <c r="T218" s="74">
        <f t="shared" si="110"/>
        <v>10.796666666666656</v>
      </c>
      <c r="U218" s="74">
        <f t="shared" si="111"/>
        <v>11.278124999999998</v>
      </c>
      <c r="V218" s="74">
        <f t="shared" si="112"/>
        <v>11.867708333333377</v>
      </c>
      <c r="W218" s="75">
        <f t="shared" si="113"/>
        <v>12.102708333333307</v>
      </c>
    </row>
  </sheetData>
  <mergeCells count="34">
    <mergeCell ref="B2:H3"/>
    <mergeCell ref="C10:E10"/>
    <mergeCell ref="H10:J10"/>
    <mergeCell ref="M10:O10"/>
    <mergeCell ref="R10:T10"/>
    <mergeCell ref="W10:Y10"/>
    <mergeCell ref="C9:E9"/>
    <mergeCell ref="H9:J9"/>
    <mergeCell ref="M9:O9"/>
    <mergeCell ref="R9:T9"/>
    <mergeCell ref="W9:Y9"/>
    <mergeCell ref="C23:E23"/>
    <mergeCell ref="H23:J23"/>
    <mergeCell ref="M23:O23"/>
    <mergeCell ref="R23:T23"/>
    <mergeCell ref="C24:E24"/>
    <mergeCell ref="H24:J24"/>
    <mergeCell ref="M24:O24"/>
    <mergeCell ref="R24:T24"/>
    <mergeCell ref="C39:G39"/>
    <mergeCell ref="C40:G40"/>
    <mergeCell ref="C53:K54"/>
    <mergeCell ref="C70:E70"/>
    <mergeCell ref="I70:K70"/>
    <mergeCell ref="C196:K196"/>
    <mergeCell ref="O196:W196"/>
    <mergeCell ref="U70:W70"/>
    <mergeCell ref="B83:D83"/>
    <mergeCell ref="H83:J83"/>
    <mergeCell ref="N83:P83"/>
    <mergeCell ref="T83:V83"/>
    <mergeCell ref="C88:K88"/>
    <mergeCell ref="O88:W88"/>
    <mergeCell ref="O70:Q70"/>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D1E3F-9D02-40C7-9AFE-38E217DC37A4}">
  <dimension ref="B3:AL198"/>
  <sheetViews>
    <sheetView topLeftCell="A10" zoomScale="81" zoomScaleNormal="81" workbookViewId="0">
      <selection activeCell="J201" sqref="J201"/>
    </sheetView>
  </sheetViews>
  <sheetFormatPr baseColWidth="10" defaultRowHeight="14.4" x14ac:dyDescent="0.3"/>
  <sheetData>
    <row r="3" spans="2:18" ht="15" customHeight="1" thickBot="1" x14ac:dyDescent="0.35">
      <c r="K3" s="133" t="s">
        <v>157</v>
      </c>
      <c r="L3" s="133"/>
      <c r="M3" s="133"/>
      <c r="N3" s="133"/>
      <c r="O3" s="133"/>
      <c r="P3" s="133"/>
      <c r="Q3" s="133"/>
      <c r="R3" s="133"/>
    </row>
    <row r="4" spans="2:18" x14ac:dyDescent="0.3">
      <c r="B4" s="7"/>
      <c r="C4" s="106" t="s">
        <v>15</v>
      </c>
      <c r="D4" s="106"/>
      <c r="E4" s="106"/>
      <c r="F4" s="106" t="s">
        <v>14</v>
      </c>
      <c r="G4" s="106"/>
      <c r="H4" s="107"/>
      <c r="K4" s="133"/>
      <c r="L4" s="133"/>
      <c r="M4" s="133"/>
      <c r="N4" s="133"/>
      <c r="O4" s="133"/>
      <c r="P4" s="133"/>
      <c r="Q4" s="133"/>
      <c r="R4" s="133"/>
    </row>
    <row r="5" spans="2:18" x14ac:dyDescent="0.3">
      <c r="B5" s="8"/>
      <c r="C5" s="116">
        <v>43521</v>
      </c>
      <c r="D5" s="116"/>
      <c r="E5" s="116"/>
      <c r="F5" s="116">
        <v>43521</v>
      </c>
      <c r="G5" s="116"/>
      <c r="H5" s="117"/>
      <c r="K5" s="133"/>
      <c r="L5" s="133"/>
      <c r="M5" s="133"/>
      <c r="N5" s="133"/>
      <c r="O5" s="133"/>
      <c r="P5" s="133"/>
      <c r="Q5" s="133"/>
      <c r="R5" s="133"/>
    </row>
    <row r="6" spans="2:18" x14ac:dyDescent="0.3">
      <c r="B6" s="9" t="s">
        <v>21</v>
      </c>
      <c r="C6" s="10" t="s">
        <v>18</v>
      </c>
      <c r="D6" s="10" t="s">
        <v>19</v>
      </c>
      <c r="E6" s="10" t="s">
        <v>20</v>
      </c>
      <c r="F6" s="10" t="s">
        <v>18</v>
      </c>
      <c r="G6" s="10" t="s">
        <v>19</v>
      </c>
      <c r="H6" s="11" t="s">
        <v>20</v>
      </c>
      <c r="K6" s="133"/>
      <c r="L6" s="133"/>
      <c r="M6" s="133"/>
      <c r="N6" s="133"/>
      <c r="O6" s="133"/>
      <c r="P6" s="133"/>
      <c r="Q6" s="133"/>
      <c r="R6" s="133"/>
    </row>
    <row r="7" spans="2:18" x14ac:dyDescent="0.3">
      <c r="B7" s="12" t="s">
        <v>100</v>
      </c>
      <c r="C7" s="13">
        <f>fevr_19!C26</f>
        <v>4.8049999999999997</v>
      </c>
      <c r="D7" s="13">
        <f>fevr_19!D26</f>
        <v>5.93</v>
      </c>
      <c r="E7" s="13">
        <f>fevr_19!E26</f>
        <v>5.3674999999999997</v>
      </c>
      <c r="F7" s="13">
        <f>fevr_19!H26</f>
        <v>4.7149999999999999</v>
      </c>
      <c r="G7" s="13">
        <f>fevr_19!I26</f>
        <v>6.165</v>
      </c>
      <c r="H7" s="14">
        <f>fevr_19!J26</f>
        <v>5.4399999999999995</v>
      </c>
      <c r="K7" s="133"/>
      <c r="L7" s="133"/>
      <c r="M7" s="133"/>
      <c r="N7" s="133"/>
      <c r="O7" s="133"/>
      <c r="P7" s="133"/>
      <c r="Q7" s="133"/>
      <c r="R7" s="133"/>
    </row>
    <row r="8" spans="2:18" x14ac:dyDescent="0.3">
      <c r="B8" s="12" t="s">
        <v>101</v>
      </c>
      <c r="C8" s="13">
        <f>fevr_19!C27</f>
        <v>5.63</v>
      </c>
      <c r="D8" s="13">
        <f>fevr_19!D27</f>
        <v>6.1300000000000008</v>
      </c>
      <c r="E8" s="13">
        <f>fevr_19!E27</f>
        <v>5.8800000000000008</v>
      </c>
      <c r="F8" s="13">
        <f>fevr_19!H27</f>
        <v>5.64</v>
      </c>
      <c r="G8" s="13">
        <f>fevr_19!I27</f>
        <v>6.3100000000000005</v>
      </c>
      <c r="H8" s="14">
        <f>fevr_19!J27</f>
        <v>5.9749999999999996</v>
      </c>
    </row>
    <row r="9" spans="2:18" x14ac:dyDescent="0.3">
      <c r="B9" s="12" t="s">
        <v>102</v>
      </c>
      <c r="C9" s="13">
        <f>fevr_19!C28</f>
        <v>5.7149999999999999</v>
      </c>
      <c r="D9" s="13">
        <f>fevr_19!D28</f>
        <v>6.18</v>
      </c>
      <c r="E9" s="13">
        <f>fevr_19!E28</f>
        <v>5.9474999999999998</v>
      </c>
      <c r="F9" s="13">
        <f>fevr_19!H28</f>
        <v>5.75</v>
      </c>
      <c r="G9" s="13">
        <f>fevr_19!I28</f>
        <v>6.36</v>
      </c>
      <c r="H9" s="14">
        <f>fevr_19!J28</f>
        <v>6.0549999999999997</v>
      </c>
    </row>
    <row r="10" spans="2:18" x14ac:dyDescent="0.3">
      <c r="B10" s="12" t="s">
        <v>103</v>
      </c>
      <c r="C10" s="13">
        <f>fevr_19!C29</f>
        <v>5.91</v>
      </c>
      <c r="D10" s="13">
        <f>fevr_19!D29</f>
        <v>6.2799999999999994</v>
      </c>
      <c r="E10" s="13">
        <f>fevr_19!E29</f>
        <v>6.0949999999999998</v>
      </c>
      <c r="F10" s="13">
        <f>fevr_19!H29</f>
        <v>5.9649999999999999</v>
      </c>
      <c r="G10" s="13">
        <f>fevr_19!I29</f>
        <v>6.4450000000000003</v>
      </c>
      <c r="H10" s="14">
        <f>fevr_19!J29</f>
        <v>6.2050000000000001</v>
      </c>
    </row>
    <row r="11" spans="2:18" x14ac:dyDescent="0.3">
      <c r="B11" s="12" t="s">
        <v>104</v>
      </c>
      <c r="C11" s="13">
        <f>fevr_19!C30</f>
        <v>6.335</v>
      </c>
      <c r="D11" s="13">
        <f>fevr_19!D30</f>
        <v>6.8150000000000004</v>
      </c>
      <c r="E11" s="13">
        <f>fevr_19!E30</f>
        <v>6.5750000000000002</v>
      </c>
      <c r="F11" s="13">
        <f>fevr_19!H30</f>
        <v>6.51</v>
      </c>
      <c r="G11" s="13">
        <f>fevr_19!I30</f>
        <v>7.1</v>
      </c>
      <c r="H11" s="14">
        <f>fevr_19!J30</f>
        <v>6.8049999999999997</v>
      </c>
    </row>
    <row r="12" spans="2:18" x14ac:dyDescent="0.3">
      <c r="B12" s="12" t="s">
        <v>105</v>
      </c>
      <c r="C12" s="13">
        <f>fevr_19!C31</f>
        <v>6.5900000000000007</v>
      </c>
      <c r="D12" s="13">
        <f>fevr_19!D31</f>
        <v>6.96</v>
      </c>
      <c r="E12" s="13">
        <f>fevr_19!E31</f>
        <v>6.7750000000000004</v>
      </c>
      <c r="F12" s="13">
        <f>fevr_19!H31</f>
        <v>6.8474999999999993</v>
      </c>
      <c r="G12" s="13">
        <f>fevr_19!I31</f>
        <v>7.33</v>
      </c>
      <c r="H12" s="14">
        <f>fevr_19!J31</f>
        <v>7.0887499999999992</v>
      </c>
    </row>
    <row r="13" spans="2:18" x14ac:dyDescent="0.3">
      <c r="B13" s="12" t="s">
        <v>106</v>
      </c>
      <c r="C13" s="13">
        <f>fevr_19!C32</f>
        <v>6.76</v>
      </c>
      <c r="D13" s="13">
        <f>fevr_19!D32</f>
        <v>7.1300000000000008</v>
      </c>
      <c r="E13" s="13">
        <f>fevr_19!E32</f>
        <v>6.9450000000000003</v>
      </c>
      <c r="F13" s="13">
        <f>fevr_19!H32</f>
        <v>7.085</v>
      </c>
      <c r="G13" s="13">
        <f>fevr_19!I32</f>
        <v>7.5649999999999995</v>
      </c>
      <c r="H13" s="14">
        <f>fevr_19!J32</f>
        <v>7.3249999999999993</v>
      </c>
    </row>
    <row r="14" spans="2:18" x14ac:dyDescent="0.3">
      <c r="B14" s="12" t="s">
        <v>107</v>
      </c>
      <c r="C14" s="13">
        <f>fevr_19!C33</f>
        <v>7.0549999999999997</v>
      </c>
      <c r="D14" s="13">
        <f>fevr_19!D33</f>
        <v>7.4799999999999995</v>
      </c>
      <c r="E14" s="13">
        <f>fevr_19!E33</f>
        <v>7.2675000000000001</v>
      </c>
      <c r="F14" s="13">
        <f>fevr_19!H33</f>
        <v>7.3900000000000006</v>
      </c>
      <c r="G14" s="13">
        <f>fevr_19!I33</f>
        <v>7.9349999999999996</v>
      </c>
      <c r="H14" s="14">
        <f>fevr_19!J33</f>
        <v>7.6624999999999996</v>
      </c>
    </row>
    <row r="15" spans="2:18" ht="15" thickBot="1" x14ac:dyDescent="0.35">
      <c r="B15" s="15" t="s">
        <v>108</v>
      </c>
      <c r="C15" s="16">
        <f>fevr_19!C34</f>
        <v>7.2149999999999999</v>
      </c>
      <c r="D15" s="16">
        <f>fevr_19!D34</f>
        <v>7.6950000000000003</v>
      </c>
      <c r="E15" s="16">
        <f>fevr_19!E34</f>
        <v>7.4550000000000001</v>
      </c>
      <c r="F15" s="16">
        <f>fevr_19!H34</f>
        <v>7.74</v>
      </c>
      <c r="G15" s="16">
        <f>fevr_19!I34</f>
        <v>8.3600000000000012</v>
      </c>
      <c r="H15" s="17">
        <f>fevr_19!J34</f>
        <v>8.0500000000000007</v>
      </c>
    </row>
    <row r="17" spans="2:8" ht="15" thickBot="1" x14ac:dyDescent="0.35"/>
    <row r="18" spans="2:8" x14ac:dyDescent="0.3">
      <c r="B18" s="7"/>
      <c r="C18" s="106" t="s">
        <v>17</v>
      </c>
      <c r="D18" s="106"/>
      <c r="E18" s="106"/>
      <c r="F18" s="106" t="s">
        <v>16</v>
      </c>
      <c r="G18" s="106"/>
      <c r="H18" s="107"/>
    </row>
    <row r="19" spans="2:8" x14ac:dyDescent="0.3">
      <c r="B19" s="8"/>
      <c r="C19" s="116">
        <v>43521</v>
      </c>
      <c r="D19" s="116"/>
      <c r="E19" s="116"/>
      <c r="F19" s="116">
        <v>43521</v>
      </c>
      <c r="G19" s="116"/>
      <c r="H19" s="117"/>
    </row>
    <row r="20" spans="2:8" x14ac:dyDescent="0.3">
      <c r="B20" s="9" t="s">
        <v>21</v>
      </c>
      <c r="C20" s="10" t="s">
        <v>18</v>
      </c>
      <c r="D20" s="10" t="s">
        <v>19</v>
      </c>
      <c r="E20" s="10" t="s">
        <v>20</v>
      </c>
      <c r="F20" s="10" t="s">
        <v>18</v>
      </c>
      <c r="G20" s="10" t="s">
        <v>19</v>
      </c>
      <c r="H20" s="11" t="s">
        <v>20</v>
      </c>
    </row>
    <row r="21" spans="2:8" x14ac:dyDescent="0.3">
      <c r="B21" s="12" t="s">
        <v>0</v>
      </c>
      <c r="C21" s="13">
        <f>fevr_19!M26</f>
        <v>5.2850000000000001</v>
      </c>
      <c r="D21" s="13">
        <f>fevr_19!N26</f>
        <v>5.98</v>
      </c>
      <c r="E21" s="13">
        <f>fevr_19!O26</f>
        <v>5.6325000000000003</v>
      </c>
      <c r="F21" s="13">
        <f>fevr_19!R26</f>
        <v>5.5250000000000004</v>
      </c>
      <c r="G21" s="13">
        <f>fevr_19!S26</f>
        <v>6.2549999999999999</v>
      </c>
      <c r="H21" s="14">
        <f>fevr_19!T26</f>
        <v>5.8900000000000006</v>
      </c>
    </row>
    <row r="22" spans="2:8" x14ac:dyDescent="0.3">
      <c r="B22" s="12" t="s">
        <v>1</v>
      </c>
      <c r="C22" s="13">
        <f>fevr_19!M27</f>
        <v>6.06</v>
      </c>
      <c r="D22" s="13">
        <f>fevr_19!N27</f>
        <v>6.4</v>
      </c>
      <c r="E22" s="13">
        <f>fevr_19!O27</f>
        <v>6.23</v>
      </c>
      <c r="F22" s="13">
        <f>fevr_19!R27</f>
        <v>6.38</v>
      </c>
      <c r="G22" s="13">
        <f>fevr_19!S27</f>
        <v>6.7200000000000006</v>
      </c>
      <c r="H22" s="14">
        <f>fevr_19!T27</f>
        <v>6.5500000000000007</v>
      </c>
    </row>
    <row r="23" spans="2:8" x14ac:dyDescent="0.3">
      <c r="B23" s="12" t="s">
        <v>2</v>
      </c>
      <c r="C23" s="13">
        <f>fevr_19!M28</f>
        <v>6.2050000000000001</v>
      </c>
      <c r="D23" s="13">
        <f>fevr_19!N28</f>
        <v>6.49</v>
      </c>
      <c r="E23" s="13">
        <f>fevr_19!O28</f>
        <v>6.3475000000000001</v>
      </c>
      <c r="F23" s="13">
        <f>fevr_19!R28</f>
        <v>6.58</v>
      </c>
      <c r="G23" s="13">
        <f>fevr_19!S28</f>
        <v>6.89</v>
      </c>
      <c r="H23" s="14">
        <f>fevr_19!T28</f>
        <v>6.7349999999999994</v>
      </c>
    </row>
    <row r="24" spans="2:8" x14ac:dyDescent="0.3">
      <c r="B24" s="12" t="s">
        <v>3</v>
      </c>
      <c r="C24" s="13">
        <f>fevr_19!M29</f>
        <v>6.4399999999999995</v>
      </c>
      <c r="D24" s="13">
        <f>fevr_19!N29</f>
        <v>6.67</v>
      </c>
      <c r="E24" s="13">
        <f>fevr_19!O29</f>
        <v>6.5549999999999997</v>
      </c>
      <c r="F24" s="13">
        <f>fevr_19!R29</f>
        <v>6.8849999999999998</v>
      </c>
      <c r="G24" s="13">
        <f>fevr_19!S29</f>
        <v>7.125</v>
      </c>
      <c r="H24" s="14">
        <f>fevr_19!T29</f>
        <v>7.0049999999999999</v>
      </c>
    </row>
    <row r="25" spans="2:8" x14ac:dyDescent="0.3">
      <c r="B25" s="12" t="s">
        <v>4</v>
      </c>
      <c r="C25" s="13">
        <f>fevr_19!M30</f>
        <v>6.9249999999999998</v>
      </c>
      <c r="D25" s="13">
        <f>fevr_19!N30</f>
        <v>7.2649999999999997</v>
      </c>
      <c r="E25" s="13">
        <f>fevr_19!O30</f>
        <v>7.0949999999999998</v>
      </c>
      <c r="F25" s="13">
        <f>fevr_19!R30</f>
        <v>7.5499999999999989</v>
      </c>
      <c r="G25" s="13">
        <f>fevr_19!S30</f>
        <v>7.9</v>
      </c>
      <c r="H25" s="14">
        <f>fevr_19!T30</f>
        <v>7.7249999999999996</v>
      </c>
    </row>
    <row r="26" spans="2:8" x14ac:dyDescent="0.3">
      <c r="B26" s="12" t="s">
        <v>5</v>
      </c>
      <c r="C26" s="13">
        <f>fevr_19!M31</f>
        <v>7.21</v>
      </c>
      <c r="D26" s="13">
        <f>fevr_19!N31</f>
        <v>7.44</v>
      </c>
      <c r="E26" s="13">
        <f>fevr_19!O31</f>
        <v>7.3250000000000002</v>
      </c>
      <c r="F26" s="13">
        <f>fevr_19!R31</f>
        <v>7.9424999999999999</v>
      </c>
      <c r="G26" s="13">
        <f>fevr_19!S31</f>
        <v>8.18</v>
      </c>
      <c r="H26" s="14">
        <f>fevr_19!T31</f>
        <v>8.0612499999999994</v>
      </c>
    </row>
    <row r="27" spans="2:8" x14ac:dyDescent="0.3">
      <c r="B27" s="12" t="s">
        <v>6</v>
      </c>
      <c r="C27" s="13">
        <f>fevr_19!M32</f>
        <v>7.41</v>
      </c>
      <c r="D27" s="13">
        <f>fevr_19!N32</f>
        <v>7.6400000000000006</v>
      </c>
      <c r="E27" s="13">
        <f>fevr_19!O32</f>
        <v>7.5250000000000004</v>
      </c>
      <c r="F27" s="13">
        <f>fevr_19!R32</f>
        <v>8.2349999999999994</v>
      </c>
      <c r="G27" s="13">
        <f>fevr_19!S32</f>
        <v>8.4749999999999996</v>
      </c>
      <c r="H27" s="14">
        <f>fevr_19!T32</f>
        <v>8.3550000000000004</v>
      </c>
    </row>
    <row r="28" spans="2:8" x14ac:dyDescent="0.3">
      <c r="B28" s="12" t="s">
        <v>7</v>
      </c>
      <c r="C28" s="13">
        <f>fevr_19!M33</f>
        <v>7.6950000000000003</v>
      </c>
      <c r="D28" s="13">
        <f>fevr_19!N33</f>
        <v>7.96</v>
      </c>
      <c r="E28" s="13">
        <f>fevr_19!O33</f>
        <v>7.8275000000000006</v>
      </c>
      <c r="F28" s="13">
        <f>fevr_19!R33</f>
        <v>8.5300000000000011</v>
      </c>
      <c r="G28" s="13">
        <f>fevr_19!S33</f>
        <v>8.8049999999999997</v>
      </c>
      <c r="H28" s="14">
        <f>fevr_19!T33</f>
        <v>8.6675000000000004</v>
      </c>
    </row>
    <row r="29" spans="2:8" ht="15" thickBot="1" x14ac:dyDescent="0.35">
      <c r="B29" s="15" t="s">
        <v>8</v>
      </c>
      <c r="C29" s="16">
        <f>fevr_19!M34</f>
        <v>7.8650000000000002</v>
      </c>
      <c r="D29" s="16">
        <f>fevr_19!N34</f>
        <v>8.1650000000000009</v>
      </c>
      <c r="E29" s="16">
        <f>fevr_19!O34</f>
        <v>8.0150000000000006</v>
      </c>
      <c r="F29" s="16">
        <f>fevr_19!R34</f>
        <v>8.9</v>
      </c>
      <c r="G29" s="16">
        <f>fevr_19!S34</f>
        <v>9.2000000000000011</v>
      </c>
      <c r="H29" s="17">
        <f>fevr_19!T34</f>
        <v>9.0500000000000007</v>
      </c>
    </row>
    <row r="33" spans="2:22" ht="15" thickBot="1" x14ac:dyDescent="0.35"/>
    <row r="34" spans="2:22" x14ac:dyDescent="0.3">
      <c r="B34" s="52">
        <v>43521</v>
      </c>
      <c r="C34" s="47" t="s">
        <v>100</v>
      </c>
      <c r="D34" s="47" t="s">
        <v>101</v>
      </c>
      <c r="E34" s="47" t="s">
        <v>102</v>
      </c>
      <c r="F34" s="47" t="s">
        <v>103</v>
      </c>
      <c r="G34" s="47" t="s">
        <v>104</v>
      </c>
      <c r="H34" s="47" t="s">
        <v>105</v>
      </c>
      <c r="I34" s="47" t="s">
        <v>106</v>
      </c>
      <c r="J34" s="47" t="s">
        <v>126</v>
      </c>
      <c r="K34" s="48" t="s">
        <v>108</v>
      </c>
      <c r="M34" s="52">
        <v>43521</v>
      </c>
      <c r="N34" s="47" t="s">
        <v>100</v>
      </c>
      <c r="O34" s="47" t="s">
        <v>101</v>
      </c>
      <c r="P34" s="47" t="s">
        <v>102</v>
      </c>
      <c r="Q34" s="47" t="s">
        <v>103</v>
      </c>
      <c r="R34" s="47" t="s">
        <v>104</v>
      </c>
      <c r="S34" s="47" t="s">
        <v>105</v>
      </c>
      <c r="T34" s="47" t="s">
        <v>106</v>
      </c>
      <c r="U34" s="47" t="s">
        <v>107</v>
      </c>
      <c r="V34" s="48" t="s">
        <v>108</v>
      </c>
    </row>
    <row r="35" spans="2:22" ht="15" thickBot="1" x14ac:dyDescent="0.35">
      <c r="B35" s="51"/>
      <c r="C35" s="54">
        <v>7</v>
      </c>
      <c r="D35" s="54">
        <v>30</v>
      </c>
      <c r="E35" s="54">
        <v>60</v>
      </c>
      <c r="F35" s="54">
        <v>90</v>
      </c>
      <c r="G35" s="54">
        <v>180</v>
      </c>
      <c r="H35" s="54">
        <v>270</v>
      </c>
      <c r="I35" s="54">
        <v>360</v>
      </c>
      <c r="J35" s="54">
        <v>540</v>
      </c>
      <c r="K35" s="55">
        <v>720</v>
      </c>
      <c r="M35" s="51"/>
      <c r="N35" s="54">
        <v>7</v>
      </c>
      <c r="O35" s="54">
        <v>30</v>
      </c>
      <c r="P35" s="54">
        <v>60</v>
      </c>
      <c r="Q35" s="54">
        <v>90</v>
      </c>
      <c r="R35" s="54">
        <v>180</v>
      </c>
      <c r="S35" s="54">
        <v>270</v>
      </c>
      <c r="T35" s="54">
        <v>360</v>
      </c>
      <c r="U35" s="54">
        <v>540</v>
      </c>
      <c r="V35" s="55">
        <v>720</v>
      </c>
    </row>
    <row r="36" spans="2:22" x14ac:dyDescent="0.3">
      <c r="B36" s="49" t="s">
        <v>88</v>
      </c>
      <c r="C36" s="46">
        <f>C35/365</f>
        <v>1.9178082191780823E-2</v>
      </c>
      <c r="D36" s="47">
        <f t="shared" ref="D36:K36" si="0">D35/365</f>
        <v>8.2191780821917804E-2</v>
      </c>
      <c r="E36" s="47">
        <f t="shared" si="0"/>
        <v>0.16438356164383561</v>
      </c>
      <c r="F36" s="47">
        <f t="shared" si="0"/>
        <v>0.24657534246575341</v>
      </c>
      <c r="G36" s="47">
        <f t="shared" si="0"/>
        <v>0.49315068493150682</v>
      </c>
      <c r="H36" s="47">
        <f t="shared" si="0"/>
        <v>0.73972602739726023</v>
      </c>
      <c r="I36" s="47">
        <f t="shared" si="0"/>
        <v>0.98630136986301364</v>
      </c>
      <c r="J36" s="47">
        <f t="shared" si="0"/>
        <v>1.4794520547945205</v>
      </c>
      <c r="K36" s="48">
        <f t="shared" si="0"/>
        <v>1.9726027397260273</v>
      </c>
      <c r="M36" s="49" t="s">
        <v>88</v>
      </c>
      <c r="N36" s="46">
        <f>N35/365</f>
        <v>1.9178082191780823E-2</v>
      </c>
      <c r="O36" s="47">
        <f t="shared" ref="O36:V36" si="1">O35/365</f>
        <v>8.2191780821917804E-2</v>
      </c>
      <c r="P36" s="47">
        <f t="shared" si="1"/>
        <v>0.16438356164383561</v>
      </c>
      <c r="Q36" s="47">
        <f t="shared" si="1"/>
        <v>0.24657534246575341</v>
      </c>
      <c r="R36" s="47">
        <f t="shared" si="1"/>
        <v>0.49315068493150682</v>
      </c>
      <c r="S36" s="47">
        <f t="shared" si="1"/>
        <v>0.73972602739726023</v>
      </c>
      <c r="T36" s="47">
        <f t="shared" si="1"/>
        <v>0.98630136986301364</v>
      </c>
      <c r="U36" s="47">
        <f t="shared" si="1"/>
        <v>1.4794520547945205</v>
      </c>
      <c r="V36" s="48">
        <f t="shared" si="1"/>
        <v>1.9726027397260273</v>
      </c>
    </row>
    <row r="37" spans="2:22" x14ac:dyDescent="0.3">
      <c r="B37" s="49" t="s">
        <v>89</v>
      </c>
      <c r="C37" s="58">
        <v>-3.7399999999999998E-3</v>
      </c>
      <c r="D37" s="53">
        <v>-3.6600000000000001E-3</v>
      </c>
      <c r="E37" s="63">
        <v>-3.3600000000000001E-3</v>
      </c>
      <c r="F37" s="53">
        <v>-3.0899999999999999E-3</v>
      </c>
      <c r="G37" s="53">
        <v>-2.3E-3</v>
      </c>
      <c r="H37" s="63">
        <v>-1.9400000000000001E-3</v>
      </c>
      <c r="I37" s="53">
        <v>-1.08E-3</v>
      </c>
      <c r="J37" s="63">
        <f>I37+(I37-H37)</f>
        <v>-2.1999999999999993E-4</v>
      </c>
      <c r="K37" s="84">
        <f>J37+(J37-I37)</f>
        <v>6.4000000000000016E-4</v>
      </c>
      <c r="M37" s="49" t="s">
        <v>89</v>
      </c>
      <c r="N37" s="58">
        <v>-3.7399999999999998E-3</v>
      </c>
      <c r="O37" s="53">
        <v>-3.6600000000000001E-3</v>
      </c>
      <c r="P37" s="63">
        <v>-3.3600000000000001E-3</v>
      </c>
      <c r="Q37" s="53">
        <v>-3.0899999999999999E-3</v>
      </c>
      <c r="R37" s="53">
        <v>-2.3E-3</v>
      </c>
      <c r="S37" s="63">
        <v>-1.9400000000000001E-3</v>
      </c>
      <c r="T37" s="53">
        <v>-1.08E-3</v>
      </c>
      <c r="U37" s="63">
        <f>T37+(T37-S37)</f>
        <v>-2.1999999999999993E-4</v>
      </c>
      <c r="V37" s="84">
        <f>U37+(U37-T37)</f>
        <v>6.4000000000000016E-4</v>
      </c>
    </row>
    <row r="38" spans="2:22" ht="15" thickBot="1" x14ac:dyDescent="0.35">
      <c r="B38" s="50" t="s">
        <v>90</v>
      </c>
      <c r="C38" s="58">
        <v>2.4097500000000001E-2</v>
      </c>
      <c r="D38" s="53">
        <v>2.4791299999999999E-2</v>
      </c>
      <c r="E38" s="53">
        <v>2.5767499999999999E-2</v>
      </c>
      <c r="F38" s="53">
        <v>2.6386300000000001E-2</v>
      </c>
      <c r="G38" s="53">
        <v>2.6931299999999998E-2</v>
      </c>
      <c r="H38" s="63">
        <f>(G38+I38)/2</f>
        <v>2.7881299999999998E-2</v>
      </c>
      <c r="I38" s="53">
        <v>2.8831300000000001E-2</v>
      </c>
      <c r="J38" s="63">
        <f>I38+(I38-H38)</f>
        <v>2.9781300000000004E-2</v>
      </c>
      <c r="K38" s="84">
        <f>J38+(I38-H38)</f>
        <v>3.0731300000000007E-2</v>
      </c>
      <c r="M38" s="50" t="s">
        <v>90</v>
      </c>
      <c r="N38" s="58">
        <v>2.4097500000000001E-2</v>
      </c>
      <c r="O38" s="53">
        <v>2.4791299999999999E-2</v>
      </c>
      <c r="P38" s="53">
        <v>2.5767499999999999E-2</v>
      </c>
      <c r="Q38" s="53">
        <v>2.6386300000000001E-2</v>
      </c>
      <c r="R38" s="53">
        <v>2.6931299999999998E-2</v>
      </c>
      <c r="S38" s="63">
        <f>(R38+T38)/2</f>
        <v>2.7881299999999998E-2</v>
      </c>
      <c r="T38" s="53">
        <v>2.8831300000000001E-2</v>
      </c>
      <c r="U38" s="63">
        <f>T38+(T38-S38)</f>
        <v>2.9781300000000004E-2</v>
      </c>
      <c r="V38" s="84">
        <f>U38+(T38-S38)</f>
        <v>3.0731300000000007E-2</v>
      </c>
    </row>
    <row r="39" spans="2:22" x14ac:dyDescent="0.3">
      <c r="B39" s="46" t="s">
        <v>91</v>
      </c>
      <c r="C39" s="128">
        <v>1.1358999999999999</v>
      </c>
      <c r="D39" s="129"/>
      <c r="E39" s="129"/>
      <c r="F39" s="129"/>
      <c r="G39" s="129"/>
      <c r="H39" s="129"/>
      <c r="I39" s="129"/>
      <c r="J39" s="129"/>
      <c r="K39" s="130"/>
      <c r="M39" s="46" t="s">
        <v>91</v>
      </c>
      <c r="N39" s="128">
        <v>1.1358999999999999</v>
      </c>
      <c r="O39" s="129"/>
      <c r="P39" s="129"/>
      <c r="Q39" s="129"/>
      <c r="R39" s="129"/>
      <c r="S39" s="129"/>
      <c r="T39" s="129"/>
      <c r="U39" s="129"/>
      <c r="V39" s="130"/>
    </row>
    <row r="40" spans="2:22" ht="15" thickBot="1" x14ac:dyDescent="0.35">
      <c r="B40" s="50" t="s">
        <v>69</v>
      </c>
      <c r="C40" s="124" t="s">
        <v>125</v>
      </c>
      <c r="D40" s="125"/>
      <c r="E40" s="125"/>
      <c r="F40" s="125"/>
      <c r="G40" s="125"/>
      <c r="H40" s="125"/>
      <c r="I40" s="125"/>
      <c r="J40" s="125"/>
      <c r="K40" s="126"/>
      <c r="M40" s="50" t="s">
        <v>69</v>
      </c>
      <c r="N40" s="124" t="s">
        <v>124</v>
      </c>
      <c r="O40" s="125"/>
      <c r="P40" s="125"/>
      <c r="Q40" s="125"/>
      <c r="R40" s="125"/>
      <c r="S40" s="125"/>
      <c r="T40" s="125"/>
      <c r="U40" s="125"/>
      <c r="V40" s="126"/>
    </row>
    <row r="41" spans="2:22" x14ac:dyDescent="0.3">
      <c r="B41" s="30">
        <v>1</v>
      </c>
      <c r="C41" s="61">
        <f>K_call_19_2!Y13</f>
        <v>1.1556287853628635</v>
      </c>
      <c r="D41" s="61">
        <f>K_call_19_2!Z13</f>
        <v>1.1800157182371829</v>
      </c>
      <c r="E41" s="61">
        <f>K_call_19_2!AA13</f>
        <v>1.197986524372511</v>
      </c>
      <c r="F41" s="61">
        <f>K_call_19_2!AB13</f>
        <v>1.212755235404233</v>
      </c>
      <c r="G41" s="61">
        <f>K_call_19_2!AC13</f>
        <v>1.2549651749203823</v>
      </c>
      <c r="H41" s="61">
        <f>K_call_19_2!AD13</f>
        <v>1.2864317086748625</v>
      </c>
      <c r="I41" s="61">
        <f>K_call_19_2!AE13</f>
        <v>1.3144699265116031</v>
      </c>
      <c r="J41" s="61">
        <f>K_call_19_2!AF13</f>
        <v>1.3587423194258004</v>
      </c>
      <c r="K41" s="62">
        <f>K_call_19_2!AG13</f>
        <v>1.4094773104722165</v>
      </c>
      <c r="M41" s="30">
        <v>1</v>
      </c>
      <c r="N41" s="65">
        <f>K_call_19_2!AJ13</f>
        <v>2.9828044859743497E-5</v>
      </c>
      <c r="O41" s="65">
        <f>K_call_19_2!AK13</f>
        <v>6.9283137751981541E-5</v>
      </c>
      <c r="P41" s="65">
        <f>K_call_19_2!AL13</f>
        <v>1.0088236662258478E-4</v>
      </c>
      <c r="Q41" s="65">
        <f>K_call_19_2!AM13</f>
        <v>1.2810583352303694E-4</v>
      </c>
      <c r="R41" s="65">
        <f>K_call_19!AN13</f>
        <v>2.0801446162702249E-4</v>
      </c>
      <c r="S41" s="65">
        <f>K_call_19!AO13</f>
        <v>2.7435044964903288E-4</v>
      </c>
      <c r="T41" s="65">
        <f>K_call_19!AP13</f>
        <v>3.3654842670882007E-4</v>
      </c>
      <c r="U41" s="65">
        <f>K_call_19!AQ13</f>
        <v>4.4556883061219917E-4</v>
      </c>
      <c r="V41" s="81">
        <f>K_call_19!AR13</f>
        <v>5.7093007954687677E-4</v>
      </c>
    </row>
    <row r="42" spans="2:22" x14ac:dyDescent="0.3">
      <c r="B42" s="30">
        <v>5</v>
      </c>
      <c r="C42" s="61">
        <f>K_call_19_2!Y17</f>
        <v>1.1495330272600874</v>
      </c>
      <c r="D42" s="61">
        <f>K_call_19_2!Z17</f>
        <v>1.1658129703306046</v>
      </c>
      <c r="E42" s="61">
        <f>K_call_19_2!AA17</f>
        <v>1.1772836941622238</v>
      </c>
      <c r="F42" s="61">
        <f>K_call_19_2!AB17</f>
        <v>1.1864907952350705</v>
      </c>
      <c r="G42" s="61">
        <f>K_call_19_2!AC17</f>
        <v>1.2117859850989199</v>
      </c>
      <c r="H42" s="61">
        <f>K_call_19_2!AD17</f>
        <v>1.2291491239138999</v>
      </c>
      <c r="I42" s="61">
        <f>K_call_19_2!AE17</f>
        <v>1.2439602908805436</v>
      </c>
      <c r="J42" s="61">
        <f>K_call_19_2!AF17</f>
        <v>1.2661137755497498</v>
      </c>
      <c r="K42" s="62">
        <f>K_call_19_2!AG17</f>
        <v>1.2891381390450176</v>
      </c>
      <c r="M42" s="30">
        <v>5</v>
      </c>
      <c r="N42" s="65">
        <f>K_call_19!AJ17</f>
        <v>6.4556792974417715E-4</v>
      </c>
      <c r="O42" s="65">
        <f>K_call_19!AK17</f>
        <v>4.2022501130477979E-4</v>
      </c>
      <c r="P42" s="65">
        <f>K_call_19!AL17</f>
        <v>6.0922824223225841E-4</v>
      </c>
      <c r="Q42" s="65">
        <f>K_call_19!AM14</f>
        <v>5.6469409282080343E-3</v>
      </c>
      <c r="R42" s="65">
        <f>K_call_19!AN17</f>
        <v>1.2344792632175347E-3</v>
      </c>
      <c r="S42" s="65">
        <f>K_call_19!AO17</f>
        <v>1.6116885315140342E-3</v>
      </c>
      <c r="T42" s="65">
        <f>K_call_19!AP17</f>
        <v>1.9609867537512884E-3</v>
      </c>
      <c r="U42" s="65">
        <f>K_call_19!AQ17</f>
        <v>2.5783075670238742E-3</v>
      </c>
      <c r="V42" s="81">
        <f>K_call_19!AR17</f>
        <v>3.2445961150352337E-3</v>
      </c>
    </row>
    <row r="43" spans="2:22" x14ac:dyDescent="0.3">
      <c r="B43" s="30">
        <v>10</v>
      </c>
      <c r="C43" s="61">
        <f>K_call_19_2!Y22</f>
        <v>1.1462891666219226</v>
      </c>
      <c r="D43" s="61">
        <f>K_call_19_2!Z22</f>
        <v>1.1582917450259296</v>
      </c>
      <c r="E43" s="61">
        <f>K_call_19_2!AA22</f>
        <v>1.166361122546214</v>
      </c>
      <c r="F43" s="61">
        <f>K_call_19_2!AB22</f>
        <v>1.1726807398475063</v>
      </c>
      <c r="G43" s="61">
        <f>K_call_19_2!AC22</f>
        <v>1.1892457656759849</v>
      </c>
      <c r="H43" s="61">
        <f>K_call_19_2!AD22</f>
        <v>1.1994367962067778</v>
      </c>
      <c r="I43" s="61">
        <f>K_call_19_2!AE22</f>
        <v>1.2076132621785907</v>
      </c>
      <c r="J43" s="61">
        <f>K_call_19_2!AF22</f>
        <v>1.2189090615712614</v>
      </c>
      <c r="K43" s="62">
        <f>K_call_19_2!AG22</f>
        <v>1.2285419099652906</v>
      </c>
      <c r="M43" s="30">
        <v>10</v>
      </c>
      <c r="N43" s="65">
        <f>K_call_19!AJ22</f>
        <v>1.1274665316517024E-3</v>
      </c>
      <c r="O43" s="65">
        <f>K_call_19!AK22</f>
        <v>9.3984997773068069E-4</v>
      </c>
      <c r="P43" s="65">
        <f>K_call_19!AL22</f>
        <v>1.3587248473548447E-3</v>
      </c>
      <c r="Q43" s="65">
        <f>K_call_19!AM15</f>
        <v>2.1343569339338231E-4</v>
      </c>
      <c r="R43" s="65">
        <f>K_call_19!AN22</f>
        <v>2.7165783116945008E-3</v>
      </c>
      <c r="S43" s="65">
        <f>K_call_19!AO22</f>
        <v>3.5180640294836391E-3</v>
      </c>
      <c r="T43" s="65">
        <f>K_call_19!AP22</f>
        <v>4.2534915707213988E-3</v>
      </c>
      <c r="U43" s="65">
        <f>K_call_19!AQ22</f>
        <v>5.5731208185478692E-3</v>
      </c>
      <c r="V43" s="81">
        <f>K_call_19!AR22</f>
        <v>6.9042122189376387E-3</v>
      </c>
    </row>
    <row r="44" spans="2:22" x14ac:dyDescent="0.3">
      <c r="B44" s="30">
        <v>15</v>
      </c>
      <c r="C44" s="61">
        <f>K_call_19_2!Y27</f>
        <v>1.1441224048441991</v>
      </c>
      <c r="D44" s="61">
        <f>K_call_19_2!Z27</f>
        <v>1.153292663529272</v>
      </c>
      <c r="E44" s="61">
        <f>K_call_19_2!AA27</f>
        <v>1.1591258465910479</v>
      </c>
      <c r="F44" s="61">
        <f>K_call_19_2!AB27</f>
        <v>1.1635517786950347</v>
      </c>
      <c r="G44" s="61">
        <f>K_call_19_2!AC27</f>
        <v>1.1745267240274555</v>
      </c>
      <c r="H44" s="61">
        <f>K_call_19_2!AD27</f>
        <v>1.1801989537765925</v>
      </c>
      <c r="I44" s="61">
        <f>K_call_19_2!AE27</f>
        <v>1.1842433197021962</v>
      </c>
      <c r="J44" s="61">
        <f>K_call_19_2!AF27</f>
        <v>1.1887228837823354</v>
      </c>
      <c r="K44" s="62">
        <f>K_call_19_2!AG27</f>
        <v>1.1904479888859927</v>
      </c>
      <c r="M44" s="30">
        <v>15</v>
      </c>
      <c r="N44" s="65">
        <f>K_call_19!AJ27</f>
        <v>1.5425156587854649E-3</v>
      </c>
      <c r="O44" s="65">
        <f>K_call_19!AK27</f>
        <v>1.5271323688971217E-3</v>
      </c>
      <c r="P44" s="65">
        <f>K_call_19!AL27</f>
        <v>2.2033253369343753E-3</v>
      </c>
      <c r="Q44" s="65">
        <f>K_call_19!AM16</f>
        <v>3.0614227247943715E-4</v>
      </c>
      <c r="R44" s="65">
        <f>K_call_19!AN27</f>
        <v>4.3599065403794879E-3</v>
      </c>
      <c r="S44" s="65">
        <f>K_call_19!AO27</f>
        <v>5.610377935616806E-3</v>
      </c>
      <c r="T44" s="65">
        <f>K_call_19!AP27</f>
        <v>6.7498205692655411E-3</v>
      </c>
      <c r="U44" s="65">
        <f>K_call_19!AQ27</f>
        <v>8.8241119305935145E-3</v>
      </c>
      <c r="V44" s="81">
        <f>K_call_19!AR27</f>
        <v>1.0794532876002239E-2</v>
      </c>
    </row>
    <row r="45" spans="2:22" x14ac:dyDescent="0.3">
      <c r="B45" s="30">
        <v>20</v>
      </c>
      <c r="C45" s="61">
        <f>K_call_19_2!Y32</f>
        <v>1.1424219138874414</v>
      </c>
      <c r="D45" s="61">
        <f>K_call_19_2!Z32</f>
        <v>1.149387830660118</v>
      </c>
      <c r="E45" s="61">
        <f>K_call_19_2!AA32</f>
        <v>1.1534919580961369</v>
      </c>
      <c r="F45" s="61">
        <f>K_call_19_2!AB32</f>
        <v>1.156453957489983</v>
      </c>
      <c r="G45" s="61">
        <f>K_call_19_2!AC32</f>
        <v>1.1632409299992041</v>
      </c>
      <c r="H45" s="61">
        <f>K_call_19_2!AD32</f>
        <v>1.1655837291643403</v>
      </c>
      <c r="I45" s="61">
        <f>K_call_19_2!AE32</f>
        <v>1.1666149777798174</v>
      </c>
      <c r="J45" s="61">
        <f>K_call_19_2!AF32</f>
        <v>1.1660197633955733</v>
      </c>
      <c r="K45" s="62">
        <f>K_call_19_2!AG32</f>
        <v>1.1623245765973604</v>
      </c>
      <c r="M45" s="30">
        <v>20</v>
      </c>
      <c r="N45" s="65">
        <f>K_call_19!AJ32</f>
        <v>1.9280450537872973E-3</v>
      </c>
      <c r="O45" s="65">
        <f>K_call_19!AK32</f>
        <v>2.1778010159023142E-3</v>
      </c>
      <c r="P45" s="65">
        <f>K_call_19!AL32</f>
        <v>3.1373190505359361E-3</v>
      </c>
      <c r="Q45" s="65">
        <f>K_call_19!AM17</f>
        <v>1.4980499376595249E-2</v>
      </c>
      <c r="R45" s="65">
        <f>K_call_19!AN32</f>
        <v>6.1569042888032222E-3</v>
      </c>
      <c r="S45" s="65">
        <f>K_call_19!AO32</f>
        <v>7.8820183438194635E-3</v>
      </c>
      <c r="T45" s="65">
        <f>K_call_19!AP32</f>
        <v>9.4452767788256731E-3</v>
      </c>
      <c r="U45" s="65">
        <f>K_call_19!AQ32</f>
        <v>1.2325930469912483E-2</v>
      </c>
      <c r="V45" s="81">
        <f>K_call_19!AR32</f>
        <v>1.4925477824283967E-2</v>
      </c>
    </row>
    <row r="46" spans="2:22" x14ac:dyDescent="0.3">
      <c r="B46" s="30">
        <v>25</v>
      </c>
      <c r="C46" s="61">
        <f>K_call_19_2!Y37</f>
        <v>1.1409810913285596</v>
      </c>
      <c r="D46" s="61">
        <f>K_call_19_2!Z37</f>
        <v>1.1460931682383453</v>
      </c>
      <c r="E46" s="61">
        <f>K_call_19_2!AA37</f>
        <v>1.1487516594618998</v>
      </c>
      <c r="F46" s="61">
        <f>K_call_19_2!AB37</f>
        <v>1.1504886986491014</v>
      </c>
      <c r="G46" s="61">
        <f>K_call_19_2!AC37</f>
        <v>1.1538866711199169</v>
      </c>
      <c r="H46" s="61">
        <f>K_call_19_2!AD37</f>
        <v>1.1535789711999926</v>
      </c>
      <c r="I46" s="61">
        <f>K_call_19_2!AE37</f>
        <v>1.1522336395018624</v>
      </c>
      <c r="J46" s="61">
        <f>K_call_19_2!AF37</f>
        <v>1.1475308616097217</v>
      </c>
      <c r="K46" s="62">
        <f>K_call_19_2!AG37</f>
        <v>1.1398336871565804</v>
      </c>
      <c r="M46" s="30">
        <v>25</v>
      </c>
      <c r="N46" s="65">
        <f>K_call_19!AJ37</f>
        <v>2.3087885956100118E-3</v>
      </c>
      <c r="O46" s="65">
        <f>K_call_19!AK37</f>
        <v>2.8938646208422347E-3</v>
      </c>
      <c r="P46" s="65">
        <f>K_call_19!AL37</f>
        <v>4.1640834040756469E-3</v>
      </c>
      <c r="Q46" s="65">
        <f>K_call_19!AM18</f>
        <v>1.4166615449774052E-2</v>
      </c>
      <c r="R46" s="65">
        <f>K_call_19!AN37</f>
        <v>8.1188974806845615E-3</v>
      </c>
      <c r="S46" s="65">
        <f>K_call_19!AO37</f>
        <v>1.0351353918527928E-2</v>
      </c>
      <c r="T46" s="65">
        <f>K_call_19!AP37</f>
        <v>1.2365668369408278E-2</v>
      </c>
      <c r="U46" s="65">
        <f>K_call_19!AQ37</f>
        <v>1.6111356978613878E-2</v>
      </c>
      <c r="V46" s="81">
        <f>K_call_19!AR37</f>
        <v>1.9356709159198793E-2</v>
      </c>
    </row>
    <row r="47" spans="2:22" x14ac:dyDescent="0.3">
      <c r="B47" s="30">
        <v>30</v>
      </c>
      <c r="C47" s="61">
        <f>K_call_19_2!Y42</f>
        <v>1.1397009133911526</v>
      </c>
      <c r="D47" s="61">
        <f>K_call_19_2!Z42</f>
        <v>1.1431758300239192</v>
      </c>
      <c r="E47" s="61">
        <f>K_call_19_2!AA42</f>
        <v>1.1445639605735525</v>
      </c>
      <c r="F47" s="61">
        <f>K_call_19_2!AB42</f>
        <v>1.1452232830942075</v>
      </c>
      <c r="G47" s="61">
        <f>K_call_19_2!AC42</f>
        <v>1.1457324852625119</v>
      </c>
      <c r="H47" s="61">
        <f>K_call_19_2!AD42</f>
        <v>1.1431989432369294</v>
      </c>
      <c r="I47" s="61">
        <f>K_call_19_2!AE42</f>
        <v>1.1398730999509172</v>
      </c>
      <c r="J47" s="61">
        <f>K_call_19_2!AF42</f>
        <v>1.1316586416902374</v>
      </c>
      <c r="K47" s="62">
        <f>K_call_19_2!AG42</f>
        <v>1.1208313634786335</v>
      </c>
      <c r="M47" s="30">
        <v>30</v>
      </c>
      <c r="N47" s="65">
        <f>K_call_19!AJ42</f>
        <v>2.7032774936555093E-3</v>
      </c>
      <c r="O47" s="65">
        <f>K_call_19!AK42</f>
        <v>3.6808790506099309E-3</v>
      </c>
      <c r="P47" s="65">
        <f>K_call_19!AL42</f>
        <v>5.2921671951863813E-3</v>
      </c>
      <c r="Q47" s="65">
        <f>K_call_19!AM19</f>
        <v>2.0877634750505795E-2</v>
      </c>
      <c r="R47" s="65">
        <f>K_call_19!AN42</f>
        <v>1.0268326343078005E-2</v>
      </c>
      <c r="S47" s="65">
        <f>K_call_19!AO42</f>
        <v>1.3051719236679915E-2</v>
      </c>
      <c r="T47" s="65">
        <f>K_call_19!AP42</f>
        <v>1.5555318702648202E-2</v>
      </c>
      <c r="U47" s="65">
        <f>K_call_19!AQ42</f>
        <v>2.0236237409443691E-2</v>
      </c>
      <c r="V47" s="81">
        <f>K_call_19!AR42</f>
        <v>2.4179181754369894E-2</v>
      </c>
    </row>
    <row r="48" spans="2:22" x14ac:dyDescent="0.3">
      <c r="B48" s="30">
        <v>35</v>
      </c>
      <c r="C48" s="61">
        <f>K_call_19_2!Y47</f>
        <v>1.1385238646795222</v>
      </c>
      <c r="D48" s="61">
        <f>K_call_19_2!Z47</f>
        <v>1.1404999563124032</v>
      </c>
      <c r="E48" s="61">
        <f>K_call_19_2!AA47</f>
        <v>1.1407295077126143</v>
      </c>
      <c r="F48" s="61">
        <f>K_call_19_2!AB47</f>
        <v>1.1404048160892493</v>
      </c>
      <c r="G48" s="61">
        <f>K_call_19_2!AC47</f>
        <v>1.1383453234271947</v>
      </c>
      <c r="H48" s="61">
        <f>K_call_19_2!AD47</f>
        <v>1.1338563310677965</v>
      </c>
      <c r="I48" s="61">
        <f>K_call_19_2!AE47</f>
        <v>1.128800028645254</v>
      </c>
      <c r="J48" s="61">
        <f>K_call_19_2!AF47</f>
        <v>1.1174536431438544</v>
      </c>
      <c r="K48" s="62">
        <f>K_call_19_2!AG47</f>
        <v>1.1040273549893556</v>
      </c>
      <c r="M48" s="30">
        <v>35</v>
      </c>
      <c r="N48" s="65">
        <f>K_call_19!AJ47</f>
        <v>3.1261893943818064E-3</v>
      </c>
      <c r="O48" s="65">
        <f>K_call_19!AK47</f>
        <v>4.547270551021998E-3</v>
      </c>
      <c r="P48" s="65">
        <f>K_call_19!AL47</f>
        <v>6.5343267967654661E-3</v>
      </c>
      <c r="Q48" s="65">
        <f>K_call_19!AM20</f>
        <v>2.3797461051853E-2</v>
      </c>
      <c r="R48" s="65">
        <f>K_call_19!AN47</f>
        <v>1.2636879993064842E-2</v>
      </c>
      <c r="S48" s="65">
        <f>K_call_19!AO47</f>
        <v>1.6029060552676833E-2</v>
      </c>
      <c r="T48" s="65">
        <f>K_call_19!AP47</f>
        <v>1.9074312772408286E-2</v>
      </c>
      <c r="U48" s="65">
        <f>K_call_19!AQ47</f>
        <v>2.4776083088631329E-2</v>
      </c>
      <c r="V48" s="81">
        <f>K_call_19!AR47</f>
        <v>2.9511364696352627E-2</v>
      </c>
    </row>
    <row r="49" spans="2:22" x14ac:dyDescent="0.3">
      <c r="B49" s="30">
        <v>40</v>
      </c>
      <c r="C49" s="61">
        <f>K_call_19_2!Y52</f>
        <v>1.1374116846312632</v>
      </c>
      <c r="D49" s="61">
        <f>K_call_19_2!Z52</f>
        <v>1.1379747005656222</v>
      </c>
      <c r="E49" s="61">
        <f>K_call_19_2!AA52</f>
        <v>1.1371147067902554</v>
      </c>
      <c r="F49" s="61">
        <f>K_call_19_2!AB52</f>
        <v>1.1358638836070201</v>
      </c>
      <c r="G49" s="61">
        <f>K_call_19_2!AC52</f>
        <v>1.1314311579431322</v>
      </c>
      <c r="H49" s="61">
        <f>K_call_19_2!AD52</f>
        <v>1.1251497654743834</v>
      </c>
      <c r="I49" s="61">
        <f>K_call_19_2!AE52</f>
        <v>1.1185113281028902</v>
      </c>
      <c r="J49" s="61">
        <f>K_call_19_2!AF52</f>
        <v>1.1042687399474247</v>
      </c>
      <c r="K49" s="62">
        <f>K_call_19_2!AG52</f>
        <v>1.0885303936928759</v>
      </c>
      <c r="M49" s="30">
        <v>40</v>
      </c>
      <c r="N49" s="65">
        <f>K_call_19!AJ52</f>
        <v>3.5895526453345039E-3</v>
      </c>
      <c r="O49" s="65">
        <f>K_call_19!AK52</f>
        <v>5.5043424953612474E-3</v>
      </c>
      <c r="P49" s="65">
        <f>K_call_19!AL52</f>
        <v>7.9075479838355833E-3</v>
      </c>
      <c r="Q49" s="65">
        <f>K_call_19!AM21</f>
        <v>2.0746118708668201E-2</v>
      </c>
      <c r="R49" s="65">
        <f>K_call_19!AN52</f>
        <v>1.5265637350051098E-2</v>
      </c>
      <c r="S49" s="65">
        <f>K_call_19!AO52</f>
        <v>1.9342210833374229E-2</v>
      </c>
      <c r="T49" s="65">
        <f>K_call_19!AP52</f>
        <v>2.2998940492268194E-2</v>
      </c>
      <c r="U49" s="65">
        <f>K_call_19!AQ52</f>
        <v>2.9826727969616995E-2</v>
      </c>
      <c r="V49" s="81">
        <f>K_call_19!AR52</f>
        <v>3.5500676316093716E-2</v>
      </c>
    </row>
    <row r="50" spans="2:22" x14ac:dyDescent="0.3">
      <c r="B50" s="30">
        <v>45</v>
      </c>
      <c r="C50" s="61">
        <f>K_call_19_2!Y57</f>
        <v>1.1363358925929132</v>
      </c>
      <c r="D50" s="61">
        <f>K_call_19_2!Z57</f>
        <v>1.1355320832859268</v>
      </c>
      <c r="E50" s="61">
        <f>K_call_19_2!AA57</f>
        <v>1.1336193837378863</v>
      </c>
      <c r="F50" s="61">
        <f>K_call_19_2!AB57</f>
        <v>1.1314735045861091</v>
      </c>
      <c r="G50" s="61">
        <f>K_call_19_2!AC57</f>
        <v>1.1247668301397675</v>
      </c>
      <c r="H50" s="61">
        <f>K_call_19_2!AD57</f>
        <v>1.1167727926163966</v>
      </c>
      <c r="I50" s="61">
        <f>K_call_19_2!AE57</f>
        <v>1.1086214686818066</v>
      </c>
      <c r="J50" s="61">
        <f>K_call_19_2!AF57</f>
        <v>1.0916111289775929</v>
      </c>
      <c r="K50" s="62">
        <f>K_call_19_2!AG57</f>
        <v>1.0736525959989063</v>
      </c>
      <c r="M50" s="30">
        <v>45</v>
      </c>
      <c r="N50" s="65">
        <f>K_call_19!AJ57</f>
        <v>4.1035350661621228E-3</v>
      </c>
      <c r="O50" s="65">
        <f>K_call_19!AK57</f>
        <v>6.5666842609467535E-3</v>
      </c>
      <c r="P50" s="65">
        <f>K_call_19!AL57</f>
        <v>9.4336512305871478E-3</v>
      </c>
      <c r="Q50" s="65">
        <f>K_call_19!AM22</f>
        <v>2.4511178987178917E-2</v>
      </c>
      <c r="R50" s="65">
        <f>K_call_19!AN57</f>
        <v>1.820642435716191E-2</v>
      </c>
      <c r="S50" s="65">
        <f>K_call_19!AO57</f>
        <v>2.3064782393965533E-2</v>
      </c>
      <c r="T50" s="65">
        <f>K_call_19!AP57</f>
        <v>2.7424133514075022E-2</v>
      </c>
      <c r="U50" s="65">
        <f>K_call_19!AQ57</f>
        <v>3.5507556153398012E-2</v>
      </c>
      <c r="V50" s="81">
        <f>K_call_19!AR57</f>
        <v>4.2328332342160213E-2</v>
      </c>
    </row>
    <row r="51" spans="2:22" x14ac:dyDescent="0.3">
      <c r="B51" s="30">
        <v>50</v>
      </c>
      <c r="C51" s="61">
        <f>K_call_19_2!Y62</f>
        <v>1.1352729687437888</v>
      </c>
      <c r="D51" s="61">
        <f>K_call_19_2!Z62</f>
        <v>1.1331157141792783</v>
      </c>
      <c r="E51" s="61">
        <f>K_call_19_2!AA62</f>
        <v>1.1301603087038417</v>
      </c>
      <c r="F51" s="61">
        <f>K_call_19_2!AB62</f>
        <v>1.1271282262467566</v>
      </c>
      <c r="G51" s="61">
        <f>K_call_19_2!AC62</f>
        <v>1.1181651919892053</v>
      </c>
      <c r="H51" s="61">
        <f>K_call_19_2!AD62</f>
        <v>1.1084671996069884</v>
      </c>
      <c r="I51" s="61">
        <f>K_call_19_2!AE62</f>
        <v>1.0988046174755641</v>
      </c>
      <c r="J51" s="61">
        <f>K_call_19_2!AF62</f>
        <v>1.0790664167462423</v>
      </c>
      <c r="K51" s="62">
        <f>K_call_19_2!AG62</f>
        <v>1.058808524774248</v>
      </c>
      <c r="M51" s="30">
        <v>50</v>
      </c>
      <c r="N51" s="65">
        <f>K_call_19!AJ62</f>
        <v>4.6770982021484553E-3</v>
      </c>
      <c r="O51" s="65">
        <f>K_call_19!AK62</f>
        <v>7.7529672263685345E-3</v>
      </c>
      <c r="P51" s="65">
        <f>K_call_19!AL62</f>
        <v>1.114046197751839E-2</v>
      </c>
      <c r="Q51" s="65">
        <f>K_call_19!AM23</f>
        <v>2.5341497215881997E-2</v>
      </c>
      <c r="R51" s="65">
        <f>K_call_19!AN62</f>
        <v>2.1524373120031415E-2</v>
      </c>
      <c r="S51" s="65">
        <f>K_call_19!AO62</f>
        <v>2.7288680249815123E-2</v>
      </c>
      <c r="T51" s="65">
        <f>K_call_19!AP62</f>
        <v>3.2467927574751698E-2</v>
      </c>
      <c r="U51" s="65">
        <f>K_call_19!AQ62</f>
        <v>4.196740038570923E-2</v>
      </c>
      <c r="V51" s="81">
        <f>K_call_19!AR62</f>
        <v>5.0217858099960599E-2</v>
      </c>
    </row>
    <row r="52" spans="2:22" x14ac:dyDescent="0.3">
      <c r="B52" s="30">
        <v>55</v>
      </c>
      <c r="C52" s="61">
        <f>K_call_19_2!Y67</f>
        <v>1.1342012959203909</v>
      </c>
      <c r="D52" s="61">
        <f>K_call_19_2!Z67</f>
        <v>1.1306759378819458</v>
      </c>
      <c r="E52" s="61">
        <f>K_call_19_2!AA67</f>
        <v>1.1266669264435594</v>
      </c>
      <c r="F52" s="61">
        <f>K_call_19_2!AB67</f>
        <v>1.1227369976904744</v>
      </c>
      <c r="G52" s="61">
        <f>K_call_19_2!AC67</f>
        <v>1.1115047449023454</v>
      </c>
      <c r="H52" s="61">
        <f>K_call_19_2!AD67</f>
        <v>1.1000968954609402</v>
      </c>
      <c r="I52" s="61">
        <f>K_call_19_2!AE67</f>
        <v>1.0889229689813895</v>
      </c>
      <c r="J52" s="61">
        <f>K_call_19_2!AF67</f>
        <v>1.0664606426225101</v>
      </c>
      <c r="K52" s="62">
        <f>K_call_19_2!AG67</f>
        <v>1.0440113478180217</v>
      </c>
      <c r="M52" s="30">
        <v>55</v>
      </c>
      <c r="N52" s="65">
        <f>K_call_19!AJ67</f>
        <v>5.3186832957645702E-3</v>
      </c>
      <c r="O52" s="65">
        <f>K_call_19!AK67</f>
        <v>9.0872533310565329E-3</v>
      </c>
      <c r="P52" s="65">
        <f>K_call_19!AL67</f>
        <v>1.3063731644212262E-2</v>
      </c>
      <c r="Q52" s="65">
        <f>K_call_19!AM24</f>
        <v>2.7648147854775346E-2</v>
      </c>
      <c r="R52" s="65">
        <f>K_call_19!AN67</f>
        <v>2.5302097861337303E-2</v>
      </c>
      <c r="S52" s="65">
        <f>K_call_19!AO67</f>
        <v>3.2129817179781583E-2</v>
      </c>
      <c r="T52" s="65">
        <f>K_call_19!AP67</f>
        <v>3.8278706842995724E-2</v>
      </c>
      <c r="U52" s="65">
        <f>K_call_19!AQ67</f>
        <v>4.9394190041771924E-2</v>
      </c>
      <c r="V52" s="81">
        <f>K_call_19!AR67</f>
        <v>5.944887568740953E-2</v>
      </c>
    </row>
    <row r="53" spans="2:22" x14ac:dyDescent="0.3">
      <c r="B53" s="30">
        <v>60</v>
      </c>
      <c r="C53" s="61">
        <f>K_call_19_2!Y72</f>
        <v>1.1330981506227877</v>
      </c>
      <c r="D53" s="61">
        <f>K_call_19_2!Z72</f>
        <v>1.1281611406872745</v>
      </c>
      <c r="E53" s="61">
        <f>K_call_19_2!AA72</f>
        <v>1.1230623549334708</v>
      </c>
      <c r="F53" s="61">
        <f>K_call_19_2!AB72</f>
        <v>1.1181977311374856</v>
      </c>
      <c r="G53" s="61">
        <f>K_call_19_2!AC72</f>
        <v>1.1046210613208816</v>
      </c>
      <c r="H53" s="61">
        <f>K_call_19_2!AD72</f>
        <v>1.0914385144241758</v>
      </c>
      <c r="I53" s="61">
        <f>K_call_19_2!AE72</f>
        <v>1.0786882897390422</v>
      </c>
      <c r="J53" s="61">
        <f>K_call_19_2!AF72</f>
        <v>1.0533889656020425</v>
      </c>
      <c r="K53" s="62">
        <f>K_call_19_2!AG72</f>
        <v>1.0286550049225154</v>
      </c>
      <c r="M53" s="30">
        <v>60</v>
      </c>
      <c r="N53" s="65">
        <f>K_call_19!AJ72</f>
        <v>6.0370937756022425E-3</v>
      </c>
      <c r="O53" s="65">
        <f>K_call_19!AK72</f>
        <v>1.0601105167902913E-2</v>
      </c>
      <c r="P53" s="65">
        <f>K_call_19!AL72</f>
        <v>1.525023534292469E-2</v>
      </c>
      <c r="Q53" s="65">
        <f>K_call_19!AM25</f>
        <v>3.1958563803850148E-2</v>
      </c>
      <c r="R53" s="65">
        <f>K_call_19!AN72</f>
        <v>2.9646426027191586E-2</v>
      </c>
      <c r="S53" s="65">
        <f>K_call_19!AO72</f>
        <v>3.7737335667307303E-2</v>
      </c>
      <c r="T53" s="65">
        <f>K_call_19!AP72</f>
        <v>4.5046920993670136E-2</v>
      </c>
      <c r="U53" s="65">
        <f>K_call_19!AQ72</f>
        <v>5.8030754740531432E-2</v>
      </c>
      <c r="V53" s="81">
        <f>K_call_19!AR72</f>
        <v>7.0379743322184662E-2</v>
      </c>
    </row>
    <row r="54" spans="2:22" x14ac:dyDescent="0.3">
      <c r="B54" s="30">
        <v>65</v>
      </c>
      <c r="C54" s="61">
        <f>K_call_19_2!Y77</f>
        <v>1.1319379157889982</v>
      </c>
      <c r="D54" s="61">
        <f>K_call_19_2!Z77</f>
        <v>1.1255115910747102</v>
      </c>
      <c r="E54" s="61">
        <f>K_call_19_2!AA77</f>
        <v>1.1192549769848332</v>
      </c>
      <c r="F54" s="61">
        <f>K_call_19_2!AB77</f>
        <v>1.113390163763688</v>
      </c>
      <c r="G54" s="61">
        <f>K_call_19_2!AC77</f>
        <v>1.0973007216579573</v>
      </c>
      <c r="H54" s="61">
        <f>K_call_19_2!AD77</f>
        <v>1.0822000450322244</v>
      </c>
      <c r="I54" s="61">
        <f>K_call_19_2!AE77</f>
        <v>1.0677310731471212</v>
      </c>
      <c r="J54" s="61">
        <f>K_call_19_2!AF77</f>
        <v>1.0393767673769354</v>
      </c>
      <c r="K54" s="62">
        <f>K_call_19_2!AG77</f>
        <v>1.012078112474162</v>
      </c>
      <c r="M54" s="30">
        <v>65</v>
      </c>
      <c r="N54" s="65">
        <f>K_call_19!AJ77</f>
        <v>6.8428236029830503E-3</v>
      </c>
      <c r="O54" s="65">
        <f>K_call_19!AK77</f>
        <v>1.2337079664258566E-2</v>
      </c>
      <c r="P54" s="65">
        <f>K_call_19!AL77</f>
        <v>1.7762904988186556E-2</v>
      </c>
      <c r="Q54" s="65">
        <f>K_call_19!AM26</f>
        <v>3.3927904694123823E-2</v>
      </c>
      <c r="R54" s="65">
        <f>K_call_19!AN77</f>
        <v>3.4699585016539913E-2</v>
      </c>
      <c r="S54" s="65">
        <f>K_call_19!AO77</f>
        <v>4.4308994874433849E-2</v>
      </c>
      <c r="T54" s="65">
        <f>K_call_19!AP77</f>
        <v>5.3024742467826291E-2</v>
      </c>
      <c r="U54" s="65">
        <f>K_call_19!AQ77</f>
        <v>6.8201806324170278E-2</v>
      </c>
      <c r="V54" s="81">
        <f>K_call_19!AR77</f>
        <v>8.3486650374884452E-2</v>
      </c>
    </row>
    <row r="55" spans="2:22" x14ac:dyDescent="0.3">
      <c r="B55" s="30">
        <v>70</v>
      </c>
      <c r="C55" s="61">
        <f>K_call_19_2!Y82</f>
        <v>1.1306892187484003</v>
      </c>
      <c r="D55" s="61">
        <f>K_call_19_2!Z82</f>
        <v>1.1226542994881139</v>
      </c>
      <c r="E55" s="61">
        <f>K_call_19_2!AA82</f>
        <v>1.1151335737514321</v>
      </c>
      <c r="F55" s="61">
        <f>K_call_19_2!AB82</f>
        <v>1.1081686293721518</v>
      </c>
      <c r="G55" s="61">
        <f>K_call_19_2!AC82</f>
        <v>1.0892892721219725</v>
      </c>
      <c r="H55" s="61">
        <f>K_call_19_2!AD82</f>
        <v>1.07203479283587</v>
      </c>
      <c r="I55" s="61">
        <f>K_call_19_2!AE82</f>
        <v>1.055613089906758</v>
      </c>
      <c r="J55" s="61">
        <f>K_call_19_2!AF82</f>
        <v>1.0238534616722266</v>
      </c>
      <c r="K55" s="62">
        <f>K_call_19_2!AG82</f>
        <v>0.9934884848998401</v>
      </c>
      <c r="M55" s="30">
        <v>70</v>
      </c>
      <c r="N55" s="65">
        <f>K_call_19!AJ82</f>
        <v>7.7503107979124408E-3</v>
      </c>
      <c r="O55" s="65">
        <f>K_call_19!AK82</f>
        <v>1.4354815666376308E-2</v>
      </c>
      <c r="P55" s="65">
        <f>K_call_19!AL82</f>
        <v>2.0689787664438852E-2</v>
      </c>
      <c r="Q55" s="65">
        <f>K_call_19!AM27</f>
        <v>3.6845018002907459E-2</v>
      </c>
      <c r="R55" s="65">
        <f>K_call_19!AN82</f>
        <v>4.0658847456506386E-2</v>
      </c>
      <c r="S55" s="65">
        <f>K_call_19!AO82</f>
        <v>5.2118377755666412E-2</v>
      </c>
      <c r="T55" s="65">
        <f>K_call_19!AP82</f>
        <v>6.256112764171029E-2</v>
      </c>
      <c r="U55" s="65">
        <f>K_call_19!AQ82</f>
        <v>8.0363206753705563E-2</v>
      </c>
      <c r="V55" s="81">
        <f>K_call_19!AR82</f>
        <v>9.9436469511526404E-2</v>
      </c>
    </row>
    <row r="56" spans="2:22" x14ac:dyDescent="0.3">
      <c r="B56" s="30">
        <v>75</v>
      </c>
      <c r="C56" s="61">
        <f>K_call_19_2!Y87</f>
        <v>1.1293096762387889</v>
      </c>
      <c r="D56" s="61">
        <f>K_call_19_2!Z87</f>
        <v>1.1194908526243754</v>
      </c>
      <c r="E56" s="61">
        <f>K_call_19_2!AA87</f>
        <v>1.1105491495464601</v>
      </c>
      <c r="F56" s="61">
        <f>K_call_19_2!AB87</f>
        <v>1.1023383844881152</v>
      </c>
      <c r="G56" s="61">
        <f>K_call_19_2!AC87</f>
        <v>1.08025134496381</v>
      </c>
      <c r="H56" s="61">
        <f>K_call_19_2!AD87</f>
        <v>1.0604866853003803</v>
      </c>
      <c r="I56" s="61">
        <f>K_call_19_2!AE87</f>
        <v>1.0417568569594626</v>
      </c>
      <c r="J56" s="61">
        <f>K_call_19_2!AF87</f>
        <v>1.006050160080288</v>
      </c>
      <c r="K56" s="62">
        <f>K_call_19_2!AG87</f>
        <v>0.97181444113838622</v>
      </c>
      <c r="M56" s="30">
        <v>75</v>
      </c>
      <c r="N56" s="65">
        <f>K_call_19!AJ87</f>
        <v>8.7821835066653753E-3</v>
      </c>
      <c r="O56" s="65">
        <f>K_call_19!AK87</f>
        <v>1.6742445184467436E-2</v>
      </c>
      <c r="P56" s="65">
        <f>K_call_19!AL87</f>
        <v>2.4160880754615532E-2</v>
      </c>
      <c r="Q56" s="65">
        <f>K_call_19!AM28</f>
        <v>3.9286627488671316E-2</v>
      </c>
      <c r="R56" s="65">
        <f>K_call_19!AN87</f>
        <v>4.7813836487963557E-2</v>
      </c>
      <c r="S56" s="65">
        <f>K_call_19!AO87</f>
        <v>6.1567103162241565E-2</v>
      </c>
      <c r="T56" s="65">
        <f>K_call_19!AP87</f>
        <v>7.4169970411575581E-2</v>
      </c>
      <c r="U56" s="65">
        <f>K_call_19!AQ87</f>
        <v>9.5200840066481329E-2</v>
      </c>
      <c r="V56" s="81">
        <f>K_call_19!AR87</f>
        <v>0.11923765947304177</v>
      </c>
    </row>
    <row r="57" spans="2:22" x14ac:dyDescent="0.3">
      <c r="B57" s="30">
        <v>80</v>
      </c>
      <c r="C57" s="61">
        <f>K_call_19_2!Y92</f>
        <v>1.1277355235368667</v>
      </c>
      <c r="D57" s="61">
        <f>K_call_19_2!Z92</f>
        <v>1.1158733534559249</v>
      </c>
      <c r="E57" s="61">
        <f>K_call_19_2!AA92</f>
        <v>1.1052789129031499</v>
      </c>
      <c r="F57" s="61">
        <f>K_call_19_2!AB92</f>
        <v>1.0956084996649285</v>
      </c>
      <c r="G57" s="61">
        <f>K_call_19_2!AC92</f>
        <v>1.0696906194198275</v>
      </c>
      <c r="H57" s="61">
        <f>K_call_19_2!AD92</f>
        <v>1.0468787186348893</v>
      </c>
      <c r="I57" s="61">
        <f>K_call_19_2!AE92</f>
        <v>1.0252988982854094</v>
      </c>
      <c r="J57" s="61">
        <f>K_call_19_2!AF92</f>
        <v>0.98477561733380969</v>
      </c>
      <c r="K57" s="62">
        <f>K_call_19_2!AG92</f>
        <v>0.94536225366254201</v>
      </c>
      <c r="M57" s="30">
        <v>80</v>
      </c>
      <c r="N57" s="65">
        <f>K_call_19!AJ92</f>
        <v>9.9782205383797118E-3</v>
      </c>
      <c r="O57" s="65">
        <f>K_call_19!AK92</f>
        <v>1.9640254238088795E-2</v>
      </c>
      <c r="P57" s="65">
        <f>K_call_19!AL92</f>
        <v>2.8383176980543268E-2</v>
      </c>
      <c r="Q57" s="65">
        <f>K_call_19!AM29</f>
        <v>4.1127564845389569E-2</v>
      </c>
      <c r="R57" s="65">
        <f>K_call_19!AN92</f>
        <v>5.6625486219420651E-2</v>
      </c>
      <c r="S57" s="65">
        <f>K_call_19!AO92</f>
        <v>7.3297125060067247E-2</v>
      </c>
      <c r="T57" s="65">
        <f>K_call_19!AP92</f>
        <v>8.8679515623417138E-2</v>
      </c>
      <c r="U57" s="65">
        <f>K_call_19!AQ92</f>
        <v>0.1138574749475405</v>
      </c>
      <c r="V57" s="81">
        <f>K_call_19!AR92</f>
        <v>0.14460400131071127</v>
      </c>
    </row>
    <row r="58" spans="2:22" x14ac:dyDescent="0.3">
      <c r="B58" s="30">
        <v>85</v>
      </c>
      <c r="C58" s="61">
        <f>K_call_19_2!Y97</f>
        <v>1.1258572634929724</v>
      </c>
      <c r="D58" s="61">
        <f>K_call_19_2!Z97</f>
        <v>1.1115477023555027</v>
      </c>
      <c r="E58" s="61">
        <f>K_call_19_2!AA97</f>
        <v>1.0989409244069772</v>
      </c>
      <c r="F58" s="61">
        <f>K_call_19_2!AB97</f>
        <v>1.0874794776889305</v>
      </c>
      <c r="G58" s="61">
        <f>K_call_19_2!AC97</f>
        <v>1.056755147734181</v>
      </c>
      <c r="H58" s="61">
        <f>K_call_19_2!AD97</f>
        <v>1.0300343540008323</v>
      </c>
      <c r="I58" s="61">
        <f>K_call_19_2!AE97</f>
        <v>1.00471161403652</v>
      </c>
      <c r="J58" s="61">
        <f>K_call_19_2!AF97</f>
        <v>0.9577942088841005</v>
      </c>
      <c r="K58" s="62">
        <f>K_call_19_2!AG97</f>
        <v>0.91077902382983067</v>
      </c>
      <c r="M58" s="30">
        <v>85</v>
      </c>
      <c r="N58" s="65">
        <f>K_call_19!AJ97</f>
        <v>1.1417250488182762E-2</v>
      </c>
      <c r="O58" s="65">
        <f>K_call_19!AK97</f>
        <v>2.3297353399234444E-2</v>
      </c>
      <c r="P58" s="65">
        <f>K_call_19!AL97</f>
        <v>3.3725136403491729E-2</v>
      </c>
      <c r="Q58" s="65">
        <f>K_call_19!AM30</f>
        <v>4.3681897386687735E-2</v>
      </c>
      <c r="R58" s="65">
        <f>K_call_19!AN97</f>
        <v>6.7921641639613561E-2</v>
      </c>
      <c r="S58" s="65">
        <f>K_call_19!AO97</f>
        <v>8.8476147747198697E-2</v>
      </c>
      <c r="T58" s="65">
        <f>K_call_19!AP97</f>
        <v>0.1076237915360343</v>
      </c>
      <c r="U58" s="65">
        <f>K_call_19!AQ97</f>
        <v>0.1385712200876229</v>
      </c>
      <c r="V58" s="81">
        <f>K_call_19!AR97</f>
        <v>0.17906785828894978</v>
      </c>
    </row>
    <row r="59" spans="2:22" x14ac:dyDescent="0.3">
      <c r="B59" s="30">
        <v>90</v>
      </c>
      <c r="C59" s="61">
        <f>K_call_19_2!Y102</f>
        <v>1.1234474669938515</v>
      </c>
      <c r="D59" s="61">
        <f>K_call_19_2!Z102</f>
        <v>1.1059841768283134</v>
      </c>
      <c r="E59" s="61">
        <f>K_call_19_2!AA102</f>
        <v>1.0907364782905693</v>
      </c>
      <c r="F59" s="61">
        <f>K_call_19_2!AB102</f>
        <v>1.0768999570905302</v>
      </c>
      <c r="G59" s="61">
        <f>K_call_19_2!AC102</f>
        <v>1.0396199540422486</v>
      </c>
      <c r="H59" s="61">
        <f>K_call_19_2!AD102</f>
        <v>1.0073508123715671</v>
      </c>
      <c r="I59" s="61">
        <f>K_call_19_2!AE102</f>
        <v>0.97647192914271197</v>
      </c>
      <c r="J59" s="61">
        <f>K_call_19_2!AF102</f>
        <v>0.91931065860789352</v>
      </c>
      <c r="K59" s="62">
        <f>K_call_19_2!AG102</f>
        <v>0.85799382090764076</v>
      </c>
      <c r="M59" s="30">
        <v>90</v>
      </c>
      <c r="N59" s="65">
        <f>K_call_19!AJ102</f>
        <v>1.3283938244402993E-2</v>
      </c>
      <c r="O59" s="65">
        <f>K_call_19!AK102</f>
        <v>2.8241591486478423E-2</v>
      </c>
      <c r="P59" s="65">
        <f>K_call_19!AL102</f>
        <v>4.0972833086611815E-2</v>
      </c>
      <c r="Q59" s="65">
        <f>K_call_19!AM31</f>
        <v>4.5957479031988963E-2</v>
      </c>
      <c r="R59" s="65">
        <f>K_call_19!AN102</f>
        <v>8.3520443305399428E-2</v>
      </c>
      <c r="S59" s="65">
        <f>K_call_19!AO102</f>
        <v>0.10975071615237841</v>
      </c>
      <c r="T59" s="65">
        <f>K_call_19!AP102</f>
        <v>0.13462502640790064</v>
      </c>
      <c r="U59" s="65">
        <f>K_call_19!AQ102</f>
        <v>0.17526157307712098</v>
      </c>
      <c r="V59" s="81">
        <f>K_call_19!AR102</f>
        <v>0.23340219024896791</v>
      </c>
    </row>
    <row r="60" spans="2:22" x14ac:dyDescent="0.3">
      <c r="B60" s="30">
        <v>95</v>
      </c>
      <c r="C60" s="61">
        <f>K_call_19_2!Y107</f>
        <v>1.1198365708214442</v>
      </c>
      <c r="D60" s="61">
        <f>K_call_19_2!Z107</f>
        <v>1.0976034157588663</v>
      </c>
      <c r="E60" s="61">
        <f>K_call_19_2!AA107</f>
        <v>1.0782430462394161</v>
      </c>
      <c r="F60" s="61">
        <f>K_call_19_2!AB107</f>
        <v>1.0606121237789208</v>
      </c>
      <c r="G60" s="61">
        <f>K_call_19_2!AC107</f>
        <v>1.0122192310246758</v>
      </c>
      <c r="H60" s="61">
        <f>K_call_19_2!AD107</f>
        <v>0.96924304422858021</v>
      </c>
      <c r="I60" s="61">
        <f>K_call_19_2!AE107</f>
        <v>0.92562511278498705</v>
      </c>
      <c r="J60" s="61">
        <f>K_call_19_2!AF107</f>
        <v>0.82799079365403128</v>
      </c>
      <c r="K60" s="62" t="e">
        <f>K_call_19_2!AG107</f>
        <v>#NUM!</v>
      </c>
      <c r="M60" s="30">
        <v>95</v>
      </c>
      <c r="N60" s="65">
        <f>K_call_19!AJ107</f>
        <v>1.6175695813503754E-2</v>
      </c>
      <c r="O60" s="65">
        <f>K_call_19!AK107</f>
        <v>3.6055429539082473E-2</v>
      </c>
      <c r="P60" s="65">
        <f>K_call_19!AL107</f>
        <v>5.253047058911875E-2</v>
      </c>
      <c r="Q60" s="65">
        <f>K_call_19!AM32</f>
        <v>4.8374824239472924E-2</v>
      </c>
      <c r="R60" s="65">
        <f>K_call_19!AN107</f>
        <v>0.10953062471833486</v>
      </c>
      <c r="S60" s="65">
        <f>K_call_19!AO107</f>
        <v>0.14695567206352578</v>
      </c>
      <c r="T60" s="65">
        <f>K_call_19!AP107</f>
        <v>0.18517467797826026</v>
      </c>
      <c r="U60" s="65">
        <f>K_call_19!AQ107</f>
        <v>0.26630908528240249</v>
      </c>
      <c r="V60" s="81" t="e">
        <f>K_call_19!AR107</f>
        <v>#NUM!</v>
      </c>
    </row>
    <row r="61" spans="2:22" ht="15" thickBot="1" x14ac:dyDescent="0.35">
      <c r="B61" s="31">
        <v>99</v>
      </c>
      <c r="C61" s="79">
        <f>K_call_19_2!Y111</f>
        <v>1.1130666638306017</v>
      </c>
      <c r="D61" s="79">
        <f>K_call_19_2!Z111</f>
        <v>1.081193510212082</v>
      </c>
      <c r="E61" s="79">
        <f>K_call_19_2!AA111</f>
        <v>1.0517506772764662</v>
      </c>
      <c r="F61" s="79">
        <f>K_call_19_2!AB111</f>
        <v>1.0217373660714248</v>
      </c>
      <c r="G61" s="79" t="e">
        <f>K_call_19_2!AC111</f>
        <v>#NUM!</v>
      </c>
      <c r="H61" s="79" t="e">
        <f>K_call_19_2!AD111</f>
        <v>#NUM!</v>
      </c>
      <c r="I61" s="79" t="e">
        <f>K_call_19_2!AE111</f>
        <v>#NUM!</v>
      </c>
      <c r="J61" s="79" t="e">
        <f>K_call_19_2!AF111</f>
        <v>#NUM!</v>
      </c>
      <c r="K61" s="80" t="e">
        <f>K_call_19_2!AG111</f>
        <v>#NUM!</v>
      </c>
      <c r="M61" s="31">
        <v>99</v>
      </c>
      <c r="N61" s="82">
        <f>K_call_19!AJ111</f>
        <v>2.2100850707291508E-2</v>
      </c>
      <c r="O61" s="82">
        <f>K_call_19!AK111</f>
        <v>5.2057590843972434E-2</v>
      </c>
      <c r="P61" s="82">
        <f>K_call_19!AL111</f>
        <v>7.8203709944765665E-2</v>
      </c>
      <c r="Q61" s="82">
        <f>K_call_19!AM33</f>
        <v>5.0963540944600372E-2</v>
      </c>
      <c r="R61" s="82" t="e">
        <f>K_call_19!AN111</f>
        <v>#NUM!</v>
      </c>
      <c r="S61" s="82" t="e">
        <f>K_call_19!AO111</f>
        <v>#NUM!</v>
      </c>
      <c r="T61" s="82" t="e">
        <f>K_call_19!AP111</f>
        <v>#NUM!</v>
      </c>
      <c r="U61" s="82" t="e">
        <f>K_call_19!AQ111</f>
        <v>#NUM!</v>
      </c>
      <c r="V61" s="83" t="e">
        <f>K_call_19!AR111</f>
        <v>#NUM!</v>
      </c>
    </row>
    <row r="64" spans="2:22" ht="15" thickBot="1" x14ac:dyDescent="0.35"/>
    <row r="65" spans="2:22" x14ac:dyDescent="0.3">
      <c r="B65" s="52">
        <v>43521</v>
      </c>
      <c r="C65" s="47" t="s">
        <v>100</v>
      </c>
      <c r="D65" s="47" t="s">
        <v>101</v>
      </c>
      <c r="E65" s="47" t="s">
        <v>102</v>
      </c>
      <c r="F65" s="47" t="s">
        <v>103</v>
      </c>
      <c r="G65" s="47" t="s">
        <v>104</v>
      </c>
      <c r="H65" s="47" t="s">
        <v>105</v>
      </c>
      <c r="I65" s="47" t="s">
        <v>106</v>
      </c>
      <c r="J65" s="47" t="s">
        <v>107</v>
      </c>
      <c r="K65" s="48" t="s">
        <v>127</v>
      </c>
      <c r="M65" s="52">
        <v>43521</v>
      </c>
      <c r="N65" s="47" t="s">
        <v>100</v>
      </c>
      <c r="O65" s="47" t="s">
        <v>101</v>
      </c>
      <c r="P65" s="47" t="s">
        <v>102</v>
      </c>
      <c r="Q65" s="47" t="s">
        <v>103</v>
      </c>
      <c r="R65" s="47" t="s">
        <v>104</v>
      </c>
      <c r="S65" s="47" t="s">
        <v>105</v>
      </c>
      <c r="T65" s="47" t="s">
        <v>106</v>
      </c>
      <c r="U65" s="47" t="s">
        <v>107</v>
      </c>
      <c r="V65" s="48" t="s">
        <v>108</v>
      </c>
    </row>
    <row r="66" spans="2:22" ht="15" thickBot="1" x14ac:dyDescent="0.35">
      <c r="B66" s="51"/>
      <c r="C66" s="54">
        <v>7</v>
      </c>
      <c r="D66" s="54">
        <v>30</v>
      </c>
      <c r="E66" s="54">
        <v>60</v>
      </c>
      <c r="F66" s="54">
        <v>90</v>
      </c>
      <c r="G66" s="54">
        <v>180</v>
      </c>
      <c r="H66" s="54">
        <v>270</v>
      </c>
      <c r="I66" s="54">
        <v>360</v>
      </c>
      <c r="J66" s="54">
        <v>540</v>
      </c>
      <c r="K66" s="55">
        <v>720</v>
      </c>
      <c r="M66" s="51"/>
      <c r="N66" s="54">
        <v>7</v>
      </c>
      <c r="O66" s="54">
        <v>30</v>
      </c>
      <c r="P66" s="54">
        <v>60</v>
      </c>
      <c r="Q66" s="54">
        <v>90</v>
      </c>
      <c r="R66" s="54">
        <v>180</v>
      </c>
      <c r="S66" s="54">
        <v>270</v>
      </c>
      <c r="T66" s="54">
        <v>360</v>
      </c>
      <c r="U66" s="54">
        <v>540</v>
      </c>
      <c r="V66" s="55">
        <v>720</v>
      </c>
    </row>
    <row r="67" spans="2:22" x14ac:dyDescent="0.3">
      <c r="B67" s="49" t="s">
        <v>88</v>
      </c>
      <c r="C67" s="46">
        <f>C66/365</f>
        <v>1.9178082191780823E-2</v>
      </c>
      <c r="D67" s="47">
        <f t="shared" ref="D67:K67" si="2">D66/365</f>
        <v>8.2191780821917804E-2</v>
      </c>
      <c r="E67" s="47">
        <f t="shared" si="2"/>
        <v>0.16438356164383561</v>
      </c>
      <c r="F67" s="47">
        <f t="shared" si="2"/>
        <v>0.24657534246575341</v>
      </c>
      <c r="G67" s="47">
        <f t="shared" si="2"/>
        <v>0.49315068493150682</v>
      </c>
      <c r="H67" s="47">
        <f t="shared" si="2"/>
        <v>0.73972602739726023</v>
      </c>
      <c r="I67" s="47">
        <f t="shared" si="2"/>
        <v>0.98630136986301364</v>
      </c>
      <c r="J67" s="47">
        <f t="shared" si="2"/>
        <v>1.4794520547945205</v>
      </c>
      <c r="K67" s="48">
        <f t="shared" si="2"/>
        <v>1.9726027397260273</v>
      </c>
      <c r="M67" s="49" t="s">
        <v>88</v>
      </c>
      <c r="N67" s="46">
        <f>N66/365</f>
        <v>1.9178082191780823E-2</v>
      </c>
      <c r="O67" s="47">
        <f t="shared" ref="O67:V67" si="3">O66/365</f>
        <v>8.2191780821917804E-2</v>
      </c>
      <c r="P67" s="47">
        <f t="shared" si="3"/>
        <v>0.16438356164383561</v>
      </c>
      <c r="Q67" s="47">
        <f t="shared" si="3"/>
        <v>0.24657534246575341</v>
      </c>
      <c r="R67" s="47">
        <f t="shared" si="3"/>
        <v>0.49315068493150682</v>
      </c>
      <c r="S67" s="47">
        <f t="shared" si="3"/>
        <v>0.73972602739726023</v>
      </c>
      <c r="T67" s="47">
        <f t="shared" si="3"/>
        <v>0.98630136986301364</v>
      </c>
      <c r="U67" s="47">
        <f t="shared" si="3"/>
        <v>1.4794520547945205</v>
      </c>
      <c r="V67" s="48">
        <f t="shared" si="3"/>
        <v>1.9726027397260273</v>
      </c>
    </row>
    <row r="68" spans="2:22" x14ac:dyDescent="0.3">
      <c r="B68" s="49" t="s">
        <v>89</v>
      </c>
      <c r="C68" s="58">
        <v>-3.7399999999999998E-3</v>
      </c>
      <c r="D68" s="53">
        <v>-3.6600000000000001E-3</v>
      </c>
      <c r="E68" s="63">
        <v>-3.3600000000000001E-3</v>
      </c>
      <c r="F68" s="53">
        <v>-3.0899999999999999E-3</v>
      </c>
      <c r="G68" s="53">
        <v>-2.3E-3</v>
      </c>
      <c r="H68" s="63">
        <v>-1.9400000000000001E-3</v>
      </c>
      <c r="I68" s="53">
        <v>-1.08E-3</v>
      </c>
      <c r="J68" s="63">
        <f>I68+(I68-H68)</f>
        <v>-2.1999999999999993E-4</v>
      </c>
      <c r="K68" s="84">
        <f>J68+(J68-I68)</f>
        <v>6.4000000000000016E-4</v>
      </c>
      <c r="M68" s="49" t="s">
        <v>89</v>
      </c>
      <c r="N68" s="58">
        <v>-3.7399999999999998E-3</v>
      </c>
      <c r="O68" s="53">
        <v>-3.6600000000000001E-3</v>
      </c>
      <c r="P68" s="63">
        <v>-3.3600000000000001E-3</v>
      </c>
      <c r="Q68" s="53">
        <v>-3.0899999999999999E-3</v>
      </c>
      <c r="R68" s="53">
        <v>-2.3E-3</v>
      </c>
      <c r="S68" s="63">
        <v>-1.9400000000000001E-3</v>
      </c>
      <c r="T68" s="53">
        <v>-1.08E-3</v>
      </c>
      <c r="U68" s="63">
        <f>T68+(T68-S68)</f>
        <v>-2.1999999999999993E-4</v>
      </c>
      <c r="V68" s="84">
        <f>U68+(U68-T68)</f>
        <v>6.4000000000000016E-4</v>
      </c>
    </row>
    <row r="69" spans="2:22" ht="15" thickBot="1" x14ac:dyDescent="0.35">
      <c r="B69" s="50" t="s">
        <v>90</v>
      </c>
      <c r="C69" s="58">
        <v>2.4097500000000001E-2</v>
      </c>
      <c r="D69" s="53">
        <v>2.4791299999999999E-2</v>
      </c>
      <c r="E69" s="53">
        <v>2.5767499999999999E-2</v>
      </c>
      <c r="F69" s="53">
        <v>2.6386300000000001E-2</v>
      </c>
      <c r="G69" s="53">
        <v>2.6931299999999998E-2</v>
      </c>
      <c r="H69" s="63">
        <f>(G69+I69)/2</f>
        <v>2.7881299999999998E-2</v>
      </c>
      <c r="I69" s="53">
        <v>2.8831300000000001E-2</v>
      </c>
      <c r="J69" s="63">
        <f>I69+(I69-H69)</f>
        <v>2.9781300000000004E-2</v>
      </c>
      <c r="K69" s="84">
        <f>J69+(I69-H69)</f>
        <v>3.0731300000000007E-2</v>
      </c>
      <c r="M69" s="50" t="s">
        <v>90</v>
      </c>
      <c r="N69" s="58">
        <v>2.4097500000000001E-2</v>
      </c>
      <c r="O69" s="53">
        <v>2.4791299999999999E-2</v>
      </c>
      <c r="P69" s="53">
        <v>2.5767499999999999E-2</v>
      </c>
      <c r="Q69" s="53">
        <v>2.6386300000000001E-2</v>
      </c>
      <c r="R69" s="53">
        <v>2.6931299999999998E-2</v>
      </c>
      <c r="S69" s="63">
        <f>(R69+T69)/2</f>
        <v>2.7881299999999998E-2</v>
      </c>
      <c r="T69" s="53">
        <v>2.8831300000000001E-2</v>
      </c>
      <c r="U69" s="63">
        <f>T69+(T69-S69)</f>
        <v>2.9781300000000004E-2</v>
      </c>
      <c r="V69" s="84">
        <f>U69+(T69-S69)</f>
        <v>3.0731300000000007E-2</v>
      </c>
    </row>
    <row r="70" spans="2:22" x14ac:dyDescent="0.3">
      <c r="B70" s="46" t="s">
        <v>91</v>
      </c>
      <c r="C70" s="128">
        <v>1.1358999999999999</v>
      </c>
      <c r="D70" s="129"/>
      <c r="E70" s="129"/>
      <c r="F70" s="129"/>
      <c r="G70" s="129"/>
      <c r="H70" s="129"/>
      <c r="I70" s="129"/>
      <c r="J70" s="129"/>
      <c r="K70" s="130"/>
      <c r="M70" s="46" t="s">
        <v>91</v>
      </c>
      <c r="N70" s="128">
        <v>1.1358999999999999</v>
      </c>
      <c r="O70" s="129"/>
      <c r="P70" s="129"/>
      <c r="Q70" s="129"/>
      <c r="R70" s="129"/>
      <c r="S70" s="129"/>
      <c r="T70" s="129"/>
      <c r="U70" s="129"/>
      <c r="V70" s="130"/>
    </row>
    <row r="71" spans="2:22" ht="15" thickBot="1" x14ac:dyDescent="0.35">
      <c r="B71" s="50" t="s">
        <v>69</v>
      </c>
      <c r="C71" s="124" t="s">
        <v>129</v>
      </c>
      <c r="D71" s="125"/>
      <c r="E71" s="125"/>
      <c r="F71" s="125"/>
      <c r="G71" s="125"/>
      <c r="H71" s="125"/>
      <c r="I71" s="125"/>
      <c r="J71" s="125"/>
      <c r="K71" s="126"/>
      <c r="M71" s="50" t="s">
        <v>69</v>
      </c>
      <c r="N71" s="124" t="s">
        <v>128</v>
      </c>
      <c r="O71" s="125"/>
      <c r="P71" s="125"/>
      <c r="Q71" s="125"/>
      <c r="R71" s="125"/>
      <c r="S71" s="125"/>
      <c r="T71" s="125"/>
      <c r="U71" s="125"/>
      <c r="V71" s="126"/>
    </row>
    <row r="72" spans="2:22" x14ac:dyDescent="0.3">
      <c r="B72" s="30">
        <v>1</v>
      </c>
      <c r="C72" s="61">
        <f>K_put_19_2!Y13</f>
        <v>1.1132331578035628</v>
      </c>
      <c r="D72" s="61">
        <f>K_put_19_2!Z13</f>
        <v>1.0829680468100846</v>
      </c>
      <c r="E72" s="61">
        <f>K_put_19_2!AA13</f>
        <v>1.0577497860757865</v>
      </c>
      <c r="F72" s="61">
        <f>K_put_19_2!AB13</f>
        <v>1.0356073263401944</v>
      </c>
      <c r="G72" s="61">
        <f>K_put_19_2!AC13</f>
        <v>0.9782796946535961</v>
      </c>
      <c r="H72" s="61">
        <f>K_put_19_2!AD13</f>
        <v>0.93365220137644844</v>
      </c>
      <c r="I72" s="61">
        <f>K_put_19_2!AE13</f>
        <v>0.89422421788063744</v>
      </c>
      <c r="J72" s="61">
        <f>K_put_19_2!AF13</f>
        <v>0.83281396925398665</v>
      </c>
      <c r="K72" s="62">
        <f>K_put_19_2!AG13</f>
        <v>0.77282336494011372</v>
      </c>
      <c r="M72" s="30">
        <v>1</v>
      </c>
      <c r="N72" s="64">
        <f>K_put_19_2!AJ13</f>
        <v>3.1921538559298579E-5</v>
      </c>
      <c r="O72" s="64">
        <f>K_put_19_2!AK13</f>
        <v>7.2179458680370068E-5</v>
      </c>
      <c r="P72" s="64">
        <f>K_put_19_2!AL13</f>
        <v>1.0380291256168947E-4</v>
      </c>
      <c r="Q72" s="64">
        <f>K_put_19_2!AM13</f>
        <v>1.3074726144627485E-4</v>
      </c>
      <c r="R72" s="64">
        <f>K_put_19_2!AN13</f>
        <v>1.9785174099968064E-4</v>
      </c>
      <c r="S72" s="64">
        <f>K_put_19_2!AO13</f>
        <v>2.4571873082633935E-4</v>
      </c>
      <c r="T72" s="64">
        <f>K_put_19_2!AP13</f>
        <v>2.858320270132976E-4</v>
      </c>
      <c r="U72" s="64">
        <f>K_put_19_2!AQ13</f>
        <v>3.4207132561621216E-4</v>
      </c>
      <c r="V72" s="66">
        <f>K_put_19_2!AR13</f>
        <v>3.9209220872783029E-4</v>
      </c>
    </row>
    <row r="73" spans="2:22" x14ac:dyDescent="0.3">
      <c r="B73" s="30">
        <v>5</v>
      </c>
      <c r="C73" s="61">
        <f>K_put_19_2!Y17</f>
        <v>1.1198784950854277</v>
      </c>
      <c r="D73" s="61">
        <f>K_put_19_2!Z17</f>
        <v>1.0980254524917872</v>
      </c>
      <c r="E73" s="61">
        <f>K_put_19_2!AA17</f>
        <v>1.0795241237504938</v>
      </c>
      <c r="F73" s="61">
        <f>K_put_19_2!AB17</f>
        <v>1.0631338182736334</v>
      </c>
      <c r="G73" s="61">
        <f>K_put_19_2!AC17</f>
        <v>1.020464052351933</v>
      </c>
      <c r="H73" s="61">
        <f>K_put_19_2!AD17</f>
        <v>0.98636216455663206</v>
      </c>
      <c r="I73" s="61">
        <f>K_put_19_2!AE17</f>
        <v>0.95589438267829341</v>
      </c>
      <c r="J73" s="61">
        <f>K_put_19_2!AF17</f>
        <v>0.90637114835472865</v>
      </c>
      <c r="K73" s="62">
        <f>K_put_19_2!AG17</f>
        <v>0.85886636586450571</v>
      </c>
      <c r="M73" s="30">
        <v>5</v>
      </c>
      <c r="N73" s="64">
        <f>K_put_19_2!AJ17</f>
        <v>1.947123538435791E-4</v>
      </c>
      <c r="O73" s="64">
        <f>K_put_19_2!AK17</f>
        <v>4.4217881887451821E-4</v>
      </c>
      <c r="P73" s="64">
        <f>K_put_19_2!AL17</f>
        <v>6.37192149460869E-4</v>
      </c>
      <c r="Q73" s="64">
        <f>K_put_19_2!AM17</f>
        <v>8.0463805651313086E-4</v>
      </c>
      <c r="R73" s="64">
        <f>K_put_19_2!AN17</f>
        <v>1.2263233005972152E-3</v>
      </c>
      <c r="S73" s="64">
        <f>K_put_19_2!AO17</f>
        <v>1.5357051064202459E-3</v>
      </c>
      <c r="T73" s="64">
        <f>K_put_19_2!AP17</f>
        <v>1.802375481970965E-3</v>
      </c>
      <c r="U73" s="64">
        <f>K_put_19_2!AQ17</f>
        <v>2.2020368027596687E-3</v>
      </c>
      <c r="V73" s="66">
        <f>K_put_19_2!AR17</f>
        <v>2.5704990878679043E-3</v>
      </c>
    </row>
    <row r="74" spans="2:22" x14ac:dyDescent="0.3">
      <c r="B74" s="30">
        <v>10</v>
      </c>
      <c r="C74" s="61">
        <f>K_put_19_2!Y22</f>
        <v>1.1234717029861012</v>
      </c>
      <c r="D74" s="61">
        <f>K_put_19_2!Z22</f>
        <v>1.1062270390377036</v>
      </c>
      <c r="E74" s="61">
        <f>K_put_19_2!AA22</f>
        <v>1.0914662645961826</v>
      </c>
      <c r="F74" s="61">
        <f>K_put_19_2!AB22</f>
        <v>1.0783217513995582</v>
      </c>
      <c r="G74" s="61">
        <f>K_put_19_2!AC22</f>
        <v>1.0441081317456433</v>
      </c>
      <c r="H74" s="61">
        <f>K_put_19_2!AD22</f>
        <v>1.0162583943207733</v>
      </c>
      <c r="I74" s="61">
        <f>K_put_19_2!AE22</f>
        <v>0.99125291126458837</v>
      </c>
      <c r="J74" s="61">
        <f>K_put_19_2!AF22</f>
        <v>0.94915427306445599</v>
      </c>
      <c r="K74" s="62">
        <f>K_put_19_2!AG22</f>
        <v>0.90988348745796499</v>
      </c>
      <c r="M74" s="30">
        <v>10</v>
      </c>
      <c r="N74" s="64">
        <f>K_put_19_2!AJ22</f>
        <v>4.3449011503289559E-4</v>
      </c>
      <c r="O74" s="64">
        <f>K_put_19_2!AK22</f>
        <v>9.8789202751851934E-4</v>
      </c>
      <c r="P74" s="64">
        <f>K_put_19_2!AL22</f>
        <v>1.422251855357895E-3</v>
      </c>
      <c r="Q74" s="64">
        <f>K_put_19_2!AM22</f>
        <v>1.7957739620594604E-3</v>
      </c>
      <c r="R74" s="64">
        <f>K_put_19_2!AN22</f>
        <v>2.7356472543758198E-3</v>
      </c>
      <c r="S74" s="64">
        <f>K_put_19_2!AO22</f>
        <v>3.4326946365150351E-3</v>
      </c>
      <c r="T74" s="64">
        <f>K_put_19_2!AP22</f>
        <v>4.0396995812376768E-3</v>
      </c>
      <c r="U74" s="64">
        <f>K_put_19_2!AQ22</f>
        <v>4.9912027717825685E-3</v>
      </c>
      <c r="V74" s="66">
        <f>K_put_19_2!AR22</f>
        <v>5.8530080422225239E-3</v>
      </c>
    </row>
    <row r="75" spans="2:22" x14ac:dyDescent="0.3">
      <c r="B75" s="30">
        <v>15</v>
      </c>
      <c r="C75" s="61">
        <f>K_put_19_2!Y27</f>
        <v>1.1258752374107444</v>
      </c>
      <c r="D75" s="61">
        <f>K_put_19_2!Z27</f>
        <v>1.1117275920479395</v>
      </c>
      <c r="E75" s="61">
        <f>K_put_19_2!AA27</f>
        <v>1.099479248780727</v>
      </c>
      <c r="F75" s="61">
        <f>K_put_19_2!AB27</f>
        <v>1.0885243811881717</v>
      </c>
      <c r="G75" s="61">
        <f>K_put_19_2!AC27</f>
        <v>1.0600155812327494</v>
      </c>
      <c r="H75" s="61">
        <f>K_put_19_2!AD27</f>
        <v>1.0364315153213604</v>
      </c>
      <c r="I75" s="61">
        <f>K_put_19_2!AE27</f>
        <v>1.0151876002928035</v>
      </c>
      <c r="J75" s="61">
        <f>K_put_19_2!AF27</f>
        <v>0.97839091476631945</v>
      </c>
      <c r="K75" s="62">
        <f>K_put_19_2!AG27</f>
        <v>0.94486442998909947</v>
      </c>
      <c r="M75" s="30">
        <v>15</v>
      </c>
      <c r="N75" s="64">
        <f>K_put_19_2!AJ27</f>
        <v>7.0255903513810614E-4</v>
      </c>
      <c r="O75" s="64">
        <f>K_put_19_2!AK27</f>
        <v>1.5977564087349405E-3</v>
      </c>
      <c r="P75" s="64">
        <f>K_put_19_2!AL27</f>
        <v>2.2966766104227654E-3</v>
      </c>
      <c r="Q75" s="64">
        <f>K_put_19_2!AM27</f>
        <v>2.897382429005585E-3</v>
      </c>
      <c r="R75" s="64">
        <f>K_put_19_2!AN27</f>
        <v>4.4038117785679953E-3</v>
      </c>
      <c r="S75" s="64">
        <f>K_put_19_2!AO27</f>
        <v>5.5266205880381558E-3</v>
      </c>
      <c r="T75" s="64">
        <f>K_put_19_2!AP27</f>
        <v>6.5087451123314044E-3</v>
      </c>
      <c r="U75" s="64">
        <f>K_put_19_2!AQ27</f>
        <v>8.1030664943766151E-3</v>
      </c>
      <c r="V75" s="66">
        <f>K_put_19_2!AR27</f>
        <v>9.5067818527004855E-3</v>
      </c>
    </row>
    <row r="76" spans="2:22" x14ac:dyDescent="0.3">
      <c r="B76" s="30">
        <v>20</v>
      </c>
      <c r="C76" s="61">
        <f>K_put_19_2!Y32</f>
        <v>1.1277502909964545</v>
      </c>
      <c r="D76" s="61">
        <f>K_put_19_2!Z32</f>
        <v>1.1160210575925611</v>
      </c>
      <c r="E76" s="61">
        <f>K_put_19_2!AA32</f>
        <v>1.1057197247704686</v>
      </c>
      <c r="F76" s="61">
        <f>K_put_19_2!AB32</f>
        <v>1.0964621673353305</v>
      </c>
      <c r="G76" s="61">
        <f>K_put_19_2!AC32</f>
        <v>1.0723368062914409</v>
      </c>
      <c r="H76" s="61">
        <f>K_put_19_2!AD32</f>
        <v>1.0520423491411637</v>
      </c>
      <c r="I76" s="61">
        <f>K_put_19_2!AE32</f>
        <v>1.0337059725609732</v>
      </c>
      <c r="J76" s="61">
        <f>K_put_19_2!AF32</f>
        <v>1.0011831102831799</v>
      </c>
      <c r="K76" s="62">
        <f>K_put_19_2!AG32</f>
        <v>0.97203853313289235</v>
      </c>
      <c r="M76" s="30">
        <v>20</v>
      </c>
      <c r="N76" s="64">
        <f>K_put_19_2!AJ32</f>
        <v>9.9573618911738548E-4</v>
      </c>
      <c r="O76" s="64">
        <f>K_put_19_2!AK32</f>
        <v>2.2641571217013601E-3</v>
      </c>
      <c r="P76" s="64">
        <f>K_put_19_2!AL32</f>
        <v>3.2492944041799254E-3</v>
      </c>
      <c r="Q76" s="64">
        <f>K_put_19_2!AM32</f>
        <v>4.0948017612926491E-3</v>
      </c>
      <c r="R76" s="64">
        <f>K_put_19_2!AN32</f>
        <v>6.2079389026036824E-3</v>
      </c>
      <c r="S76" s="64">
        <f>K_put_19_2!AO32</f>
        <v>7.78721618222597E-3</v>
      </c>
      <c r="T76" s="64">
        <f>K_put_19_2!AP32</f>
        <v>9.1716780460368297E-3</v>
      </c>
      <c r="U76" s="64">
        <f>K_put_19_2!AQ32</f>
        <v>1.1486265186990502E-2</v>
      </c>
      <c r="V76" s="66">
        <f>K_put_19_2!AR32</f>
        <v>1.3466310186153935E-2</v>
      </c>
    </row>
    <row r="77" spans="2:22" x14ac:dyDescent="0.3">
      <c r="B77" s="30">
        <v>25</v>
      </c>
      <c r="C77" s="61">
        <f>K_put_19_2!Y37</f>
        <v>1.1293225283254231</v>
      </c>
      <c r="D77" s="61">
        <f>K_put_19_2!Z37</f>
        <v>1.1196193423405103</v>
      </c>
      <c r="E77" s="61">
        <f>K_put_19_2!AA37</f>
        <v>1.1109318521042899</v>
      </c>
      <c r="F77" s="61">
        <f>K_put_19_2!AB37</f>
        <v>1.103078254446576</v>
      </c>
      <c r="G77" s="61">
        <f>K_put_19_2!AC37</f>
        <v>1.0825348776113877</v>
      </c>
      <c r="H77" s="61">
        <f>K_put_19_2!AD37</f>
        <v>1.064928377755336</v>
      </c>
      <c r="I77" s="61">
        <f>K_put_19_2!AE37</f>
        <v>1.0489651782123879</v>
      </c>
      <c r="J77" s="61">
        <f>K_put_19_2!AF37</f>
        <v>1.0200909268943683</v>
      </c>
      <c r="K77" s="62">
        <f>K_put_19_2!AG37</f>
        <v>0.99443420500132862</v>
      </c>
      <c r="M77" s="30">
        <v>25</v>
      </c>
      <c r="N77" s="64">
        <f>K_put_19_2!AJ37</f>
        <v>1.313896508858603E-3</v>
      </c>
      <c r="O77" s="64">
        <f>K_put_19_2!AK37</f>
        <v>2.9866758308814689E-3</v>
      </c>
      <c r="P77" s="64">
        <f>K_put_19_2!AL37</f>
        <v>4.2798632468435405E-3</v>
      </c>
      <c r="Q77" s="64">
        <f>K_put_19_2!AM37</f>
        <v>5.3877034480240282E-3</v>
      </c>
      <c r="R77" s="64">
        <f>K_put_19_2!AN37</f>
        <v>8.1500242599638062E-3</v>
      </c>
      <c r="S77" s="64">
        <f>K_put_19_2!AO37</f>
        <v>1.0218101931949941E-2</v>
      </c>
      <c r="T77" s="64">
        <f>K_put_19_2!AP37</f>
        <v>1.2033489950139142E-2</v>
      </c>
      <c r="U77" s="64">
        <f>K_put_19_2!AQ37</f>
        <v>1.5145073115852226E-2</v>
      </c>
      <c r="V77" s="66">
        <f>K_put_19_2!AR37</f>
        <v>1.7742616999926131E-2</v>
      </c>
    </row>
    <row r="78" spans="2:22" x14ac:dyDescent="0.3">
      <c r="B78" s="30">
        <v>30</v>
      </c>
      <c r="C78" s="61">
        <f>K_put_19_2!Y42</f>
        <v>1.1307008389288711</v>
      </c>
      <c r="D78" s="61">
        <f>K_put_19_2!Z42</f>
        <v>1.1227704351746175</v>
      </c>
      <c r="E78" s="61">
        <f>K_put_19_2!AA42</f>
        <v>1.1154789782089862</v>
      </c>
      <c r="F78" s="61">
        <f>K_put_19_2!AB42</f>
        <v>1.1088355070033915</v>
      </c>
      <c r="G78" s="61">
        <f>K_put_19_2!AC42</f>
        <v>1.0913419837867406</v>
      </c>
      <c r="H78" s="61">
        <f>K_put_19_2!AD42</f>
        <v>1.0760200187356985</v>
      </c>
      <c r="I78" s="61">
        <f>K_put_19_2!AE42</f>
        <v>1.0620686229066603</v>
      </c>
      <c r="J78" s="61">
        <f>K_put_19_2!AF42</f>
        <v>1.036430619880224</v>
      </c>
      <c r="K78" s="62">
        <f>K_put_19_2!AG42</f>
        <v>1.0136496224534117</v>
      </c>
      <c r="M78" s="30">
        <v>30</v>
      </c>
      <c r="N78" s="64">
        <f>K_put_19_2!AJ42</f>
        <v>1.6585769756932711E-3</v>
      </c>
      <c r="O78" s="64">
        <f>K_put_19_2!AK42</f>
        <v>3.7688227233333427E-3</v>
      </c>
      <c r="P78" s="64">
        <f>K_put_19_2!AL42</f>
        <v>5.3942046741971561E-3</v>
      </c>
      <c r="Q78" s="64">
        <f>K_put_19_2!AM42</f>
        <v>6.7837763061233125E-3</v>
      </c>
      <c r="R78" s="64">
        <f>K_put_19_2!AN42</f>
        <v>1.0246573864865882E-2</v>
      </c>
      <c r="S78" s="64">
        <f>K_put_19_2!AO42</f>
        <v>1.2843112971651527E-2</v>
      </c>
      <c r="T78" s="64">
        <f>K_put_19_2!AP42</f>
        <v>1.5125181309619595E-2</v>
      </c>
      <c r="U78" s="64">
        <f>K_put_19_2!AQ42</f>
        <v>1.9117901664623904E-2</v>
      </c>
      <c r="V78" s="66">
        <f>K_put_19_2!AR42</f>
        <v>2.2395757640305491E-2</v>
      </c>
    </row>
    <row r="79" spans="2:22" x14ac:dyDescent="0.3">
      <c r="B79" s="30">
        <v>35</v>
      </c>
      <c r="C79" s="61">
        <f>K_put_19_2!Y47</f>
        <v>1.1319487229409317</v>
      </c>
      <c r="D79" s="61">
        <f>K_put_19_2!Z47</f>
        <v>1.1256195779110669</v>
      </c>
      <c r="E79" s="61">
        <f>K_put_19_2!AA47</f>
        <v>1.1195758446904227</v>
      </c>
      <c r="F79" s="61">
        <f>K_put_19_2!AB47</f>
        <v>1.1140090520526253</v>
      </c>
      <c r="G79" s="61">
        <f>K_put_19_2!AC47</f>
        <v>1.099203440961247</v>
      </c>
      <c r="H79" s="61">
        <f>K_put_19_2!AD47</f>
        <v>1.085891027996579</v>
      </c>
      <c r="I79" s="61">
        <f>K_put_19_2!AE47</f>
        <v>1.0737049452927516</v>
      </c>
      <c r="J79" s="61">
        <f>K_put_19_2!AF47</f>
        <v>1.0510298599365371</v>
      </c>
      <c r="K79" s="62">
        <f>K_put_19_2!AG47</f>
        <v>1.0307210371036928</v>
      </c>
      <c r="M79" s="30">
        <v>35</v>
      </c>
      <c r="N79" s="64">
        <f>K_put_19_2!AJ47</f>
        <v>2.0326001938554827E-3</v>
      </c>
      <c r="O79" s="64">
        <f>K_put_19_2!AK47</f>
        <v>4.617152688009829E-3</v>
      </c>
      <c r="P79" s="64">
        <f>K_put_19_2!AL47</f>
        <v>6.6028913694350377E-3</v>
      </c>
      <c r="Q79" s="64">
        <f>K_put_19_2!AM47</f>
        <v>8.2970206959473991E-3</v>
      </c>
      <c r="R79" s="64">
        <f>K_put_19_2!AN47</f>
        <v>1.2525855566150657E-2</v>
      </c>
      <c r="S79" s="64">
        <f>K_put_19_2!AO47</f>
        <v>1.570271316133659E-2</v>
      </c>
      <c r="T79" s="64">
        <f>K_put_19_2!AP47</f>
        <v>1.8499393935069997E-2</v>
      </c>
      <c r="U79" s="64">
        <f>K_put_19_2!AQ47</f>
        <v>2.3471881315302812E-2</v>
      </c>
      <c r="V79" s="66">
        <f>K_put_19_2!AR47</f>
        <v>2.7528109825085523E-2</v>
      </c>
    </row>
    <row r="80" spans="2:22" x14ac:dyDescent="0.3">
      <c r="B80" s="30">
        <v>40</v>
      </c>
      <c r="C80" s="61">
        <f>K_put_19_2!Y52</f>
        <v>1.133108432540759</v>
      </c>
      <c r="D80" s="61">
        <f>K_put_19_2!Z52</f>
        <v>1.1282638706594033</v>
      </c>
      <c r="E80" s="61">
        <f>K_put_19_2!AA52</f>
        <v>1.1233674776337259</v>
      </c>
      <c r="F80" s="61">
        <f>K_put_19_2!AB52</f>
        <v>1.1187858606157992</v>
      </c>
      <c r="G80" s="61">
        <f>K_put_19_2!AC52</f>
        <v>1.1064297966839118</v>
      </c>
      <c r="H80" s="61">
        <f>K_put_19_2!AD52</f>
        <v>1.0949477836535075</v>
      </c>
      <c r="I80" s="61">
        <f>K_put_19_2!AE52</f>
        <v>1.0843684846687289</v>
      </c>
      <c r="J80" s="61">
        <f>K_put_19_2!AF52</f>
        <v>1.064489015916301</v>
      </c>
      <c r="K80" s="62">
        <f>K_put_19_2!AG52</f>
        <v>1.0464254222930318</v>
      </c>
      <c r="M80" s="30">
        <v>40</v>
      </c>
      <c r="N80" s="64">
        <f>K_put_19_2!AJ52</f>
        <v>2.4400294726922289E-3</v>
      </c>
      <c r="O80" s="64">
        <f>K_put_19_2!AK52</f>
        <v>5.5411589129299998E-3</v>
      </c>
      <c r="P80" s="64">
        <f>K_put_19_2!AL52</f>
        <v>7.9211035472343538E-3</v>
      </c>
      <c r="Q80" s="64">
        <f>K_put_19_2!AM52</f>
        <v>9.9475661119240999E-3</v>
      </c>
      <c r="R80" s="64">
        <f>K_put_19_2!AN52</f>
        <v>1.5027735189157732E-2</v>
      </c>
      <c r="S80" s="64">
        <f>K_put_19_2!AO52</f>
        <v>1.8853896546789095E-2</v>
      </c>
      <c r="T80" s="64">
        <f>K_put_19_2!AP52</f>
        <v>2.2230422294117702E-2</v>
      </c>
      <c r="U80" s="64">
        <f>K_put_19_2!AQ52</f>
        <v>2.8303207896630711E-2</v>
      </c>
      <c r="V80" s="66">
        <f>K_put_19_2!AR52</f>
        <v>3.3285500076940644E-2</v>
      </c>
    </row>
    <row r="81" spans="2:38" x14ac:dyDescent="0.3">
      <c r="B81" s="30">
        <v>45</v>
      </c>
      <c r="C81" s="61">
        <f>K_put_19_2!Y57</f>
        <v>1.1342112718251063</v>
      </c>
      <c r="D81" s="61">
        <f>K_put_19_2!Z57</f>
        <v>1.1307756176292132</v>
      </c>
      <c r="E81" s="61">
        <f>K_put_19_2!AA57</f>
        <v>1.1269630326316984</v>
      </c>
      <c r="F81" s="61">
        <f>K_put_19_2!AB57</f>
        <v>1.1233075701089512</v>
      </c>
      <c r="G81" s="61">
        <f>K_put_19_2!AC57</f>
        <v>1.1132628341792217</v>
      </c>
      <c r="H81" s="61">
        <f>K_put_19_2!AD57</f>
        <v>1.1035119334228531</v>
      </c>
      <c r="I81" s="61">
        <f>K_put_19_2!AE57</f>
        <v>1.0944560977349644</v>
      </c>
      <c r="J81" s="61">
        <f>K_put_19_2!AF57</f>
        <v>1.0772966682064007</v>
      </c>
      <c r="K81" s="62">
        <f>K_put_19_2!AG57</f>
        <v>1.0614164429914017</v>
      </c>
      <c r="M81" s="30">
        <v>45</v>
      </c>
      <c r="N81" s="64">
        <f>K_put_19_2!AJ57</f>
        <v>2.8863087024881828E-3</v>
      </c>
      <c r="O81" s="64">
        <f>K_put_19_2!AK57</f>
        <v>6.5536011170074238E-3</v>
      </c>
      <c r="P81" s="64">
        <f>K_put_19_2!AL57</f>
        <v>9.3691464764280585E-3</v>
      </c>
      <c r="Q81" s="64">
        <f>K_put_19_2!AM57</f>
        <v>1.1762355918413792E-2</v>
      </c>
      <c r="R81" s="64">
        <f>K_put_19_2!AN57</f>
        <v>1.7805046526549018E-2</v>
      </c>
      <c r="S81" s="64">
        <f>K_put_19_2!AO57</f>
        <v>2.2372221145573468E-2</v>
      </c>
      <c r="T81" s="64">
        <f>K_put_19_2!AP57</f>
        <v>2.6416979076700486E-2</v>
      </c>
      <c r="U81" s="64">
        <f>K_put_19_2!AQ57</f>
        <v>3.3741258491162385E-2</v>
      </c>
      <c r="V81" s="66">
        <f>K_put_19_2!AR57</f>
        <v>3.986385252080038E-2</v>
      </c>
    </row>
    <row r="82" spans="2:38" x14ac:dyDescent="0.3">
      <c r="B82" s="30">
        <v>50</v>
      </c>
      <c r="C82" s="61">
        <f>K_put_19_2!Y62</f>
        <v>1.1352828237171755</v>
      </c>
      <c r="D82" s="61">
        <f>K_put_19_2!Z62</f>
        <v>1.1332142111031702</v>
      </c>
      <c r="E82" s="61">
        <f>K_put_19_2!AA62</f>
        <v>1.1304531155785353</v>
      </c>
      <c r="F82" s="61">
        <f>K_put_19_2!AB62</f>
        <v>1.1276924794527965</v>
      </c>
      <c r="G82" s="61">
        <f>K_put_19_2!AC62</f>
        <v>1.1199100282626182</v>
      </c>
      <c r="H82" s="61">
        <f>K_put_19_2!AD62</f>
        <v>1.1118640740510217</v>
      </c>
      <c r="I82" s="61">
        <f>K_put_19_2!AE62</f>
        <v>1.1043189567755873</v>
      </c>
      <c r="J82" s="61">
        <f>K_put_19_2!AF62</f>
        <v>1.0898925110553443</v>
      </c>
      <c r="K82" s="62">
        <f>K_put_19_2!AG62</f>
        <v>1.076301297733198</v>
      </c>
      <c r="M82" s="30">
        <v>50</v>
      </c>
      <c r="N82" s="64">
        <f>K_put_19_2!AJ62</f>
        <v>3.3785698659608565E-3</v>
      </c>
      <c r="O82" s="64">
        <f>K_put_19_2!AK62</f>
        <v>7.6712290532487959E-3</v>
      </c>
      <c r="P82" s="64">
        <f>K_put_19_2!AL62</f>
        <v>1.0973575524158008E-2</v>
      </c>
      <c r="Q82" s="64">
        <f>K_put_19_2!AM62</f>
        <v>1.3776633350588097E-2</v>
      </c>
      <c r="R82" s="64">
        <f>K_put_19_2!AN62</f>
        <v>2.0926434816568196E-2</v>
      </c>
      <c r="S82" s="64">
        <f>K_put_19_2!AO62</f>
        <v>2.6355951084412577E-2</v>
      </c>
      <c r="T82" s="64">
        <f>K_put_19_2!AP62</f>
        <v>3.1187758872957549E-2</v>
      </c>
      <c r="U82" s="64">
        <f>K_put_19_2!AQ62</f>
        <v>3.995670369540083E-2</v>
      </c>
      <c r="V82" s="66">
        <f>K_put_19_2!AR62</f>
        <v>4.7522068322789157E-2</v>
      </c>
    </row>
    <row r="83" spans="2:38" x14ac:dyDescent="0.3">
      <c r="B83" s="30">
        <v>55</v>
      </c>
      <c r="C83" s="61">
        <f>K_put_19_2!Y67</f>
        <v>1.1363457975841857</v>
      </c>
      <c r="D83" s="61">
        <f>K_put_19_2!Z67</f>
        <v>1.1356310585937095</v>
      </c>
      <c r="E83" s="61">
        <f>K_put_19_2!AA67</f>
        <v>1.1339137012768157</v>
      </c>
      <c r="F83" s="61">
        <f>K_put_19_2!AB67</f>
        <v>1.1320409760714032</v>
      </c>
      <c r="G83" s="61">
        <f>K_put_19_2!AC67</f>
        <v>1.1265220179476354</v>
      </c>
      <c r="H83" s="61">
        <f>K_put_19_2!AD67</f>
        <v>1.1201915980588044</v>
      </c>
      <c r="I83" s="61">
        <f>K_put_19_2!AE67</f>
        <v>1.1141748011496091</v>
      </c>
      <c r="J83" s="61">
        <f>K_put_19_2!AF67</f>
        <v>1.1025592969363756</v>
      </c>
      <c r="K83" s="62">
        <f>K_put_19_2!AG67</f>
        <v>1.0913222370471576</v>
      </c>
      <c r="M83" s="30">
        <v>55</v>
      </c>
      <c r="N83" s="64">
        <f>K_put_19_2!AJ67</f>
        <v>3.925000565457637E-3</v>
      </c>
      <c r="O83" s="64">
        <f>K_put_19_2!AK67</f>
        <v>8.907240799188143E-3</v>
      </c>
      <c r="P83" s="64">
        <f>K_put_19_2!AL67</f>
        <v>1.2743289278635661E-2</v>
      </c>
      <c r="Q83" s="64">
        <f>K_put_19_2!AM67</f>
        <v>1.6005116292793775E-2</v>
      </c>
      <c r="R83" s="64">
        <f>K_put_19_2!AN67</f>
        <v>2.4311804239457779E-2</v>
      </c>
      <c r="S83" s="64">
        <f>K_put_19_2!AO67</f>
        <v>3.0635275877207158E-2</v>
      </c>
      <c r="T83" s="64">
        <f>K_put_19_2!AP67</f>
        <v>3.6276798476477023E-2</v>
      </c>
      <c r="U83" s="64">
        <f>K_put_19_2!AQ67</f>
        <v>4.6680058382019496E-2</v>
      </c>
      <c r="V83" s="66">
        <f>K_put_19_2!AR67</f>
        <v>5.5486026683607137E-2</v>
      </c>
    </row>
    <row r="84" spans="2:38" x14ac:dyDescent="0.3">
      <c r="B84" s="30">
        <v>60</v>
      </c>
      <c r="C84" s="61">
        <f>K_put_19_2!Y72</f>
        <v>1.1374218176479152</v>
      </c>
      <c r="D84" s="61">
        <f>K_put_19_2!Z72</f>
        <v>1.1380759768018192</v>
      </c>
      <c r="E84" s="61">
        <f>K_put_19_2!AA72</f>
        <v>1.1374160450801574</v>
      </c>
      <c r="F84" s="61">
        <f>K_put_19_2!AB72</f>
        <v>1.1364452798375084</v>
      </c>
      <c r="G84" s="61">
        <f>K_put_19_2!AC72</f>
        <v>1.1332325195518289</v>
      </c>
      <c r="H84" s="61">
        <f>K_put_19_2!AD72</f>
        <v>1.1286641806286228</v>
      </c>
      <c r="I84" s="61">
        <f>K_put_19_2!AE72</f>
        <v>1.1242286991409434</v>
      </c>
      <c r="J84" s="61">
        <f>K_put_19_2!AF72</f>
        <v>1.1155924678258402</v>
      </c>
      <c r="K84" s="62">
        <f>K_put_19_2!AG72</f>
        <v>1.1068344180398351</v>
      </c>
      <c r="M84" s="30">
        <v>60</v>
      </c>
      <c r="N84" s="64">
        <f>K_put_19_2!AJ72</f>
        <v>4.5369592748675247E-3</v>
      </c>
      <c r="O84" s="64">
        <f>K_put_19_2!AK72</f>
        <v>1.0294592582415274E-2</v>
      </c>
      <c r="P84" s="64">
        <f>K_put_19_2!AL72</f>
        <v>1.4733443403957325E-2</v>
      </c>
      <c r="Q84" s="64">
        <f>K_put_19_2!AM72</f>
        <v>1.8513731996658289E-2</v>
      </c>
      <c r="R84" s="64">
        <f>K_put_19_2!AN72</f>
        <v>2.8159765653291258E-2</v>
      </c>
      <c r="S84" s="64">
        <f>K_put_19_2!AO72</f>
        <v>3.5534241983408932E-2</v>
      </c>
      <c r="T84" s="64">
        <f>K_put_19_2!AP72</f>
        <v>4.2137382185067906E-2</v>
      </c>
      <c r="U84" s="64">
        <f>K_put_19_2!AQ72</f>
        <v>5.4462370827115247E-2</v>
      </c>
      <c r="V84" s="66">
        <f>K_put_19_2!AR72</f>
        <v>6.4844018027440553E-2</v>
      </c>
    </row>
    <row r="85" spans="2:38" x14ac:dyDescent="0.3">
      <c r="B85" s="30">
        <v>65</v>
      </c>
      <c r="C85" s="61">
        <f>K_put_19_2!Y77</f>
        <v>1.1385344337916734</v>
      </c>
      <c r="D85" s="61">
        <f>K_put_19_2!Z77</f>
        <v>1.1406056659877644</v>
      </c>
      <c r="E85" s="61">
        <f>K_put_19_2!AA77</f>
        <v>1.1410443296378732</v>
      </c>
      <c r="F85" s="61">
        <f>K_put_19_2!AB77</f>
        <v>1.1410127330786903</v>
      </c>
      <c r="G85" s="61">
        <f>K_put_19_2!AC77</f>
        <v>1.1402352106640437</v>
      </c>
      <c r="H85" s="61">
        <f>K_put_19_2!AD77</f>
        <v>1.1375539797920438</v>
      </c>
      <c r="I85" s="61">
        <f>K_put_19_2!AE77</f>
        <v>1.1348310989665147</v>
      </c>
      <c r="J85" s="61">
        <f>K_put_19_2!AF77</f>
        <v>1.1294619838394271</v>
      </c>
      <c r="K85" s="62">
        <f>K_put_19_2!AG77</f>
        <v>1.1235285945983235</v>
      </c>
      <c r="M85" s="30">
        <v>65</v>
      </c>
      <c r="N85" s="64">
        <f>K_put_19_2!AJ77</f>
        <v>5.230410188952539E-3</v>
      </c>
      <c r="O85" s="64">
        <f>K_put_19_2!AK77</f>
        <v>1.1871495958988731E-2</v>
      </c>
      <c r="P85" s="64">
        <f>K_put_19_2!AL77</f>
        <v>1.7000939185292441E-2</v>
      </c>
      <c r="Q85" s="64">
        <f>K_put_19_2!AM77</f>
        <v>2.1375543484410064E-2</v>
      </c>
      <c r="R85" s="64">
        <f>K_put_19_2!AN77</f>
        <v>3.2602266099672983E-2</v>
      </c>
      <c r="S85" s="64">
        <f>K_put_19_2!AO77</f>
        <v>4.1239968629680379E-2</v>
      </c>
      <c r="T85" s="64">
        <f>K_put_19_2!AP77</f>
        <v>4.9013156152959314E-2</v>
      </c>
      <c r="U85" s="64">
        <f>K_put_19_2!AQ77</f>
        <v>6.3645839478087884E-2</v>
      </c>
      <c r="V85" s="66">
        <f>K_put_19_2!AR77</f>
        <v>7.6100192361421515E-2</v>
      </c>
    </row>
    <row r="86" spans="2:38" x14ac:dyDescent="0.3">
      <c r="B86" s="30">
        <v>70</v>
      </c>
      <c r="C86" s="61">
        <f>K_put_19_2!Y82</f>
        <v>1.1397121891675699</v>
      </c>
      <c r="D86" s="61">
        <f>K_put_19_2!Z82</f>
        <v>1.1432887493941775</v>
      </c>
      <c r="E86" s="61">
        <f>K_put_19_2!AA82</f>
        <v>1.1449007011860297</v>
      </c>
      <c r="F86" s="61">
        <f>K_put_19_2!AB82</f>
        <v>1.1458742116881948</v>
      </c>
      <c r="G86" s="61">
        <f>K_put_19_2!AC82</f>
        <v>1.1477666473588057</v>
      </c>
      <c r="H86" s="61">
        <f>K_put_19_2!AD82</f>
        <v>1.1471959436894648</v>
      </c>
      <c r="I86" s="61">
        <f>K_put_19_2!AE82</f>
        <v>1.1464176730843314</v>
      </c>
      <c r="J86" s="61">
        <f>K_put_19_2!AF82</f>
        <v>1.1447725697583688</v>
      </c>
      <c r="K86" s="62">
        <f>K_put_19_2!AG82</f>
        <v>1.1423064559789251</v>
      </c>
      <c r="M86" s="30">
        <v>70</v>
      </c>
      <c r="N86" s="64">
        <f>K_put_19_2!AJ82</f>
        <v>6.0280137839298087E-3</v>
      </c>
      <c r="O86" s="64">
        <f>K_put_19_2!AK82</f>
        <v>1.3692133174357912E-2</v>
      </c>
      <c r="P86" s="64">
        <f>K_put_19_2!AL82</f>
        <v>1.9626542798870217E-2</v>
      </c>
      <c r="Q86" s="64">
        <f>K_put_19_2!AM82</f>
        <v>2.4694536196244732E-2</v>
      </c>
      <c r="R86" s="64">
        <f>K_put_19_2!AN82</f>
        <v>3.782676863082135E-2</v>
      </c>
      <c r="S86" s="64">
        <f>K_put_19_2!AO82</f>
        <v>4.8019298396381305E-2</v>
      </c>
      <c r="T86" s="64">
        <f>K_put_19_2!AP82</f>
        <v>5.725376565399487E-2</v>
      </c>
      <c r="U86" s="64">
        <f>K_put_19_2!AQ82</f>
        <v>7.4732265229705219E-2</v>
      </c>
      <c r="V86" s="66">
        <f>K_put_19_2!AR82</f>
        <v>9.0003353615554338E-2</v>
      </c>
    </row>
    <row r="87" spans="2:38" x14ac:dyDescent="0.3">
      <c r="B87" s="30">
        <v>75</v>
      </c>
      <c r="C87" s="61">
        <f>K_put_19_2!Y87</f>
        <v>1.1409934653190741</v>
      </c>
      <c r="D87" s="61">
        <f>K_put_19_2!Z87</f>
        <v>1.1462173207824362</v>
      </c>
      <c r="E87" s="61">
        <f>K_put_19_2!AA87</f>
        <v>1.1491225764793138</v>
      </c>
      <c r="F87" s="61">
        <f>K_put_19_2!AB87</f>
        <v>1.151206680735666</v>
      </c>
      <c r="G87" s="61">
        <f>K_put_19_2!AC87</f>
        <v>1.1561469150162342</v>
      </c>
      <c r="H87" s="61">
        <f>K_put_19_2!AD87</f>
        <v>1.1580470834285272</v>
      </c>
      <c r="I87" s="61">
        <f>K_put_19_2!AE87</f>
        <v>1.159589924120213</v>
      </c>
      <c r="J87" s="61">
        <f>K_put_19_2!AF87</f>
        <v>1.1623930148375474</v>
      </c>
      <c r="K87" s="62">
        <f>K_put_19_2!AG87</f>
        <v>1.1644906707181897</v>
      </c>
      <c r="M87" s="30">
        <v>75</v>
      </c>
      <c r="N87" s="64">
        <f>K_put_19_2!AJ87</f>
        <v>6.9636395197489875E-3</v>
      </c>
      <c r="O87" s="64">
        <f>K_put_19_2!AK87</f>
        <v>1.5837428514875573E-2</v>
      </c>
      <c r="P87" s="64">
        <f>K_put_19_2!AL87</f>
        <v>2.273108063706375E-2</v>
      </c>
      <c r="Q87" s="64">
        <f>K_put_19_2!AM87</f>
        <v>2.862680092783898E-2</v>
      </c>
      <c r="R87" s="64">
        <f>K_put_19_2!AN87</f>
        <v>4.4114703890976936E-2</v>
      </c>
      <c r="S87" s="64">
        <f>K_put_19_2!AO87</f>
        <v>5.6275282535892091E-2</v>
      </c>
      <c r="T87" s="64">
        <f>K_put_19_2!AP87</f>
        <v>6.7392166311299739E-2</v>
      </c>
      <c r="U87" s="64">
        <f>K_put_19_2!AQ87</f>
        <v>8.8508653594471576E-2</v>
      </c>
      <c r="V87" s="66">
        <f>K_put_19_2!AR87</f>
        <v>0.10775215057884124</v>
      </c>
    </row>
    <row r="88" spans="2:38" x14ac:dyDescent="0.3">
      <c r="B88" s="30">
        <v>80</v>
      </c>
      <c r="C88" s="61">
        <f>K_put_19_2!Y92</f>
        <v>1.1424360233049835</v>
      </c>
      <c r="D88" s="61">
        <f>K_put_19_2!Z92</f>
        <v>1.1495297775574393</v>
      </c>
      <c r="E88" s="61">
        <f>K_put_19_2!AA92</f>
        <v>1.153917105455442</v>
      </c>
      <c r="F88" s="61">
        <f>K_put_19_2!AB92</f>
        <v>1.1572784715352602</v>
      </c>
      <c r="G88" s="61">
        <f>K_put_19_2!AC92</f>
        <v>1.1658627639506951</v>
      </c>
      <c r="H88" s="61">
        <f>K_put_19_2!AD92</f>
        <v>1.1708104634020808</v>
      </c>
      <c r="I88" s="61">
        <f>K_put_19_2!AE92</f>
        <v>1.1752881243962097</v>
      </c>
      <c r="J88" s="61">
        <f>K_put_19_2!AF92</f>
        <v>1.1837500092151205</v>
      </c>
      <c r="K88" s="62">
        <f>K_put_19_2!AG92</f>
        <v>1.1923304267210755</v>
      </c>
      <c r="M88" s="30">
        <v>80</v>
      </c>
      <c r="N88" s="64">
        <f>K_put_19_2!AJ92</f>
        <v>8.0917397206504704E-3</v>
      </c>
      <c r="O88" s="64">
        <f>K_put_19_2!AK92</f>
        <v>1.8437493640052538E-2</v>
      </c>
      <c r="P88" s="64">
        <f>K_put_19_2!AL92</f>
        <v>2.650935853080616E-2</v>
      </c>
      <c r="Q88" s="64">
        <f>K_put_19_2!AM92</f>
        <v>3.3425157883204659E-2</v>
      </c>
      <c r="R88" s="64">
        <f>K_put_19_2!AN92</f>
        <v>5.1923619772168639E-2</v>
      </c>
      <c r="S88" s="64">
        <f>K_put_19_2!AO92</f>
        <v>6.6670028255410352E-2</v>
      </c>
      <c r="T88" s="64">
        <f>K_put_19_2!AP92</f>
        <v>8.0316287831070143E-2</v>
      </c>
      <c r="U88" s="64">
        <f>K_put_19_2!AQ92</f>
        <v>0.10633993330058922</v>
      </c>
      <c r="V88" s="66">
        <f>K_put_19_2!AR92</f>
        <v>0.13149889647546065</v>
      </c>
    </row>
    <row r="89" spans="2:38" x14ac:dyDescent="0.3">
      <c r="B89" s="30">
        <v>85</v>
      </c>
      <c r="C89" s="61">
        <f>K_put_19_2!Y97</f>
        <v>1.1441394530863445</v>
      </c>
      <c r="D89" s="61">
        <f>K_put_19_2!Z97</f>
        <v>1.1534648344089524</v>
      </c>
      <c r="E89" s="61">
        <f>K_put_19_2!AA97</f>
        <v>1.1596433857996755</v>
      </c>
      <c r="F89" s="61">
        <f>K_put_19_2!AB97</f>
        <v>1.1645583193369979</v>
      </c>
      <c r="G89" s="61">
        <f>K_put_19_2!AC97</f>
        <v>1.1777727433600964</v>
      </c>
      <c r="H89" s="61">
        <f>K_put_19_2!AD97</f>
        <v>1.1867503277247025</v>
      </c>
      <c r="I89" s="61">
        <f>K_put_19_2!AE97</f>
        <v>1.1952460831945453</v>
      </c>
      <c r="J89" s="61">
        <f>K_put_19_2!AF97</f>
        <v>1.2116645189504911</v>
      </c>
      <c r="K89" s="62">
        <f>K_put_19_2!AG97</f>
        <v>1.2305756461323412</v>
      </c>
      <c r="M89" s="30">
        <v>85</v>
      </c>
      <c r="N89" s="64">
        <f>K_put_19_2!AJ97</f>
        <v>9.5098060397670325E-3</v>
      </c>
      <c r="O89" s="64">
        <f>K_put_19_2!AK97</f>
        <v>2.1725669459025432E-2</v>
      </c>
      <c r="P89" s="64">
        <f>K_put_19_2!AL97</f>
        <v>3.1312456628100338E-2</v>
      </c>
      <c r="Q89" s="64">
        <f>K_put_19_2!AM97</f>
        <v>3.954835211545038E-2</v>
      </c>
      <c r="R89" s="64">
        <f>K_put_19_2!AN97</f>
        <v>6.2092783146800334E-2</v>
      </c>
      <c r="S89" s="64">
        <f>K_put_19_2!AO97</f>
        <v>8.0440796296730621E-2</v>
      </c>
      <c r="T89" s="64">
        <f>K_put_19_2!AP97</f>
        <v>9.7725234819473816E-2</v>
      </c>
      <c r="U89" s="64">
        <f>K_put_19_2!AQ97</f>
        <v>0.13100801898032044</v>
      </c>
      <c r="V89" s="66">
        <f>K_put_19_2!AR97</f>
        <v>0.16592649176851015</v>
      </c>
    </row>
    <row r="90" spans="2:38" x14ac:dyDescent="0.3">
      <c r="B90" s="30">
        <v>90</v>
      </c>
      <c r="C90" s="61">
        <f>K_put_19_2!Y102</f>
        <v>1.1463120060629381</v>
      </c>
      <c r="D90" s="61">
        <f>K_put_19_2!Z102</f>
        <v>1.1585237628840117</v>
      </c>
      <c r="E90" s="61">
        <f>K_put_19_2!AA102</f>
        <v>1.1670626921891218</v>
      </c>
      <c r="F90" s="61">
        <f>K_put_19_2!AB102</f>
        <v>1.1740520703112147</v>
      </c>
      <c r="G90" s="61">
        <f>K_put_19_2!AC102</f>
        <v>1.1937672935518244</v>
      </c>
      <c r="H90" s="61">
        <f>K_put_19_2!AD102</f>
        <v>1.2087584459446437</v>
      </c>
      <c r="I90" s="61">
        <f>K_put_19_2!AE102</f>
        <v>1.22362466746836</v>
      </c>
      <c r="J90" s="61">
        <f>K_put_19_2!AF102</f>
        <v>1.2538253969357298</v>
      </c>
      <c r="K90" s="62">
        <f>K_put_19_2!AG102</f>
        <v>1.2944156075423559</v>
      </c>
      <c r="M90" s="30">
        <v>90</v>
      </c>
      <c r="N90" s="64">
        <f>K_put_19_2!AJ102</f>
        <v>1.1425511540170685E-2</v>
      </c>
      <c r="O90" s="64">
        <f>K_put_19_2!AK102</f>
        <v>2.6201532941702688E-2</v>
      </c>
      <c r="P90" s="64">
        <f>K_put_19_2!AL102</f>
        <v>3.7899187770502607E-2</v>
      </c>
      <c r="Q90" s="64">
        <f>K_put_19_2!AM102</f>
        <v>4.7999467709884502E-2</v>
      </c>
      <c r="R90" s="64">
        <f>K_put_19_2!AN102</f>
        <v>7.6506758907849415E-2</v>
      </c>
      <c r="S90" s="64">
        <f>K_put_19_2!AO102</f>
        <v>0.10047213580098968</v>
      </c>
      <c r="T90" s="64">
        <f>K_put_19_2!AP102</f>
        <v>0.12377077558357308</v>
      </c>
      <c r="U90" s="64">
        <f>K_put_19_2!AQ102</f>
        <v>0.17019843042555016</v>
      </c>
      <c r="V90" s="66">
        <f>K_put_19_2!AR102</f>
        <v>0.22619984184741382</v>
      </c>
    </row>
    <row r="91" spans="2:38" x14ac:dyDescent="0.3">
      <c r="B91" s="30">
        <v>95</v>
      </c>
      <c r="C91" s="61">
        <f>K_put_19_2!Y107</f>
        <v>1.1495723590460796</v>
      </c>
      <c r="D91" s="61">
        <f>K_put_19_2!Z107</f>
        <v>1.1662174403046917</v>
      </c>
      <c r="E91" s="61">
        <f>K_put_19_2!AA107</f>
        <v>1.1785241144693008</v>
      </c>
      <c r="F91" s="61">
        <f>K_put_19_2!AB107</f>
        <v>1.1889488973462097</v>
      </c>
      <c r="G91" s="61">
        <f>K_put_19_2!AC107</f>
        <v>1.2203328508598588</v>
      </c>
      <c r="H91" s="61">
        <f>K_put_19_2!AD107</f>
        <v>1.2479116548886373</v>
      </c>
      <c r="I91" s="61">
        <f>K_put_19_2!AE107</f>
        <v>1.278974130175847</v>
      </c>
      <c r="J91" s="61">
        <f>K_put_19_2!AF107</f>
        <v>1.3698025508580356</v>
      </c>
      <c r="K91" s="62" t="e">
        <f>K_put_19_2!AG107</f>
        <v>#NUM!</v>
      </c>
      <c r="M91" s="30">
        <v>95</v>
      </c>
      <c r="N91" s="64">
        <f>K_put_19_2!AJ107</f>
        <v>1.4459712660158885E-2</v>
      </c>
      <c r="O91" s="64">
        <f>K_put_19_2!AK107</f>
        <v>3.3381068490282884E-2</v>
      </c>
      <c r="P91" s="64">
        <f>K_put_19_2!AL107</f>
        <v>4.862681804332758E-2</v>
      </c>
      <c r="Q91" s="64">
        <f>K_put_19_2!AM107</f>
        <v>6.1979318360039892E-2</v>
      </c>
      <c r="R91" s="64">
        <f>K_put_19_2!AN107</f>
        <v>0.10167507025496314</v>
      </c>
      <c r="S91" s="64">
        <f>K_put_19_2!AO107</f>
        <v>0.13788157231906539</v>
      </c>
      <c r="T91" s="64">
        <f>K_put_19_2!AP107</f>
        <v>0.17706176595525003</v>
      </c>
      <c r="U91" s="64">
        <f>K_put_19_2!AQ107</f>
        <v>0.28359995474207977</v>
      </c>
      <c r="V91" s="66" t="e">
        <f>K_put_19_2!AR107</f>
        <v>#NUM!</v>
      </c>
    </row>
    <row r="92" spans="2:38" ht="15" thickBot="1" x14ac:dyDescent="0.35">
      <c r="B92" s="31">
        <v>99</v>
      </c>
      <c r="C92" s="79">
        <f>K_put_19_2!Y111</f>
        <v>1.1557854445520923</v>
      </c>
      <c r="D92" s="79">
        <f>K_put_19_2!Z111</f>
        <v>1.1817483161611249</v>
      </c>
      <c r="E92" s="79">
        <f>K_put_19_2!AA111</f>
        <v>1.2039797584403176</v>
      </c>
      <c r="F92" s="79">
        <f>K_put_19_2!AB111</f>
        <v>1.226904974264047</v>
      </c>
      <c r="G92" s="79" t="e">
        <f>K_put_19_2!AC111</f>
        <v>#NUM!</v>
      </c>
      <c r="H92" s="79" t="e">
        <f>K_put_19_2!AD111</f>
        <v>#NUM!</v>
      </c>
      <c r="I92" s="79" t="e">
        <f>K_put_19_2!AE111</f>
        <v>#NUM!</v>
      </c>
      <c r="J92" s="79" t="e">
        <f>K_put_19_2!AF111</f>
        <v>#NUM!</v>
      </c>
      <c r="K92" s="80" t="e">
        <f>K_put_19_2!AG111</f>
        <v>#NUM!</v>
      </c>
      <c r="M92" s="31">
        <v>99</v>
      </c>
      <c r="N92" s="85">
        <f>K_put_19_2!AJ111</f>
        <v>2.0521480451300977E-2</v>
      </c>
      <c r="O92" s="85">
        <f>K_put_19_2!AK111</f>
        <v>4.8569998782107993E-2</v>
      </c>
      <c r="P92" s="85">
        <f>K_put_19_2!AL111</f>
        <v>7.3601415519434221E-2</v>
      </c>
      <c r="Q92" s="85">
        <f>K_put_19_2!AM111</f>
        <v>9.934753858536971E-2</v>
      </c>
      <c r="R92" s="85" t="e">
        <f>K_put_19_2!AN111</f>
        <v>#NUM!</v>
      </c>
      <c r="S92" s="85" t="e">
        <f>K_put_19_2!AO111</f>
        <v>#NUM!</v>
      </c>
      <c r="T92" s="85" t="e">
        <f>K_put_19_2!AP111</f>
        <v>#NUM!</v>
      </c>
      <c r="U92" s="85" t="e">
        <f>K_put_19_2!AQ111</f>
        <v>#NUM!</v>
      </c>
      <c r="V92" s="86" t="e">
        <f>K_put_19_2!AR111</f>
        <v>#NUM!</v>
      </c>
    </row>
    <row r="96" spans="2:38" x14ac:dyDescent="0.3">
      <c r="C96" s="96" t="s">
        <v>131</v>
      </c>
      <c r="D96" s="96"/>
      <c r="E96" s="96" t="s">
        <v>132</v>
      </c>
      <c r="F96" s="96"/>
      <c r="G96" s="96" t="s">
        <v>133</v>
      </c>
      <c r="H96" s="96"/>
      <c r="I96" s="96" t="s">
        <v>134</v>
      </c>
      <c r="J96" s="96"/>
      <c r="K96" s="96" t="s">
        <v>135</v>
      </c>
      <c r="L96" s="96"/>
      <c r="M96" s="96" t="s">
        <v>136</v>
      </c>
      <c r="N96" s="96"/>
      <c r="O96" s="96" t="s">
        <v>137</v>
      </c>
      <c r="P96" s="96"/>
      <c r="Q96" s="96" t="s">
        <v>138</v>
      </c>
      <c r="R96" s="96"/>
      <c r="S96" s="96" t="s">
        <v>139</v>
      </c>
      <c r="T96" s="96"/>
      <c r="U96" s="96" t="s">
        <v>140</v>
      </c>
      <c r="V96" s="96"/>
      <c r="W96" s="96" t="s">
        <v>141</v>
      </c>
      <c r="X96" s="96"/>
      <c r="Y96" s="96" t="s">
        <v>142</v>
      </c>
      <c r="Z96" s="96"/>
      <c r="AA96" s="96" t="s">
        <v>143</v>
      </c>
      <c r="AB96" s="96"/>
      <c r="AC96" s="96" t="s">
        <v>144</v>
      </c>
      <c r="AD96" s="96"/>
      <c r="AE96" s="96" t="s">
        <v>145</v>
      </c>
      <c r="AF96" s="96"/>
      <c r="AG96" s="96" t="s">
        <v>146</v>
      </c>
      <c r="AH96" s="96"/>
      <c r="AI96" s="96" t="s">
        <v>147</v>
      </c>
      <c r="AJ96" s="96"/>
      <c r="AK96" s="96" t="s">
        <v>148</v>
      </c>
      <c r="AL96" s="96"/>
    </row>
    <row r="97" spans="2:38" x14ac:dyDescent="0.3">
      <c r="B97">
        <v>0</v>
      </c>
      <c r="C97" s="88">
        <f>int_lin_19!T79</f>
        <v>5.4883333333333333</v>
      </c>
      <c r="D97" s="88">
        <f>int_lag_19!O90</f>
        <v>5.5254166666666658</v>
      </c>
      <c r="E97" s="38">
        <f>int_lin_19!U79</f>
        <v>6.0383333333333322</v>
      </c>
      <c r="F97" s="89">
        <f>int_lag_19!P90</f>
        <v>6.0904166666666644</v>
      </c>
      <c r="G97" s="38">
        <f>int_lin_19!V79</f>
        <v>6.1266666666666669</v>
      </c>
      <c r="H97" s="89">
        <f>int_lag_19!Q90</f>
        <v>6.1858333333333322</v>
      </c>
      <c r="I97" s="38">
        <f>int_lin_19!W79</f>
        <v>6.2783333333333342</v>
      </c>
      <c r="J97" s="89">
        <f>int_lag_19!R90</f>
        <v>6.3404166666666688</v>
      </c>
      <c r="K97" s="38">
        <f>int_lin_19!X79</f>
        <v>6.958333333333333</v>
      </c>
      <c r="L97" s="89">
        <f>int_lag_19!S90</f>
        <v>7.0666666666666664</v>
      </c>
      <c r="M97" s="38">
        <f>int_lin_19!Y79</f>
        <v>7.2979166666666648</v>
      </c>
      <c r="N97" s="89">
        <f>int_lag_19!T90</f>
        <v>7.4373958333333299</v>
      </c>
      <c r="O97" s="38">
        <f>int_lin_19!Z79</f>
        <v>7.5783333333333314</v>
      </c>
      <c r="P97" s="89">
        <f>int_lag_19!U90</f>
        <v>7.7429166666666625</v>
      </c>
      <c r="Q97" s="38">
        <f>int_lin_19!AA79</f>
        <v>7.9258333333333333</v>
      </c>
      <c r="R97" s="89">
        <f>int_lag_19!V90</f>
        <v>8.0897916666666632</v>
      </c>
      <c r="S97" s="38">
        <f>int_lin_19!AB79</f>
        <v>8.446666666666669</v>
      </c>
      <c r="T97" s="89">
        <f>int_lag_19!W90</f>
        <v>8.6908333333333303</v>
      </c>
      <c r="U97" s="38">
        <f>int_lin_19!C79</f>
        <v>6.0616666666666665</v>
      </c>
      <c r="V97" s="38">
        <f>int_lag_19!C90</f>
        <v>6.1095833333333358</v>
      </c>
      <c r="W97" s="38">
        <f>int_lin_19!D79</f>
        <v>6.7633333333333345</v>
      </c>
      <c r="X97" s="38">
        <f>int_lag_19!D90</f>
        <v>6.821666666666669</v>
      </c>
      <c r="Y97" s="38">
        <f>int_lin_19!E79</f>
        <v>6.9933333333333341</v>
      </c>
      <c r="Z97" s="38">
        <f>int_lag_19!E90</f>
        <v>7.069166666666665</v>
      </c>
      <c r="AA97" s="38">
        <f>int_lin_19!F79</f>
        <v>7.3050000000000006</v>
      </c>
      <c r="AB97" s="38">
        <f>int_lag_19!F90</f>
        <v>7.3937499999999998</v>
      </c>
      <c r="AC97" s="38">
        <f>int_lin_19!G79</f>
        <v>8.1449999999999996</v>
      </c>
      <c r="AD97" s="38">
        <f>int_lag_19!G90</f>
        <v>8.2900000000000009</v>
      </c>
      <c r="AE97" s="38">
        <f>int_lin_19!H79</f>
        <v>8.5520833333333321</v>
      </c>
      <c r="AF97" s="38">
        <f>int_lag_19!H90</f>
        <v>8.730104166666667</v>
      </c>
      <c r="AG97" s="38">
        <f>int_lin_19!I79</f>
        <v>8.9083333333333332</v>
      </c>
      <c r="AH97" s="38">
        <f>int_lag_19!I90</f>
        <v>9.1154166666666665</v>
      </c>
      <c r="AI97" s="38">
        <f>int_lin_19!J79</f>
        <v>9.2274999999999991</v>
      </c>
      <c r="AJ97" s="38">
        <f>int_lag_19!J90</f>
        <v>9.4368750000000006</v>
      </c>
      <c r="AK97" s="38">
        <f>int_lin_19!K79</f>
        <v>9.740000000000002</v>
      </c>
      <c r="AL97" s="38">
        <f>int_lag_19!K90</f>
        <v>10.0275</v>
      </c>
    </row>
    <row r="98" spans="2:38" x14ac:dyDescent="0.3">
      <c r="B98">
        <v>1</v>
      </c>
      <c r="C98" s="88">
        <f>int_lin_19!T80</f>
        <v>5.4835000000000003</v>
      </c>
      <c r="D98" s="88">
        <f>int_lag_19!O91</f>
        <v>5.5155399999999988</v>
      </c>
      <c r="E98" s="38">
        <f>int_lin_19!U80</f>
        <v>6.0319999999999991</v>
      </c>
      <c r="F98" s="89">
        <f>int_lag_19!P91</f>
        <v>6.0769999999999982</v>
      </c>
      <c r="G98" s="38">
        <f>int_lin_19!V80</f>
        <v>6.1195000000000004</v>
      </c>
      <c r="H98" s="89">
        <f>int_lag_19!Q91</f>
        <v>6.1706199999999987</v>
      </c>
      <c r="I98" s="38">
        <f>int_lin_19!W80</f>
        <v>6.2710000000000008</v>
      </c>
      <c r="J98" s="89">
        <f>int_lag_19!R91</f>
        <v>6.3246400000000023</v>
      </c>
      <c r="K98" s="38">
        <f>int_lin_19!X80</f>
        <v>6.9429999999999996</v>
      </c>
      <c r="L98" s="89">
        <f>int_lag_19!S91</f>
        <v>7.0366</v>
      </c>
      <c r="M98" s="38">
        <f>int_lin_19!Y80</f>
        <v>7.2769999999999984</v>
      </c>
      <c r="N98" s="89">
        <f>int_lag_19!T91</f>
        <v>7.3975099999999969</v>
      </c>
      <c r="O98" s="38">
        <f>int_lin_19!Z80</f>
        <v>7.5529999999999982</v>
      </c>
      <c r="P98" s="89">
        <f>int_lag_19!U91</f>
        <v>7.6951999999999963</v>
      </c>
      <c r="Q98" s="38">
        <f>int_lin_19!AA80</f>
        <v>7.8994999999999997</v>
      </c>
      <c r="R98" s="89">
        <f>int_lag_19!V91</f>
        <v>8.0411599999999961</v>
      </c>
      <c r="S98" s="38">
        <f>int_lin_19!AB80</f>
        <v>8.4070000000000018</v>
      </c>
      <c r="T98" s="89">
        <f>int_lag_19!W91</f>
        <v>8.6179599999999965</v>
      </c>
      <c r="U98" s="38">
        <f>int_lin_19!C80</f>
        <v>6.0445000000000002</v>
      </c>
      <c r="V98" s="38">
        <f>int_lag_19!C91</f>
        <v>6.0859000000000023</v>
      </c>
      <c r="W98" s="38">
        <f>int_lin_19!D80</f>
        <v>6.7420000000000009</v>
      </c>
      <c r="X98" s="38">
        <f>int_lag_19!D91</f>
        <v>6.7924000000000024</v>
      </c>
      <c r="Y98" s="38">
        <f>int_lin_19!E80</f>
        <v>6.9675000000000011</v>
      </c>
      <c r="Z98" s="38">
        <f>int_lag_19!E91</f>
        <v>7.0330199999999987</v>
      </c>
      <c r="AA98" s="38">
        <f>int_lin_19!F80</f>
        <v>7.2750000000000004</v>
      </c>
      <c r="AB98" s="38">
        <f>int_lag_19!F91</f>
        <v>7.35168</v>
      </c>
      <c r="AC98" s="38">
        <f>int_lin_19!G80</f>
        <v>8.1029999999999998</v>
      </c>
      <c r="AD98" s="38">
        <f>int_lag_19!G91</f>
        <v>8.2282800000000016</v>
      </c>
      <c r="AE98" s="38">
        <f>int_lin_19!H80</f>
        <v>8.5029999999999983</v>
      </c>
      <c r="AF98" s="38">
        <f>int_lag_19!H91</f>
        <v>8.6568100000000001</v>
      </c>
      <c r="AG98" s="38">
        <f>int_lin_19!I80</f>
        <v>8.8529999999999998</v>
      </c>
      <c r="AH98" s="38">
        <f>int_lag_19!I91</f>
        <v>9.0319199999999995</v>
      </c>
      <c r="AI98" s="38">
        <f>int_lin_19!J80</f>
        <v>9.1715</v>
      </c>
      <c r="AJ98" s="38">
        <f>int_lag_19!J91</f>
        <v>9.3524000000000012</v>
      </c>
      <c r="AK98" s="38">
        <f>int_lin_19!K80</f>
        <v>9.6710000000000012</v>
      </c>
      <c r="AL98" s="38">
        <f>int_lag_19!K91</f>
        <v>9.9193999999999996</v>
      </c>
    </row>
    <row r="99" spans="2:38" x14ac:dyDescent="0.3">
      <c r="B99">
        <v>2</v>
      </c>
      <c r="C99" s="88">
        <f>int_lin_19!T81</f>
        <v>5.4786666666666664</v>
      </c>
      <c r="D99" s="88">
        <f>int_lag_19!O92</f>
        <v>5.5059599999999991</v>
      </c>
      <c r="E99" s="38">
        <f>int_lin_19!U81</f>
        <v>6.0256666666666661</v>
      </c>
      <c r="F99" s="89">
        <f>int_lag_19!P92</f>
        <v>6.0639999999999983</v>
      </c>
      <c r="G99" s="38">
        <f>int_lin_19!V81</f>
        <v>6.1123333333333338</v>
      </c>
      <c r="H99" s="89">
        <f>int_lag_19!Q92</f>
        <v>6.1558799999999989</v>
      </c>
      <c r="I99" s="38">
        <f>int_lin_19!W81</f>
        <v>6.2636666666666674</v>
      </c>
      <c r="J99" s="89">
        <f>int_lag_19!R92</f>
        <v>6.3093600000000016</v>
      </c>
      <c r="K99" s="38">
        <f>int_lin_19!X81</f>
        <v>6.9276666666666662</v>
      </c>
      <c r="L99" s="89">
        <f>int_lag_19!S92</f>
        <v>7.0073999999999996</v>
      </c>
      <c r="M99" s="38">
        <f>int_lin_19!Y81</f>
        <v>7.2560833333333319</v>
      </c>
      <c r="N99" s="89">
        <f>int_lag_19!T92</f>
        <v>7.3587399999999965</v>
      </c>
      <c r="O99" s="38">
        <f>int_lin_19!Z81</f>
        <v>7.527666666666665</v>
      </c>
      <c r="P99" s="89">
        <f>int_lag_19!U92</f>
        <v>7.648799999999996</v>
      </c>
      <c r="Q99" s="38">
        <f>int_lin_19!AA81</f>
        <v>7.8731666666666671</v>
      </c>
      <c r="R99" s="89">
        <f>int_lag_19!V92</f>
        <v>7.9938399999999969</v>
      </c>
      <c r="S99" s="38">
        <f>int_lin_19!AB81</f>
        <v>8.3673333333333364</v>
      </c>
      <c r="T99" s="89">
        <f>int_lag_19!W92</f>
        <v>8.5470399999999973</v>
      </c>
      <c r="U99" s="38">
        <f>int_lin_19!C81</f>
        <v>6.027333333333333</v>
      </c>
      <c r="V99" s="38">
        <f>int_lag_19!C92</f>
        <v>6.0626000000000024</v>
      </c>
      <c r="W99" s="38">
        <f>int_lin_19!D81</f>
        <v>6.7206666666666681</v>
      </c>
      <c r="X99" s="38">
        <f>int_lag_19!D92</f>
        <v>6.7636000000000021</v>
      </c>
      <c r="Y99" s="38">
        <f>int_lin_19!E81</f>
        <v>6.9416666666666673</v>
      </c>
      <c r="Z99" s="38">
        <f>int_lag_19!E92</f>
        <v>6.9974799999999986</v>
      </c>
      <c r="AA99" s="38">
        <f>int_lin_19!F81</f>
        <v>7.245000000000001</v>
      </c>
      <c r="AB99" s="38">
        <f>int_lag_19!F92</f>
        <v>7.3103199999999999</v>
      </c>
      <c r="AC99" s="38">
        <f>int_lin_19!G81</f>
        <v>8.0609999999999999</v>
      </c>
      <c r="AD99" s="38">
        <f>int_lag_19!G92</f>
        <v>8.167720000000001</v>
      </c>
      <c r="AE99" s="38">
        <f>int_lin_19!H81</f>
        <v>8.4539166666666663</v>
      </c>
      <c r="AF99" s="38">
        <f>int_lag_19!H92</f>
        <v>8.5849399999999996</v>
      </c>
      <c r="AG99" s="38">
        <f>int_lin_19!I81</f>
        <v>8.7976666666666663</v>
      </c>
      <c r="AH99" s="38">
        <f>int_lag_19!I92</f>
        <v>8.9500799999999998</v>
      </c>
      <c r="AI99" s="38">
        <f>int_lin_19!J81</f>
        <v>9.115499999999999</v>
      </c>
      <c r="AJ99" s="38">
        <f>int_lag_19!J92</f>
        <v>9.2696000000000005</v>
      </c>
      <c r="AK99" s="38">
        <f>int_lin_19!K81</f>
        <v>9.6020000000000021</v>
      </c>
      <c r="AL99" s="38">
        <f>int_lag_19!K92</f>
        <v>9.8135999999999992</v>
      </c>
    </row>
    <row r="100" spans="2:38" x14ac:dyDescent="0.3">
      <c r="B100">
        <v>3</v>
      </c>
      <c r="C100" s="88">
        <f>int_lin_19!T82</f>
        <v>5.4738333333333333</v>
      </c>
      <c r="D100" s="88">
        <f>int_lag_19!O93</f>
        <v>5.4966766666666658</v>
      </c>
      <c r="E100" s="38">
        <f>int_lin_19!U82</f>
        <v>6.0193333333333321</v>
      </c>
      <c r="F100" s="89">
        <f>int_lag_19!P93</f>
        <v>6.0514166666666647</v>
      </c>
      <c r="G100" s="38">
        <f>int_lin_19!V82</f>
        <v>6.1051666666666673</v>
      </c>
      <c r="H100" s="89">
        <f>int_lag_19!Q93</f>
        <v>6.141613333333332</v>
      </c>
      <c r="I100" s="38">
        <f>int_lin_19!W82</f>
        <v>6.256333333333334</v>
      </c>
      <c r="J100" s="89">
        <f>int_lag_19!R93</f>
        <v>6.2945766666666687</v>
      </c>
      <c r="K100" s="38">
        <f>int_lin_19!X82</f>
        <v>6.9123333333333328</v>
      </c>
      <c r="L100" s="89">
        <f>int_lag_19!S93</f>
        <v>6.9790666666666663</v>
      </c>
      <c r="M100" s="38">
        <f>int_lin_19!Y82</f>
        <v>7.2351666666666654</v>
      </c>
      <c r="N100" s="89">
        <f>int_lag_19!T93</f>
        <v>7.3210858333333304</v>
      </c>
      <c r="O100" s="38">
        <f>int_lin_19!Z82</f>
        <v>7.5023333333333317</v>
      </c>
      <c r="P100" s="89">
        <f>int_lag_19!U93</f>
        <v>7.6037166666666636</v>
      </c>
      <c r="Q100" s="38">
        <f>int_lin_19!AA82</f>
        <v>7.8468333333333335</v>
      </c>
      <c r="R100" s="89">
        <f>int_lag_19!V93</f>
        <v>7.947831666666664</v>
      </c>
      <c r="S100" s="38">
        <f>int_lin_19!AB82</f>
        <v>8.3276666666666692</v>
      </c>
      <c r="T100" s="89">
        <f>int_lag_19!W93</f>
        <v>8.4780733333333309</v>
      </c>
      <c r="U100" s="38">
        <f>int_lin_19!C82</f>
        <v>6.0101666666666667</v>
      </c>
      <c r="V100" s="38">
        <f>int_lag_19!C93</f>
        <v>6.0396833333333353</v>
      </c>
      <c r="W100" s="38">
        <f>int_lin_19!D82</f>
        <v>6.6993333333333345</v>
      </c>
      <c r="X100" s="38">
        <f>int_lag_19!D93</f>
        <v>6.7352666666666687</v>
      </c>
      <c r="Y100" s="38">
        <f>int_lin_19!E82</f>
        <v>6.9158333333333344</v>
      </c>
      <c r="Z100" s="38">
        <f>int_lag_19!E93</f>
        <v>6.9625466666666656</v>
      </c>
      <c r="AA100" s="38">
        <f>int_lin_19!F82</f>
        <v>7.2150000000000007</v>
      </c>
      <c r="AB100" s="38">
        <f>int_lag_19!F93</f>
        <v>7.2696699999999996</v>
      </c>
      <c r="AC100" s="38">
        <f>int_lin_19!G82</f>
        <v>8.0190000000000001</v>
      </c>
      <c r="AD100" s="38">
        <f>int_lag_19!G93</f>
        <v>8.1083200000000009</v>
      </c>
      <c r="AE100" s="38">
        <f>int_lin_19!H82</f>
        <v>8.4048333333333325</v>
      </c>
      <c r="AF100" s="38">
        <f>int_lag_19!H93</f>
        <v>8.5144941666666671</v>
      </c>
      <c r="AG100" s="38">
        <f>int_lin_19!I82</f>
        <v>8.7423333333333328</v>
      </c>
      <c r="AH100" s="38">
        <f>int_lag_19!I93</f>
        <v>8.8698966666666657</v>
      </c>
      <c r="AI100" s="38">
        <f>int_lin_19!J82</f>
        <v>9.0594999999999999</v>
      </c>
      <c r="AJ100" s="38">
        <f>int_lag_19!J93</f>
        <v>9.1884750000000004</v>
      </c>
      <c r="AK100" s="38">
        <f>int_lin_19!K82</f>
        <v>9.5330000000000013</v>
      </c>
      <c r="AL100" s="38">
        <f>int_lag_19!K93</f>
        <v>9.7100999999999988</v>
      </c>
    </row>
    <row r="101" spans="2:38" x14ac:dyDescent="0.3">
      <c r="B101">
        <v>4</v>
      </c>
      <c r="C101" s="88">
        <f>int_lin_19!T83</f>
        <v>5.4690000000000003</v>
      </c>
      <c r="D101" s="88">
        <f>int_lag_19!O94</f>
        <v>5.4876899999999988</v>
      </c>
      <c r="E101" s="38">
        <f>int_lin_19!U83</f>
        <v>6.012999999999999</v>
      </c>
      <c r="F101" s="89">
        <f>int_lag_19!P94</f>
        <v>6.0392499999999982</v>
      </c>
      <c r="G101" s="38">
        <f>int_lin_19!V83</f>
        <v>6.0979999999999999</v>
      </c>
      <c r="H101" s="89">
        <f>int_lag_19!Q94</f>
        <v>6.1278199999999989</v>
      </c>
      <c r="I101" s="38">
        <f>int_lin_19!W83</f>
        <v>6.2490000000000006</v>
      </c>
      <c r="J101" s="89">
        <f>int_lag_19!R94</f>
        <v>6.2802900000000017</v>
      </c>
      <c r="K101" s="38">
        <f>int_lin_19!X83</f>
        <v>6.8970000000000002</v>
      </c>
      <c r="L101" s="89">
        <f>int_lag_19!S94</f>
        <v>6.9516</v>
      </c>
      <c r="M101" s="38">
        <f>int_lin_19!Y83</f>
        <v>7.2142499999999981</v>
      </c>
      <c r="N101" s="89">
        <f>int_lag_19!T94</f>
        <v>7.2845474999999968</v>
      </c>
      <c r="O101" s="38">
        <f>int_lin_19!Z83</f>
        <v>7.4769999999999985</v>
      </c>
      <c r="P101" s="89">
        <f>int_lag_19!U94</f>
        <v>7.5599499999999971</v>
      </c>
      <c r="Q101" s="38">
        <f>int_lin_19!AA83</f>
        <v>7.8205</v>
      </c>
      <c r="R101" s="89">
        <f>int_lag_19!V94</f>
        <v>7.9031349999999971</v>
      </c>
      <c r="S101" s="38">
        <f>int_lin_19!AB83</f>
        <v>8.288000000000002</v>
      </c>
      <c r="T101" s="89">
        <f>int_lag_19!W94</f>
        <v>8.4110599999999973</v>
      </c>
      <c r="U101" s="38">
        <f>int_lin_19!C83</f>
        <v>5.9929999999999994</v>
      </c>
      <c r="V101" s="38">
        <f>int_lag_19!C94</f>
        <v>6.0171500000000027</v>
      </c>
      <c r="W101" s="38">
        <f>int_lin_19!D83</f>
        <v>6.6780000000000008</v>
      </c>
      <c r="X101" s="38">
        <f>int_lag_19!D94</f>
        <v>6.7074000000000025</v>
      </c>
      <c r="Y101" s="38">
        <f>int_lin_19!E83</f>
        <v>6.8900000000000006</v>
      </c>
      <c r="Z101" s="38">
        <f>int_lag_19!E94</f>
        <v>6.9282199999999987</v>
      </c>
      <c r="AA101" s="38">
        <f>int_lin_19!F83</f>
        <v>7.1850000000000005</v>
      </c>
      <c r="AB101" s="38">
        <f>int_lag_19!F94</f>
        <v>7.22973</v>
      </c>
      <c r="AC101" s="38">
        <f>int_lin_19!G83</f>
        <v>7.9769999999999994</v>
      </c>
      <c r="AD101" s="38">
        <f>int_lag_19!G94</f>
        <v>8.0500800000000012</v>
      </c>
      <c r="AE101" s="38">
        <f>int_lin_19!H83</f>
        <v>8.3557499999999987</v>
      </c>
      <c r="AF101" s="38">
        <f>int_lag_19!H94</f>
        <v>8.445472500000001</v>
      </c>
      <c r="AG101" s="38">
        <f>int_lin_19!I83</f>
        <v>8.6869999999999994</v>
      </c>
      <c r="AH101" s="38">
        <f>int_lag_19!I94</f>
        <v>8.7913699999999988</v>
      </c>
      <c r="AI101" s="38">
        <f>int_lin_19!J83</f>
        <v>9.0034999999999989</v>
      </c>
      <c r="AJ101" s="38">
        <f>int_lag_19!J94</f>
        <v>9.1090250000000008</v>
      </c>
      <c r="AK101" s="38">
        <f>int_lin_19!K83</f>
        <v>9.4640000000000022</v>
      </c>
      <c r="AL101" s="38">
        <f>int_lag_19!K94</f>
        <v>9.6089000000000002</v>
      </c>
    </row>
    <row r="102" spans="2:38" x14ac:dyDescent="0.3">
      <c r="B102">
        <v>5</v>
      </c>
      <c r="C102" s="88">
        <f>int_lin_19!T84</f>
        <v>5.4641666666666664</v>
      </c>
      <c r="D102" s="88">
        <f>int_lag_19!O95</f>
        <v>5.4789999999999992</v>
      </c>
      <c r="E102" s="38">
        <f>int_lin_19!U84</f>
        <v>6.0066666666666659</v>
      </c>
      <c r="F102" s="89">
        <f>int_lag_19!P95</f>
        <v>6.027499999999999</v>
      </c>
      <c r="G102" s="38">
        <f>int_lin_19!V84</f>
        <v>6.0908333333333333</v>
      </c>
      <c r="H102" s="89">
        <f>int_lag_19!Q95</f>
        <v>6.1144999999999987</v>
      </c>
      <c r="I102" s="38">
        <f>int_lin_19!W84</f>
        <v>6.2416666666666671</v>
      </c>
      <c r="J102" s="89">
        <f>int_lag_19!R95</f>
        <v>6.2665000000000015</v>
      </c>
      <c r="K102" s="38">
        <f>int_lin_19!X84</f>
        <v>6.8816666666666668</v>
      </c>
      <c r="L102" s="89">
        <f>int_lag_19!S95</f>
        <v>6.9249999999999998</v>
      </c>
      <c r="M102" s="38">
        <f>int_lin_19!Y84</f>
        <v>7.1933333333333316</v>
      </c>
      <c r="N102" s="89">
        <f>int_lag_19!T95</f>
        <v>7.2491249999999976</v>
      </c>
      <c r="O102" s="38">
        <f>int_lin_19!Z84</f>
        <v>7.4516666666666653</v>
      </c>
      <c r="P102" s="89">
        <f>int_lag_19!U95</f>
        <v>7.5174999999999965</v>
      </c>
      <c r="Q102" s="38">
        <f>int_lin_19!AA84</f>
        <v>7.7941666666666665</v>
      </c>
      <c r="R102" s="89">
        <f>int_lag_19!V95</f>
        <v>7.8597499999999973</v>
      </c>
      <c r="S102" s="38">
        <f>int_lin_19!AB84</f>
        <v>8.2483333333333348</v>
      </c>
      <c r="T102" s="89">
        <f>int_lag_19!W95</f>
        <v>8.3459999999999965</v>
      </c>
      <c r="U102" s="38">
        <f>int_lin_19!C84</f>
        <v>5.9758333333333331</v>
      </c>
      <c r="V102" s="38">
        <f>int_lag_19!C95</f>
        <v>5.9950000000000019</v>
      </c>
      <c r="W102" s="38">
        <f>int_lin_19!D84</f>
        <v>6.6566666666666681</v>
      </c>
      <c r="X102" s="38">
        <f>int_lag_19!D95</f>
        <v>6.6800000000000024</v>
      </c>
      <c r="Y102" s="38">
        <f>int_lin_19!E84</f>
        <v>6.8641666666666676</v>
      </c>
      <c r="Z102" s="38">
        <f>int_lag_19!E95</f>
        <v>6.894499999999999</v>
      </c>
      <c r="AA102" s="38">
        <f>int_lin_19!F84</f>
        <v>7.1550000000000002</v>
      </c>
      <c r="AB102" s="38">
        <f>int_lag_19!F95</f>
        <v>7.1904999999999992</v>
      </c>
      <c r="AC102" s="38">
        <f>int_lin_19!G84</f>
        <v>7.9349999999999996</v>
      </c>
      <c r="AD102" s="38">
        <f>int_lag_19!G95</f>
        <v>7.9930000000000012</v>
      </c>
      <c r="AE102" s="38">
        <f>int_lin_19!H84</f>
        <v>8.3066666666666649</v>
      </c>
      <c r="AF102" s="38">
        <f>int_lag_19!H95</f>
        <v>8.3778749999999995</v>
      </c>
      <c r="AG102" s="38">
        <f>int_lin_19!I84</f>
        <v>8.6316666666666659</v>
      </c>
      <c r="AH102" s="38">
        <f>int_lag_19!I95</f>
        <v>8.7144999999999992</v>
      </c>
      <c r="AI102" s="38">
        <f>int_lin_19!J84</f>
        <v>8.9474999999999998</v>
      </c>
      <c r="AJ102" s="38">
        <f>int_lag_19!J95</f>
        <v>9.03125</v>
      </c>
      <c r="AK102" s="38">
        <f>int_lin_19!K84</f>
        <v>9.3950000000000014</v>
      </c>
      <c r="AL102" s="38">
        <f>int_lag_19!K95</f>
        <v>9.51</v>
      </c>
    </row>
    <row r="103" spans="2:38" x14ac:dyDescent="0.3">
      <c r="B103">
        <v>6</v>
      </c>
      <c r="C103" s="88">
        <f>int_lin_19!T85</f>
        <v>5.4593333333333334</v>
      </c>
      <c r="D103" s="88">
        <f>int_lag_19!O96</f>
        <v>5.470606666666666</v>
      </c>
      <c r="E103" s="38">
        <f>int_lin_19!U85</f>
        <v>6.0003333333333329</v>
      </c>
      <c r="F103" s="89">
        <f>int_lag_19!P96</f>
        <v>6.016166666666666</v>
      </c>
      <c r="G103" s="38">
        <f>int_lin_19!V85</f>
        <v>6.0836666666666668</v>
      </c>
      <c r="H103" s="89">
        <f>int_lag_19!Q96</f>
        <v>6.1016533333333323</v>
      </c>
      <c r="I103" s="38">
        <f>int_lin_19!W85</f>
        <v>6.2343333333333337</v>
      </c>
      <c r="J103" s="89">
        <f>int_lag_19!R96</f>
        <v>6.2532066666666681</v>
      </c>
      <c r="K103" s="38">
        <f>int_lin_19!X85</f>
        <v>6.8663333333333334</v>
      </c>
      <c r="L103" s="89">
        <f>int_lag_19!S96</f>
        <v>6.8992666666666667</v>
      </c>
      <c r="M103" s="38">
        <f>int_lin_19!Y85</f>
        <v>7.1724166666666651</v>
      </c>
      <c r="N103" s="89">
        <f>int_lag_19!T96</f>
        <v>7.2148183333333309</v>
      </c>
      <c r="O103" s="38">
        <f>int_lin_19!Z85</f>
        <v>7.4263333333333321</v>
      </c>
      <c r="P103" s="89">
        <f>int_lag_19!U96</f>
        <v>7.4763666666666637</v>
      </c>
      <c r="Q103" s="38">
        <f>int_lin_19!AA85</f>
        <v>7.7678333333333338</v>
      </c>
      <c r="R103" s="89">
        <f>int_lag_19!V96</f>
        <v>7.8176766666666637</v>
      </c>
      <c r="S103" s="38">
        <f>int_lin_19!AB85</f>
        <v>8.2086666666666694</v>
      </c>
      <c r="T103" s="89">
        <f>int_lag_19!W96</f>
        <v>8.2828933333333303</v>
      </c>
      <c r="U103" s="38">
        <f>int_lin_19!C85</f>
        <v>5.9586666666666668</v>
      </c>
      <c r="V103" s="38">
        <f>int_lag_19!C96</f>
        <v>5.9732333333333356</v>
      </c>
      <c r="W103" s="38">
        <f>int_lin_19!D85</f>
        <v>6.6353333333333344</v>
      </c>
      <c r="X103" s="38">
        <f>int_lag_19!D96</f>
        <v>6.6530666666666685</v>
      </c>
      <c r="Y103" s="38">
        <f>int_lin_19!E85</f>
        <v>6.8383333333333347</v>
      </c>
      <c r="Z103" s="38">
        <f>int_lag_19!E96</f>
        <v>6.8613866666666654</v>
      </c>
      <c r="AA103" s="38">
        <f>int_lin_19!F85</f>
        <v>7.1250000000000009</v>
      </c>
      <c r="AB103" s="38">
        <f>int_lag_19!F96</f>
        <v>7.15198</v>
      </c>
      <c r="AC103" s="38">
        <f>int_lin_19!G85</f>
        <v>7.8929999999999998</v>
      </c>
      <c r="AD103" s="38">
        <f>int_lag_19!G96</f>
        <v>7.9370800000000008</v>
      </c>
      <c r="AE103" s="38">
        <f>int_lin_19!H85</f>
        <v>8.2575833333333328</v>
      </c>
      <c r="AF103" s="38">
        <f>int_lag_19!H96</f>
        <v>8.3117016666666679</v>
      </c>
      <c r="AG103" s="38">
        <f>int_lin_19!I85</f>
        <v>8.5763333333333325</v>
      </c>
      <c r="AH103" s="38">
        <f>int_lag_19!I96</f>
        <v>8.6392866666666652</v>
      </c>
      <c r="AI103" s="38">
        <f>int_lin_19!J85</f>
        <v>8.8914999999999988</v>
      </c>
      <c r="AJ103" s="38">
        <f>int_lag_19!J96</f>
        <v>8.9551499999999997</v>
      </c>
      <c r="AK103" s="38">
        <f>int_lin_19!K85</f>
        <v>9.3260000000000023</v>
      </c>
      <c r="AL103" s="38">
        <f>int_lag_19!K96</f>
        <v>9.4133999999999993</v>
      </c>
    </row>
    <row r="104" spans="2:38" x14ac:dyDescent="0.3">
      <c r="B104">
        <v>7</v>
      </c>
      <c r="C104" s="88">
        <f>int_lin_19!T86</f>
        <v>5.4545000000000003</v>
      </c>
      <c r="D104" s="88">
        <f>int_lag_19!O97</f>
        <v>5.4625099999999991</v>
      </c>
      <c r="E104" s="38">
        <f>int_lin_19!U86</f>
        <v>5.9939999999999998</v>
      </c>
      <c r="F104" s="89">
        <f>int_lag_19!P97</f>
        <v>6.0052499999999993</v>
      </c>
      <c r="G104" s="38">
        <f>int_lin_19!V86</f>
        <v>6.0765000000000002</v>
      </c>
      <c r="H104" s="89">
        <f>int_lag_19!Q97</f>
        <v>6.0892799999999987</v>
      </c>
      <c r="I104" s="38">
        <f>int_lin_19!W86</f>
        <v>6.2270000000000003</v>
      </c>
      <c r="J104" s="89">
        <f>int_lag_19!R97</f>
        <v>6.2404100000000007</v>
      </c>
      <c r="K104" s="38">
        <f>int_lin_19!X86</f>
        <v>6.851</v>
      </c>
      <c r="L104" s="89">
        <f>int_lag_19!S97</f>
        <v>6.8744000000000005</v>
      </c>
      <c r="M104" s="38">
        <f>int_lin_19!Y86</f>
        <v>7.1514999999999986</v>
      </c>
      <c r="N104" s="89">
        <f>int_lag_19!T97</f>
        <v>7.1816274999999976</v>
      </c>
      <c r="O104" s="38">
        <f>int_lin_19!Z86</f>
        <v>7.4009999999999989</v>
      </c>
      <c r="P104" s="89">
        <f>int_lag_19!U97</f>
        <v>7.4365499999999969</v>
      </c>
      <c r="Q104" s="38">
        <f>int_lin_19!AA86</f>
        <v>7.7415000000000003</v>
      </c>
      <c r="R104" s="89">
        <f>int_lag_19!V97</f>
        <v>7.776914999999998</v>
      </c>
      <c r="S104" s="38">
        <f>int_lin_19!AB86</f>
        <v>8.1690000000000023</v>
      </c>
      <c r="T104" s="89">
        <f>int_lag_19!W97</f>
        <v>8.2217399999999969</v>
      </c>
      <c r="U104" s="38">
        <f>int_lin_19!C86</f>
        <v>5.9414999999999996</v>
      </c>
      <c r="V104" s="38">
        <f>int_lag_19!C97</f>
        <v>5.9518500000000021</v>
      </c>
      <c r="W104" s="38">
        <f>int_lin_19!D86</f>
        <v>6.6140000000000008</v>
      </c>
      <c r="X104" s="38">
        <f>int_lag_19!D97</f>
        <v>6.6266000000000016</v>
      </c>
      <c r="Y104" s="38">
        <f>int_lin_19!E86</f>
        <v>6.8125000000000009</v>
      </c>
      <c r="Z104" s="38">
        <f>int_lag_19!E97</f>
        <v>6.828879999999999</v>
      </c>
      <c r="AA104" s="38">
        <f>int_lin_19!F86</f>
        <v>7.0950000000000006</v>
      </c>
      <c r="AB104" s="38">
        <f>int_lag_19!F97</f>
        <v>7.1141699999999997</v>
      </c>
      <c r="AC104" s="38">
        <f>int_lin_19!G86</f>
        <v>7.851</v>
      </c>
      <c r="AD104" s="38">
        <f>int_lag_19!G97</f>
        <v>7.8823200000000009</v>
      </c>
      <c r="AE104" s="38">
        <f>int_lin_19!H86</f>
        <v>8.208499999999999</v>
      </c>
      <c r="AF104" s="38">
        <f>int_lag_19!H97</f>
        <v>8.2469525000000008</v>
      </c>
      <c r="AG104" s="38">
        <f>int_lin_19!I86</f>
        <v>8.520999999999999</v>
      </c>
      <c r="AH104" s="38">
        <f>int_lag_19!I97</f>
        <v>8.5657299999999985</v>
      </c>
      <c r="AI104" s="38">
        <f>int_lin_19!J86</f>
        <v>8.8354999999999997</v>
      </c>
      <c r="AJ104" s="38">
        <f>int_lag_19!J97</f>
        <v>8.880725</v>
      </c>
      <c r="AK104" s="38">
        <f>int_lin_19!K86</f>
        <v>9.2570000000000014</v>
      </c>
      <c r="AL104" s="38">
        <f>int_lag_19!K97</f>
        <v>9.3190999999999988</v>
      </c>
    </row>
    <row r="105" spans="2:38" x14ac:dyDescent="0.3">
      <c r="B105">
        <v>8</v>
      </c>
      <c r="C105" s="88">
        <f>int_lin_19!T87</f>
        <v>5.4496666666666664</v>
      </c>
      <c r="D105" s="88">
        <f>int_lag_19!O98</f>
        <v>5.4547099999999986</v>
      </c>
      <c r="E105" s="38">
        <f>int_lin_19!U87</f>
        <v>5.9876666666666658</v>
      </c>
      <c r="F105" s="89">
        <f>int_lag_19!P98</f>
        <v>5.9947499999999998</v>
      </c>
      <c r="G105" s="38">
        <f>int_lin_19!V87</f>
        <v>6.0693333333333337</v>
      </c>
      <c r="H105" s="89">
        <f>int_lag_19!Q98</f>
        <v>6.0773799999999989</v>
      </c>
      <c r="I105" s="38">
        <f>int_lin_19!W87</f>
        <v>6.2196666666666678</v>
      </c>
      <c r="J105" s="89">
        <f>int_lag_19!R98</f>
        <v>6.2281100000000009</v>
      </c>
      <c r="K105" s="38">
        <f>int_lin_19!X87</f>
        <v>6.8356666666666666</v>
      </c>
      <c r="L105" s="89">
        <f>int_lag_19!S98</f>
        <v>6.8504000000000005</v>
      </c>
      <c r="M105" s="38">
        <f>int_lin_19!Y87</f>
        <v>7.1305833333333322</v>
      </c>
      <c r="N105" s="89">
        <f>int_lag_19!T98</f>
        <v>7.1495524999999978</v>
      </c>
      <c r="O105" s="38">
        <f>int_lin_19!Z87</f>
        <v>7.3756666666666648</v>
      </c>
      <c r="P105" s="89">
        <f>int_lag_19!U98</f>
        <v>7.3980499999999978</v>
      </c>
      <c r="Q105" s="38">
        <f>int_lin_19!AA87</f>
        <v>7.7151666666666667</v>
      </c>
      <c r="R105" s="89">
        <f>int_lag_19!V98</f>
        <v>7.7374649999999976</v>
      </c>
      <c r="S105" s="38">
        <f>int_lin_19!AB87</f>
        <v>8.1293333333333351</v>
      </c>
      <c r="T105" s="89">
        <f>int_lag_19!W98</f>
        <v>8.1625399999999964</v>
      </c>
      <c r="U105" s="38">
        <f>int_lin_19!C87</f>
        <v>5.9243333333333332</v>
      </c>
      <c r="V105" s="38">
        <f>int_lag_19!C98</f>
        <v>5.9308500000000022</v>
      </c>
      <c r="W105" s="38">
        <f>int_lin_19!D87</f>
        <v>6.592666666666668</v>
      </c>
      <c r="X105" s="38">
        <f>int_lag_19!D98</f>
        <v>6.6006000000000018</v>
      </c>
      <c r="Y105" s="38">
        <f>int_lin_19!E87</f>
        <v>6.786666666666668</v>
      </c>
      <c r="Z105" s="38">
        <f>int_lag_19!E98</f>
        <v>6.7969799999999996</v>
      </c>
      <c r="AA105" s="38">
        <f>int_lin_19!F87</f>
        <v>7.0650000000000004</v>
      </c>
      <c r="AB105" s="38">
        <f>int_lag_19!F98</f>
        <v>7.0770699999999991</v>
      </c>
      <c r="AC105" s="38">
        <f>int_lin_19!G87</f>
        <v>7.8089999999999993</v>
      </c>
      <c r="AD105" s="38">
        <f>int_lag_19!G98</f>
        <v>7.8287200000000015</v>
      </c>
      <c r="AE105" s="38">
        <f>int_lin_19!H87</f>
        <v>8.1594166666666652</v>
      </c>
      <c r="AF105" s="38">
        <f>int_lag_19!H98</f>
        <v>8.1836275000000001</v>
      </c>
      <c r="AG105" s="38">
        <f>int_lin_19!I87</f>
        <v>8.4656666666666673</v>
      </c>
      <c r="AH105" s="38">
        <f>int_lag_19!I98</f>
        <v>8.4938299999999991</v>
      </c>
      <c r="AI105" s="38">
        <f>int_lin_19!J87</f>
        <v>8.7794999999999987</v>
      </c>
      <c r="AJ105" s="38">
        <f>int_lag_19!J98</f>
        <v>8.807974999999999</v>
      </c>
      <c r="AK105" s="38">
        <f>int_lin_19!K87</f>
        <v>9.1880000000000024</v>
      </c>
      <c r="AL105" s="38">
        <f>int_lag_19!K98</f>
        <v>9.2271000000000001</v>
      </c>
    </row>
    <row r="106" spans="2:38" x14ac:dyDescent="0.3">
      <c r="B106">
        <v>9</v>
      </c>
      <c r="C106" s="88">
        <f>int_lin_19!T88</f>
        <v>5.4448333333333334</v>
      </c>
      <c r="D106" s="88">
        <f>int_lag_19!O99</f>
        <v>5.4472066666666654</v>
      </c>
      <c r="E106" s="38">
        <f>int_lin_19!U88</f>
        <v>5.9813333333333327</v>
      </c>
      <c r="F106" s="89">
        <f>int_lag_19!P99</f>
        <v>5.9846666666666666</v>
      </c>
      <c r="G106" s="38">
        <f>int_lin_19!V88</f>
        <v>6.0621666666666671</v>
      </c>
      <c r="H106" s="89">
        <f>int_lag_19!Q99</f>
        <v>6.0659533333333329</v>
      </c>
      <c r="I106" s="38">
        <f>int_lin_19!W88</f>
        <v>6.2123333333333344</v>
      </c>
      <c r="J106" s="89">
        <f>int_lag_19!R99</f>
        <v>6.2163066666666671</v>
      </c>
      <c r="K106" s="38">
        <f>int_lin_19!X88</f>
        <v>6.8203333333333331</v>
      </c>
      <c r="L106" s="89">
        <f>int_lag_19!S99</f>
        <v>6.8272666666666666</v>
      </c>
      <c r="M106" s="38">
        <f>int_lin_19!Y88</f>
        <v>7.1096666666666657</v>
      </c>
      <c r="N106" s="89">
        <f>int_lag_19!T99</f>
        <v>7.1185933333333313</v>
      </c>
      <c r="O106" s="38">
        <f>int_lin_19!Z88</f>
        <v>7.3503333333333316</v>
      </c>
      <c r="P106" s="89">
        <f>int_lag_19!U99</f>
        <v>7.3608666666666647</v>
      </c>
      <c r="Q106" s="38">
        <f>int_lin_19!AA88</f>
        <v>7.6888333333333332</v>
      </c>
      <c r="R106" s="89">
        <f>int_lag_19!V99</f>
        <v>7.6993266666666642</v>
      </c>
      <c r="S106" s="38">
        <f>int_lin_19!AB88</f>
        <v>8.0896666666666679</v>
      </c>
      <c r="T106" s="89">
        <f>int_lag_19!W99</f>
        <v>8.1052933333333304</v>
      </c>
      <c r="U106" s="38">
        <f>int_lin_19!C88</f>
        <v>5.907166666666666</v>
      </c>
      <c r="V106" s="38">
        <f>int_lag_19!C99</f>
        <v>5.910233333333335</v>
      </c>
      <c r="W106" s="38">
        <f>int_lin_19!D88</f>
        <v>6.5713333333333344</v>
      </c>
      <c r="X106" s="38">
        <f>int_lag_19!D99</f>
        <v>6.5750666666666682</v>
      </c>
      <c r="Y106" s="38">
        <f>int_lin_19!E88</f>
        <v>6.7608333333333341</v>
      </c>
      <c r="Z106" s="38">
        <f>int_lag_19!E99</f>
        <v>6.7656866666666664</v>
      </c>
      <c r="AA106" s="38">
        <f>int_lin_19!F88</f>
        <v>7.0350000000000001</v>
      </c>
      <c r="AB106" s="38">
        <f>int_lag_19!F99</f>
        <v>7.0406799999999992</v>
      </c>
      <c r="AC106" s="38">
        <f>int_lin_19!G88</f>
        <v>7.7669999999999995</v>
      </c>
      <c r="AD106" s="38">
        <f>int_lag_19!G99</f>
        <v>7.7762800000000016</v>
      </c>
      <c r="AE106" s="38">
        <f>int_lin_19!H88</f>
        <v>8.1103333333333332</v>
      </c>
      <c r="AF106" s="38">
        <f>int_lag_19!H99</f>
        <v>8.1217266666666674</v>
      </c>
      <c r="AG106" s="38">
        <f>int_lin_19!I88</f>
        <v>8.4103333333333339</v>
      </c>
      <c r="AH106" s="38">
        <f>int_lag_19!I99</f>
        <v>8.4235866666666652</v>
      </c>
      <c r="AI106" s="38">
        <f>int_lin_19!J88</f>
        <v>8.7234999999999996</v>
      </c>
      <c r="AJ106" s="38">
        <f>int_lag_19!J99</f>
        <v>8.7369000000000003</v>
      </c>
      <c r="AK106" s="38">
        <f>int_lin_19!K88</f>
        <v>9.1190000000000015</v>
      </c>
      <c r="AL106" s="38">
        <f>int_lag_19!K99</f>
        <v>9.1373999999999995</v>
      </c>
    </row>
    <row r="107" spans="2:38" x14ac:dyDescent="0.3">
      <c r="B107">
        <v>10</v>
      </c>
      <c r="C107" s="88">
        <f>int_lin_19!T89</f>
        <v>5.44</v>
      </c>
      <c r="D107" s="88">
        <f>int_lag_19!O100</f>
        <v>5.4399999999999986</v>
      </c>
      <c r="E107" s="38">
        <f>int_lin_19!U89</f>
        <v>5.9749999999999996</v>
      </c>
      <c r="F107" s="89">
        <f>int_lag_19!P100</f>
        <v>5.9749999999999996</v>
      </c>
      <c r="G107" s="38">
        <f>int_lin_19!V89</f>
        <v>6.0550000000000006</v>
      </c>
      <c r="H107" s="89">
        <f>int_lag_19!Q100</f>
        <v>6.0549999999999988</v>
      </c>
      <c r="I107" s="38">
        <f>int_lin_19!W89</f>
        <v>6.205000000000001</v>
      </c>
      <c r="J107" s="89">
        <f>int_lag_19!R100</f>
        <v>6.205000000000001</v>
      </c>
      <c r="K107" s="38">
        <f>int_lin_19!X89</f>
        <v>6.8049999999999997</v>
      </c>
      <c r="L107" s="89">
        <f>int_lag_19!S100</f>
        <v>6.8050000000000006</v>
      </c>
      <c r="M107" s="38">
        <f>int_lin_19!Y89</f>
        <v>7.0887499999999992</v>
      </c>
      <c r="N107" s="89">
        <f>int_lag_19!T100</f>
        <v>7.0887499999999974</v>
      </c>
      <c r="O107" s="38">
        <f>int_lin_19!Z89</f>
        <v>7.3249999999999984</v>
      </c>
      <c r="P107" s="89">
        <f>int_lag_19!U100</f>
        <v>7.3249999999999975</v>
      </c>
      <c r="Q107" s="38">
        <f>int_lin_19!AA89</f>
        <v>7.6625000000000005</v>
      </c>
      <c r="R107" s="89">
        <f>int_lag_19!V100</f>
        <v>7.6624999999999979</v>
      </c>
      <c r="S107" s="38">
        <f>int_lin_19!AB89</f>
        <v>8.0500000000000025</v>
      </c>
      <c r="T107" s="89">
        <f>int_lag_19!W100</f>
        <v>8.0499999999999972</v>
      </c>
      <c r="U107" s="38">
        <f>int_lin_19!C89</f>
        <v>5.89</v>
      </c>
      <c r="V107" s="38">
        <f>int_lag_19!C100</f>
        <v>5.8900000000000023</v>
      </c>
      <c r="W107" s="38">
        <f>int_lin_19!D89</f>
        <v>6.5500000000000007</v>
      </c>
      <c r="X107" s="38">
        <f>int_lag_19!D100</f>
        <v>6.5500000000000016</v>
      </c>
      <c r="Y107" s="38">
        <f>int_lin_19!E89</f>
        <v>6.7350000000000012</v>
      </c>
      <c r="Z107" s="38">
        <f>int_lag_19!E100</f>
        <v>6.7349999999999994</v>
      </c>
      <c r="AA107" s="38">
        <f>int_lin_19!F89</f>
        <v>7.0050000000000008</v>
      </c>
      <c r="AB107" s="38">
        <f>int_lag_19!F100</f>
        <v>7.004999999999999</v>
      </c>
      <c r="AC107" s="38">
        <f>int_lin_19!G89</f>
        <v>7.7249999999999996</v>
      </c>
      <c r="AD107" s="38">
        <f>int_lag_19!G100</f>
        <v>7.7250000000000014</v>
      </c>
      <c r="AE107" s="38">
        <f>int_lin_19!H89</f>
        <v>8.0612499999999994</v>
      </c>
      <c r="AF107" s="38">
        <f>int_lag_19!H100</f>
        <v>8.0612500000000011</v>
      </c>
      <c r="AG107" s="38">
        <f>int_lin_19!I89</f>
        <v>8.3550000000000004</v>
      </c>
      <c r="AH107" s="38">
        <f>int_lag_19!I100</f>
        <v>8.3549999999999986</v>
      </c>
      <c r="AI107" s="38">
        <f>int_lin_19!J89</f>
        <v>8.6674999999999986</v>
      </c>
      <c r="AJ107" s="38">
        <f>int_lag_19!J100</f>
        <v>8.6674999999999986</v>
      </c>
      <c r="AK107" s="38">
        <f>int_lin_19!K89</f>
        <v>9.0500000000000025</v>
      </c>
      <c r="AL107" s="38">
        <f>int_lag_19!K100</f>
        <v>9.0499999999999989</v>
      </c>
    </row>
    <row r="108" spans="2:38" x14ac:dyDescent="0.3">
      <c r="B108">
        <v>11</v>
      </c>
      <c r="C108" s="88">
        <f>int_lin_19!T90</f>
        <v>5.4351666666666665</v>
      </c>
      <c r="D108" s="88">
        <f>int_lag_19!O101</f>
        <v>5.4330899999999982</v>
      </c>
      <c r="E108" s="38">
        <f>int_lin_19!U90</f>
        <v>5.9686666666666666</v>
      </c>
      <c r="F108" s="89">
        <f>int_lag_19!P101</f>
        <v>5.9657499999999999</v>
      </c>
      <c r="G108" s="38">
        <f>int_lin_19!V90</f>
        <v>6.0478333333333341</v>
      </c>
      <c r="H108" s="89">
        <f>int_lag_19!Q101</f>
        <v>6.0445199999999994</v>
      </c>
      <c r="I108" s="38">
        <f>int_lin_19!W90</f>
        <v>6.1976666666666675</v>
      </c>
      <c r="J108" s="89">
        <f>int_lag_19!R101</f>
        <v>6.1941900000000008</v>
      </c>
      <c r="K108" s="38">
        <f>int_lin_19!X90</f>
        <v>6.7896666666666663</v>
      </c>
      <c r="L108" s="89">
        <f>int_lag_19!S101</f>
        <v>6.7836000000000007</v>
      </c>
      <c r="M108" s="38">
        <f>int_lin_19!Y90</f>
        <v>7.0678333333333327</v>
      </c>
      <c r="N108" s="89">
        <f>int_lag_19!T101</f>
        <v>7.0600224999999979</v>
      </c>
      <c r="O108" s="38">
        <f>int_lin_19!Z90</f>
        <v>7.2996666666666652</v>
      </c>
      <c r="P108" s="89">
        <f>int_lag_19!U101</f>
        <v>7.2904499999999981</v>
      </c>
      <c r="Q108" s="38">
        <f>int_lin_19!AA90</f>
        <v>7.636166666666667</v>
      </c>
      <c r="R108" s="89">
        <f>int_lag_19!V101</f>
        <v>7.6269849999999986</v>
      </c>
      <c r="S108" s="38">
        <f>int_lin_19!AB90</f>
        <v>8.0103333333333353</v>
      </c>
      <c r="T108" s="89">
        <f>int_lag_19!W101</f>
        <v>7.9966599999999968</v>
      </c>
      <c r="U108" s="38">
        <f>int_lin_19!C90</f>
        <v>5.8728333333333333</v>
      </c>
      <c r="V108" s="38">
        <f>int_lag_19!C101</f>
        <v>5.8701500000000015</v>
      </c>
      <c r="W108" s="38">
        <f>int_lin_19!D90</f>
        <v>6.528666666666668</v>
      </c>
      <c r="X108" s="38">
        <f>int_lag_19!D101</f>
        <v>6.5254000000000021</v>
      </c>
      <c r="Y108" s="38">
        <f>int_lin_19!E90</f>
        <v>6.7091666666666683</v>
      </c>
      <c r="Z108" s="38">
        <f>int_lag_19!E101</f>
        <v>6.7049199999999995</v>
      </c>
      <c r="AA108" s="38">
        <f>int_lin_19!F90</f>
        <v>6.9750000000000005</v>
      </c>
      <c r="AB108" s="38">
        <f>int_lag_19!F101</f>
        <v>6.9700299999999995</v>
      </c>
      <c r="AC108" s="38">
        <f>int_lin_19!G90</f>
        <v>7.6829999999999998</v>
      </c>
      <c r="AD108" s="38">
        <f>int_lag_19!G101</f>
        <v>7.6748800000000017</v>
      </c>
      <c r="AE108" s="38">
        <f>int_lin_19!H90</f>
        <v>8.0121666666666655</v>
      </c>
      <c r="AF108" s="38">
        <f>int_lag_19!H101</f>
        <v>8.0021975000000012</v>
      </c>
      <c r="AG108" s="38">
        <f>int_lin_19!I90</f>
        <v>8.299666666666667</v>
      </c>
      <c r="AH108" s="38">
        <f>int_lag_19!I101</f>
        <v>8.2880699999999976</v>
      </c>
      <c r="AI108" s="38">
        <f>int_lin_19!J90</f>
        <v>8.6114999999999995</v>
      </c>
      <c r="AJ108" s="38">
        <f>int_lag_19!J101</f>
        <v>8.5997749999999993</v>
      </c>
      <c r="AK108" s="38">
        <f>int_lin_19!K90</f>
        <v>8.9810000000000016</v>
      </c>
      <c r="AL108" s="38">
        <f>int_lag_19!K101</f>
        <v>8.9648999999999983</v>
      </c>
    </row>
    <row r="109" spans="2:38" x14ac:dyDescent="0.3">
      <c r="B109">
        <v>12</v>
      </c>
      <c r="C109" s="88">
        <f>int_lin_19!T91</f>
        <v>5.4303333333333335</v>
      </c>
      <c r="D109" s="88">
        <f>int_lag_19!O102</f>
        <v>5.4264766666666651</v>
      </c>
      <c r="E109" s="38">
        <f>int_lin_19!U91</f>
        <v>5.9623333333333335</v>
      </c>
      <c r="F109" s="89">
        <f>int_lag_19!P102</f>
        <v>5.9569166666666664</v>
      </c>
      <c r="G109" s="38">
        <f>int_lin_19!V91</f>
        <v>6.0406666666666666</v>
      </c>
      <c r="H109" s="89">
        <f>int_lag_19!Q102</f>
        <v>6.034513333333333</v>
      </c>
      <c r="I109" s="38">
        <f>int_lin_19!W91</f>
        <v>6.1903333333333341</v>
      </c>
      <c r="J109" s="89">
        <f>int_lag_19!R102</f>
        <v>6.1838766666666674</v>
      </c>
      <c r="K109" s="38">
        <f>int_lin_19!X91</f>
        <v>6.7743333333333338</v>
      </c>
      <c r="L109" s="89">
        <f>int_lag_19!S102</f>
        <v>6.763066666666667</v>
      </c>
      <c r="M109" s="38">
        <f>int_lin_19!Y91</f>
        <v>7.0469166666666654</v>
      </c>
      <c r="N109" s="89">
        <f>int_lag_19!T102</f>
        <v>7.0324108333333317</v>
      </c>
      <c r="O109" s="38">
        <f>int_lin_19!Z91</f>
        <v>7.274333333333332</v>
      </c>
      <c r="P109" s="89">
        <f>int_lag_19!U102</f>
        <v>7.2572166666666647</v>
      </c>
      <c r="Q109" s="38">
        <f>int_lin_19!AA91</f>
        <v>7.6098333333333334</v>
      </c>
      <c r="R109" s="89">
        <f>int_lag_19!V102</f>
        <v>7.5927816666666654</v>
      </c>
      <c r="S109" s="38">
        <f>int_lin_19!AB91</f>
        <v>7.9706666666666681</v>
      </c>
      <c r="T109" s="89">
        <f>int_lag_19!W102</f>
        <v>7.9452733333333301</v>
      </c>
      <c r="U109" s="38">
        <f>int_lin_19!C91</f>
        <v>5.8556666666666661</v>
      </c>
      <c r="V109" s="38">
        <f>int_lag_19!C102</f>
        <v>5.8506833333333352</v>
      </c>
      <c r="W109" s="38">
        <f>int_lin_19!D91</f>
        <v>6.5073333333333343</v>
      </c>
      <c r="X109" s="38">
        <f>int_lag_19!D102</f>
        <v>6.5012666666666687</v>
      </c>
      <c r="Y109" s="38">
        <f>int_lin_19!E91</f>
        <v>6.6833333333333345</v>
      </c>
      <c r="Z109" s="38">
        <f>int_lag_19!E102</f>
        <v>6.6754466666666668</v>
      </c>
      <c r="AA109" s="38">
        <f>int_lin_19!F91</f>
        <v>6.9450000000000003</v>
      </c>
      <c r="AB109" s="38">
        <f>int_lag_19!F102</f>
        <v>6.9357699999999998</v>
      </c>
      <c r="AC109" s="38">
        <f>int_lin_19!G91</f>
        <v>7.641</v>
      </c>
      <c r="AD109" s="38">
        <f>int_lag_19!G102</f>
        <v>7.6259200000000016</v>
      </c>
      <c r="AE109" s="38">
        <f>int_lin_19!H91</f>
        <v>7.9630833333333326</v>
      </c>
      <c r="AF109" s="38">
        <f>int_lag_19!H102</f>
        <v>7.9445691666666667</v>
      </c>
      <c r="AG109" s="38">
        <f>int_lin_19!I91</f>
        <v>8.2443333333333335</v>
      </c>
      <c r="AH109" s="38">
        <f>int_lag_19!I102</f>
        <v>8.2227966666666656</v>
      </c>
      <c r="AI109" s="38">
        <f>int_lin_19!J91</f>
        <v>8.5554999999999986</v>
      </c>
      <c r="AJ109" s="38">
        <f>int_lag_19!J102</f>
        <v>8.5337249999999987</v>
      </c>
      <c r="AK109" s="38">
        <f>int_lin_19!K91</f>
        <v>8.9120000000000026</v>
      </c>
      <c r="AL109" s="38">
        <f>int_lag_19!K102</f>
        <v>8.8820999999999994</v>
      </c>
    </row>
    <row r="110" spans="2:38" x14ac:dyDescent="0.3">
      <c r="B110">
        <v>13</v>
      </c>
      <c r="C110" s="88">
        <f>int_lin_19!T92</f>
        <v>5.4255000000000004</v>
      </c>
      <c r="D110" s="88">
        <f>int_lag_19!O103</f>
        <v>5.4201599999999983</v>
      </c>
      <c r="E110" s="38">
        <f>int_lin_19!U92</f>
        <v>5.9559999999999995</v>
      </c>
      <c r="F110" s="89">
        <f>int_lag_19!P103</f>
        <v>5.9485000000000001</v>
      </c>
      <c r="G110" s="38">
        <f>int_lin_19!V92</f>
        <v>6.0335000000000001</v>
      </c>
      <c r="H110" s="89">
        <f>int_lag_19!Q103</f>
        <v>6.0249799999999993</v>
      </c>
      <c r="I110" s="38">
        <f>int_lin_19!W92</f>
        <v>6.1830000000000007</v>
      </c>
      <c r="J110" s="89">
        <f>int_lag_19!R103</f>
        <v>6.1740600000000008</v>
      </c>
      <c r="K110" s="38">
        <f>int_lin_19!X92</f>
        <v>6.7590000000000003</v>
      </c>
      <c r="L110" s="89">
        <f>int_lag_19!S103</f>
        <v>6.7434000000000003</v>
      </c>
      <c r="M110" s="38">
        <f>int_lin_19!Y92</f>
        <v>7.0259999999999989</v>
      </c>
      <c r="N110" s="89">
        <f>int_lag_19!T103</f>
        <v>7.0059149999999981</v>
      </c>
      <c r="O110" s="38">
        <f>int_lin_19!Z92</f>
        <v>7.2489999999999988</v>
      </c>
      <c r="P110" s="89">
        <f>int_lag_19!U103</f>
        <v>7.2252999999999989</v>
      </c>
      <c r="Q110" s="38">
        <f>int_lin_19!AA92</f>
        <v>7.5834999999999999</v>
      </c>
      <c r="R110" s="89">
        <f>int_lag_19!V103</f>
        <v>7.5598899999999984</v>
      </c>
      <c r="S110" s="38">
        <f>int_lin_19!AB92</f>
        <v>7.9310000000000018</v>
      </c>
      <c r="T110" s="89">
        <f>int_lag_19!W103</f>
        <v>7.8958399999999971</v>
      </c>
      <c r="U110" s="38">
        <f>int_lin_19!C92</f>
        <v>5.8384999999999998</v>
      </c>
      <c r="V110" s="38">
        <f>int_lag_19!C103</f>
        <v>5.8316000000000017</v>
      </c>
      <c r="W110" s="38">
        <f>int_lin_19!D92</f>
        <v>6.4860000000000007</v>
      </c>
      <c r="X110" s="38">
        <f>int_lag_19!D103</f>
        <v>6.4776000000000016</v>
      </c>
      <c r="Y110" s="38">
        <f>int_lin_19!E92</f>
        <v>6.6575000000000015</v>
      </c>
      <c r="Z110" s="38">
        <f>int_lag_19!E103</f>
        <v>6.6465800000000002</v>
      </c>
      <c r="AA110" s="38">
        <f>int_lin_19!F92</f>
        <v>6.915</v>
      </c>
      <c r="AB110" s="38">
        <f>int_lag_19!F103</f>
        <v>6.9022199999999998</v>
      </c>
      <c r="AC110" s="38">
        <f>int_lin_19!G92</f>
        <v>7.5989999999999993</v>
      </c>
      <c r="AD110" s="38">
        <f>int_lag_19!G103</f>
        <v>7.5781200000000011</v>
      </c>
      <c r="AE110" s="38">
        <f>int_lin_19!H92</f>
        <v>7.9139999999999997</v>
      </c>
      <c r="AF110" s="38">
        <f>int_lag_19!H103</f>
        <v>7.8883650000000003</v>
      </c>
      <c r="AG110" s="38">
        <f>int_lin_19!I92</f>
        <v>8.1890000000000001</v>
      </c>
      <c r="AH110" s="38">
        <f>int_lag_19!I103</f>
        <v>8.1591799999999992</v>
      </c>
      <c r="AI110" s="38">
        <f>int_lin_19!J92</f>
        <v>8.4994999999999994</v>
      </c>
      <c r="AJ110" s="38">
        <f>int_lag_19!J103</f>
        <v>8.4693499999999986</v>
      </c>
      <c r="AK110" s="38">
        <f>int_lin_19!K92</f>
        <v>8.8430000000000017</v>
      </c>
      <c r="AL110" s="38">
        <f>int_lag_19!K103</f>
        <v>8.8015999999999988</v>
      </c>
    </row>
    <row r="111" spans="2:38" x14ac:dyDescent="0.3">
      <c r="B111">
        <v>14</v>
      </c>
      <c r="C111" s="88">
        <f>int_lin_19!T93</f>
        <v>5.4206666666666665</v>
      </c>
      <c r="D111" s="88">
        <f>int_lag_19!O104</f>
        <v>5.4141399999999988</v>
      </c>
      <c r="E111" s="38">
        <f>int_lin_19!U93</f>
        <v>5.9496666666666664</v>
      </c>
      <c r="F111" s="89">
        <f>int_lag_19!P104</f>
        <v>5.9405000000000001</v>
      </c>
      <c r="G111" s="38">
        <f>int_lin_19!V93</f>
        <v>6.0263333333333335</v>
      </c>
      <c r="H111" s="89">
        <f>int_lag_19!Q104</f>
        <v>6.0159199999999995</v>
      </c>
      <c r="I111" s="38">
        <f>int_lin_19!W93</f>
        <v>6.1756666666666673</v>
      </c>
      <c r="J111" s="89">
        <f>int_lag_19!R104</f>
        <v>6.1647400000000001</v>
      </c>
      <c r="K111" s="38">
        <f>int_lin_19!X93</f>
        <v>6.7436666666666669</v>
      </c>
      <c r="L111" s="89">
        <f>int_lag_19!S104</f>
        <v>6.7246000000000006</v>
      </c>
      <c r="M111" s="38">
        <f>int_lin_19!Y93</f>
        <v>7.0050833333333324</v>
      </c>
      <c r="N111" s="89">
        <f>int_lag_19!T104</f>
        <v>6.9805349999999979</v>
      </c>
      <c r="O111" s="38">
        <f>int_lin_19!Z93</f>
        <v>7.2236666666666656</v>
      </c>
      <c r="P111" s="89">
        <f>int_lag_19!U104</f>
        <v>7.1946999999999983</v>
      </c>
      <c r="Q111" s="38">
        <f>int_lin_19!AA93</f>
        <v>7.5571666666666673</v>
      </c>
      <c r="R111" s="89">
        <f>int_lag_19!V104</f>
        <v>7.5283099999999985</v>
      </c>
      <c r="S111" s="38">
        <f>int_lin_19!AB93</f>
        <v>7.8913333333333355</v>
      </c>
      <c r="T111" s="89">
        <f>int_lag_19!W104</f>
        <v>7.8483599999999969</v>
      </c>
      <c r="U111" s="38">
        <f>int_lin_19!C93</f>
        <v>5.8213333333333326</v>
      </c>
      <c r="V111" s="38">
        <f>int_lag_19!C104</f>
        <v>5.8129000000000017</v>
      </c>
      <c r="W111" s="38">
        <f>int_lin_19!D93</f>
        <v>6.4646666666666679</v>
      </c>
      <c r="X111" s="38">
        <f>int_lag_19!D104</f>
        <v>6.4544000000000015</v>
      </c>
      <c r="Y111" s="38">
        <f>int_lin_19!E93</f>
        <v>6.6316666666666677</v>
      </c>
      <c r="Z111" s="38">
        <f>int_lag_19!E104</f>
        <v>6.6183199999999998</v>
      </c>
      <c r="AA111" s="38">
        <f>int_lin_19!F93</f>
        <v>6.8850000000000007</v>
      </c>
      <c r="AB111" s="38">
        <f>int_lag_19!F104</f>
        <v>6.8693799999999996</v>
      </c>
      <c r="AC111" s="38">
        <f>int_lin_19!G93</f>
        <v>7.5569999999999995</v>
      </c>
      <c r="AD111" s="38">
        <f>int_lag_19!G104</f>
        <v>7.5314800000000011</v>
      </c>
      <c r="AE111" s="38">
        <f>int_lin_19!H93</f>
        <v>7.8649166666666659</v>
      </c>
      <c r="AF111" s="38">
        <f>int_lag_19!H104</f>
        <v>7.8335850000000002</v>
      </c>
      <c r="AG111" s="38">
        <f>int_lin_19!I93</f>
        <v>8.1336666666666666</v>
      </c>
      <c r="AH111" s="38">
        <f>int_lag_19!I104</f>
        <v>8.0972199999999983</v>
      </c>
      <c r="AI111" s="38">
        <f>int_lin_19!J93</f>
        <v>8.4435000000000002</v>
      </c>
      <c r="AJ111" s="38">
        <f>int_lag_19!J104</f>
        <v>8.4066499999999991</v>
      </c>
      <c r="AK111" s="38">
        <f>int_lin_19!K93</f>
        <v>8.7740000000000027</v>
      </c>
      <c r="AL111" s="38">
        <f>int_lag_19!K104</f>
        <v>8.723399999999998</v>
      </c>
    </row>
    <row r="112" spans="2:38" x14ac:dyDescent="0.3">
      <c r="B112">
        <v>15</v>
      </c>
      <c r="C112" s="88">
        <f>int_lin_19!T94</f>
        <v>5.4158333333333335</v>
      </c>
      <c r="D112" s="88">
        <f>int_lag_19!O105</f>
        <v>5.4084166666666649</v>
      </c>
      <c r="E112" s="38">
        <f>int_lin_19!U94</f>
        <v>5.9433333333333334</v>
      </c>
      <c r="F112" s="89">
        <f>int_lag_19!P105</f>
        <v>5.9329166666666673</v>
      </c>
      <c r="G112" s="38">
        <f>int_lin_19!V94</f>
        <v>6.019166666666667</v>
      </c>
      <c r="H112" s="89">
        <f>int_lag_19!Q105</f>
        <v>6.0073333333333325</v>
      </c>
      <c r="I112" s="38">
        <f>int_lin_19!W94</f>
        <v>6.1683333333333339</v>
      </c>
      <c r="J112" s="89">
        <f>int_lag_19!R105</f>
        <v>6.1559166666666671</v>
      </c>
      <c r="K112" s="38">
        <f>int_lin_19!X94</f>
        <v>6.7283333333333335</v>
      </c>
      <c r="L112" s="89">
        <f>int_lag_19!S105</f>
        <v>6.706666666666667</v>
      </c>
      <c r="M112" s="38">
        <f>int_lin_19!Y94</f>
        <v>6.984166666666666</v>
      </c>
      <c r="N112" s="89">
        <f>int_lag_19!T105</f>
        <v>6.9562708333333312</v>
      </c>
      <c r="O112" s="38">
        <f>int_lin_19!Z94</f>
        <v>7.1983333333333324</v>
      </c>
      <c r="P112" s="89">
        <f>int_lag_19!U105</f>
        <v>7.1654166666666654</v>
      </c>
      <c r="Q112" s="38">
        <f>int_lin_19!AA94</f>
        <v>7.5308333333333337</v>
      </c>
      <c r="R112" s="89">
        <f>int_lag_19!V105</f>
        <v>7.4980416666666656</v>
      </c>
      <c r="S112" s="38">
        <f>int_lin_19!AB94</f>
        <v>7.8516666666666683</v>
      </c>
      <c r="T112" s="89">
        <f>int_lag_19!W105</f>
        <v>7.8028333333333304</v>
      </c>
      <c r="U112" s="38">
        <f>int_lin_19!C94</f>
        <v>5.8041666666666663</v>
      </c>
      <c r="V112" s="38">
        <f>int_lag_19!C105</f>
        <v>5.7945833333333354</v>
      </c>
      <c r="W112" s="38">
        <f>int_lin_19!D94</f>
        <v>6.4433333333333342</v>
      </c>
      <c r="X112" s="38">
        <f>int_lag_19!D105</f>
        <v>6.4316666666666684</v>
      </c>
      <c r="Y112" s="38">
        <f>int_lin_19!E94</f>
        <v>6.6058333333333348</v>
      </c>
      <c r="Z112" s="38">
        <f>int_lag_19!E105</f>
        <v>6.5906666666666665</v>
      </c>
      <c r="AA112" s="38">
        <f>int_lin_19!F94</f>
        <v>6.8550000000000004</v>
      </c>
      <c r="AB112" s="38">
        <f>int_lag_19!F105</f>
        <v>6.8372499999999992</v>
      </c>
      <c r="AC112" s="38">
        <f>int_lin_19!G94</f>
        <v>7.5149999999999997</v>
      </c>
      <c r="AD112" s="38">
        <f>int_lag_19!G105</f>
        <v>7.4860000000000015</v>
      </c>
      <c r="AE112" s="38">
        <f>int_lin_19!H94</f>
        <v>7.815833333333333</v>
      </c>
      <c r="AF112" s="38">
        <f>int_lag_19!H105</f>
        <v>7.7802291666666665</v>
      </c>
      <c r="AG112" s="38">
        <f>int_lin_19!I94</f>
        <v>8.0783333333333331</v>
      </c>
      <c r="AH112" s="38">
        <f>int_lag_19!I105</f>
        <v>8.0369166666666647</v>
      </c>
      <c r="AI112" s="38">
        <f>int_lin_19!J94</f>
        <v>8.3874999999999993</v>
      </c>
      <c r="AJ112" s="38">
        <f>int_lag_19!J105</f>
        <v>8.3456249999999983</v>
      </c>
      <c r="AK112" s="38">
        <f>int_lin_19!K94</f>
        <v>8.7050000000000018</v>
      </c>
      <c r="AL112" s="38">
        <f>int_lag_19!K105</f>
        <v>8.6474999999999991</v>
      </c>
    </row>
    <row r="113" spans="2:38" x14ac:dyDescent="0.3">
      <c r="B113">
        <v>16</v>
      </c>
      <c r="C113" s="88">
        <f>int_lin_19!T95</f>
        <v>5.4110000000000005</v>
      </c>
      <c r="D113" s="88">
        <f>int_lag_19!O106</f>
        <v>5.4029899999999982</v>
      </c>
      <c r="E113" s="38">
        <f>int_lin_19!U95</f>
        <v>5.9370000000000003</v>
      </c>
      <c r="F113" s="89">
        <f>int_lag_19!P106</f>
        <v>5.9257500000000007</v>
      </c>
      <c r="G113" s="38">
        <f>int_lin_19!V95</f>
        <v>6.0120000000000005</v>
      </c>
      <c r="H113" s="89">
        <f>int_lag_19!Q106</f>
        <v>5.9992199999999993</v>
      </c>
      <c r="I113" s="38">
        <f>int_lin_19!W95</f>
        <v>6.1610000000000005</v>
      </c>
      <c r="J113" s="89">
        <f>int_lag_19!R106</f>
        <v>6.1475900000000001</v>
      </c>
      <c r="K113" s="38">
        <f>int_lin_19!X95</f>
        <v>6.7130000000000001</v>
      </c>
      <c r="L113" s="89">
        <f>int_lag_19!S106</f>
        <v>6.6896000000000004</v>
      </c>
      <c r="M113" s="38">
        <f>int_lin_19!Y95</f>
        <v>6.9632499999999995</v>
      </c>
      <c r="N113" s="89">
        <f>int_lag_19!T106</f>
        <v>6.9331224999999979</v>
      </c>
      <c r="O113" s="38">
        <f>int_lin_19!Z95</f>
        <v>7.1729999999999992</v>
      </c>
      <c r="P113" s="89">
        <f>int_lag_19!U106</f>
        <v>7.1374499999999994</v>
      </c>
      <c r="Q113" s="38">
        <f>int_lin_19!AA95</f>
        <v>7.5045000000000002</v>
      </c>
      <c r="R113" s="89">
        <f>int_lag_19!V106</f>
        <v>7.4690849999999989</v>
      </c>
      <c r="S113" s="38">
        <f>int_lin_19!AB95</f>
        <v>7.8120000000000012</v>
      </c>
      <c r="T113" s="89">
        <f>int_lag_19!W106</f>
        <v>7.7592599999999967</v>
      </c>
      <c r="U113" s="38">
        <f>int_lin_19!C95</f>
        <v>5.7869999999999999</v>
      </c>
      <c r="V113" s="38">
        <f>int_lag_19!C106</f>
        <v>5.7766500000000018</v>
      </c>
      <c r="W113" s="38">
        <f>int_lin_19!D95</f>
        <v>6.4220000000000006</v>
      </c>
      <c r="X113" s="38">
        <f>int_lag_19!D106</f>
        <v>6.4094000000000015</v>
      </c>
      <c r="Y113" s="38">
        <f>int_lin_19!E95</f>
        <v>6.5800000000000018</v>
      </c>
      <c r="Z113" s="38">
        <f>int_lag_19!E106</f>
        <v>6.5636200000000002</v>
      </c>
      <c r="AA113" s="38">
        <f>int_lin_19!F95</f>
        <v>6.8250000000000002</v>
      </c>
      <c r="AB113" s="38">
        <f>int_lag_19!F106</f>
        <v>6.8058299999999994</v>
      </c>
      <c r="AC113" s="38">
        <f>int_lin_19!G95</f>
        <v>7.4729999999999999</v>
      </c>
      <c r="AD113" s="38">
        <f>int_lag_19!G106</f>
        <v>7.4416800000000016</v>
      </c>
      <c r="AE113" s="38">
        <f>int_lin_19!H95</f>
        <v>7.76675</v>
      </c>
      <c r="AF113" s="38">
        <f>int_lag_19!H106</f>
        <v>7.7282975</v>
      </c>
      <c r="AG113" s="38">
        <f>int_lin_19!I95</f>
        <v>8.0229999999999997</v>
      </c>
      <c r="AH113" s="38">
        <f>int_lag_19!I106</f>
        <v>7.9782699999999984</v>
      </c>
      <c r="AI113" s="38">
        <f>int_lin_19!J95</f>
        <v>8.3315000000000001</v>
      </c>
      <c r="AJ113" s="38">
        <f>int_lag_19!J106</f>
        <v>8.2862749999999998</v>
      </c>
      <c r="AK113" s="38">
        <f>int_lin_19!K95</f>
        <v>8.6360000000000028</v>
      </c>
      <c r="AL113" s="38">
        <f>int_lag_19!K106</f>
        <v>8.5738999999999983</v>
      </c>
    </row>
    <row r="114" spans="2:38" x14ac:dyDescent="0.3">
      <c r="B114">
        <v>17</v>
      </c>
      <c r="C114" s="88">
        <f>int_lin_19!T96</f>
        <v>5.4061666666666666</v>
      </c>
      <c r="D114" s="88">
        <f>int_lag_19!O107</f>
        <v>5.3978599999999988</v>
      </c>
      <c r="E114" s="38">
        <f>int_lin_19!U96</f>
        <v>5.9306666666666672</v>
      </c>
      <c r="F114" s="89">
        <f>int_lag_19!P107</f>
        <v>5.9190000000000005</v>
      </c>
      <c r="G114" s="38">
        <f>int_lin_19!V96</f>
        <v>6.0048333333333339</v>
      </c>
      <c r="H114" s="89">
        <f>int_lag_19!Q107</f>
        <v>5.991579999999999</v>
      </c>
      <c r="I114" s="38">
        <f>int_lin_19!W96</f>
        <v>6.1536666666666671</v>
      </c>
      <c r="J114" s="89">
        <f>int_lag_19!R107</f>
        <v>6.1397599999999999</v>
      </c>
      <c r="K114" s="38">
        <f>int_lin_19!X96</f>
        <v>6.6976666666666667</v>
      </c>
      <c r="L114" s="89">
        <f>int_lag_19!S107</f>
        <v>6.6734000000000009</v>
      </c>
      <c r="M114" s="38">
        <f>int_lin_19!Y96</f>
        <v>6.942333333333333</v>
      </c>
      <c r="N114" s="89">
        <f>int_lag_19!T107</f>
        <v>6.911089999999998</v>
      </c>
      <c r="O114" s="38">
        <f>int_lin_19!Z96</f>
        <v>7.1476666666666659</v>
      </c>
      <c r="P114" s="89">
        <f>int_lag_19!U107</f>
        <v>7.1107999999999993</v>
      </c>
      <c r="Q114" s="38">
        <f>int_lin_19!AA96</f>
        <v>7.4781666666666666</v>
      </c>
      <c r="R114" s="89">
        <f>int_lag_19!V107</f>
        <v>7.4414399999999992</v>
      </c>
      <c r="S114" s="38">
        <f>int_lin_19!AB96</f>
        <v>7.7723333333333349</v>
      </c>
      <c r="T114" s="89">
        <f>int_lag_19!W107</f>
        <v>7.7176399999999967</v>
      </c>
      <c r="U114" s="38">
        <f>int_lin_19!C96</f>
        <v>5.7698333333333327</v>
      </c>
      <c r="V114" s="38">
        <f>int_lag_19!C107</f>
        <v>5.7591000000000019</v>
      </c>
      <c r="W114" s="38">
        <f>int_lin_19!D96</f>
        <v>6.4006666666666678</v>
      </c>
      <c r="X114" s="38">
        <f>int_lag_19!D107</f>
        <v>6.3876000000000017</v>
      </c>
      <c r="Y114" s="38">
        <f>int_lin_19!E96</f>
        <v>6.554166666666668</v>
      </c>
      <c r="Z114" s="38">
        <f>int_lag_19!E107</f>
        <v>6.5371800000000002</v>
      </c>
      <c r="AA114" s="38">
        <f>int_lin_19!F96</f>
        <v>6.7949999999999999</v>
      </c>
      <c r="AB114" s="38">
        <f>int_lag_19!F107</f>
        <v>6.7751199999999994</v>
      </c>
      <c r="AC114" s="38">
        <f>int_lin_19!G96</f>
        <v>7.4309999999999992</v>
      </c>
      <c r="AD114" s="38">
        <f>int_lag_19!G107</f>
        <v>7.3985200000000013</v>
      </c>
      <c r="AE114" s="38">
        <f>int_lin_19!H96</f>
        <v>7.7176666666666662</v>
      </c>
      <c r="AF114" s="38">
        <f>int_lag_19!H107</f>
        <v>7.6777899999999999</v>
      </c>
      <c r="AG114" s="38">
        <f>int_lin_19!I96</f>
        <v>7.9676666666666662</v>
      </c>
      <c r="AH114" s="38">
        <f>int_lag_19!I107</f>
        <v>7.9212799999999977</v>
      </c>
      <c r="AI114" s="38">
        <f>int_lin_19!J96</f>
        <v>8.2754999999999992</v>
      </c>
      <c r="AJ114" s="38">
        <f>int_lag_19!J107</f>
        <v>8.2285999999999984</v>
      </c>
      <c r="AK114" s="38">
        <f>int_lin_19!K96</f>
        <v>8.5670000000000019</v>
      </c>
      <c r="AL114" s="38">
        <f>int_lag_19!K107</f>
        <v>8.5025999999999975</v>
      </c>
    </row>
    <row r="115" spans="2:38" x14ac:dyDescent="0.3">
      <c r="B115">
        <v>18</v>
      </c>
      <c r="C115" s="88">
        <f>int_lin_19!T97</f>
        <v>5.4013333333333335</v>
      </c>
      <c r="D115" s="88">
        <f>int_lag_19!O108</f>
        <v>5.3930266666666649</v>
      </c>
      <c r="E115" s="38">
        <f>int_lin_19!U97</f>
        <v>5.9243333333333332</v>
      </c>
      <c r="F115" s="89">
        <f>int_lag_19!P108</f>
        <v>5.9126666666666674</v>
      </c>
      <c r="G115" s="38">
        <f>int_lin_19!V97</f>
        <v>5.9976666666666674</v>
      </c>
      <c r="H115" s="89">
        <f>int_lag_19!Q108</f>
        <v>5.9844133333333325</v>
      </c>
      <c r="I115" s="38">
        <f>int_lin_19!W97</f>
        <v>6.1463333333333336</v>
      </c>
      <c r="J115" s="89">
        <f>int_lag_19!R108</f>
        <v>6.1324266666666665</v>
      </c>
      <c r="K115" s="38">
        <f>int_lin_19!X97</f>
        <v>6.6823333333333332</v>
      </c>
      <c r="L115" s="89">
        <f>int_lag_19!S108</f>
        <v>6.6580666666666675</v>
      </c>
      <c r="M115" s="38">
        <f>int_lin_19!Y97</f>
        <v>6.9214166666666666</v>
      </c>
      <c r="N115" s="89">
        <f>int_lag_19!T108</f>
        <v>6.8901733333333315</v>
      </c>
      <c r="O115" s="38">
        <f>int_lin_19!Z97</f>
        <v>7.1223333333333327</v>
      </c>
      <c r="P115" s="89">
        <f>int_lag_19!U108</f>
        <v>7.0854666666666661</v>
      </c>
      <c r="Q115" s="38">
        <f>int_lin_19!AA97</f>
        <v>7.451833333333334</v>
      </c>
      <c r="R115" s="89">
        <f>int_lag_19!V108</f>
        <v>7.4151066666666656</v>
      </c>
      <c r="S115" s="38">
        <f>int_lin_19!AB97</f>
        <v>7.7326666666666686</v>
      </c>
      <c r="T115" s="89">
        <f>int_lag_19!W108</f>
        <v>7.6779733333333304</v>
      </c>
      <c r="U115" s="38">
        <f>int_lin_19!C97</f>
        <v>5.7526666666666664</v>
      </c>
      <c r="V115" s="38">
        <f>int_lag_19!C108</f>
        <v>5.7419333333333347</v>
      </c>
      <c r="W115" s="38">
        <f>int_lin_19!D97</f>
        <v>6.3793333333333342</v>
      </c>
      <c r="X115" s="38">
        <f>int_lag_19!D108</f>
        <v>6.3662666666666681</v>
      </c>
      <c r="Y115" s="38">
        <f>int_lin_19!E97</f>
        <v>6.5283333333333351</v>
      </c>
      <c r="Z115" s="38">
        <f>int_lag_19!E108</f>
        <v>6.5113466666666673</v>
      </c>
      <c r="AA115" s="38">
        <f>int_lin_19!F97</f>
        <v>6.7650000000000006</v>
      </c>
      <c r="AB115" s="38">
        <f>int_lag_19!F108</f>
        <v>6.7451199999999991</v>
      </c>
      <c r="AC115" s="38">
        <f>int_lin_19!G97</f>
        <v>7.3889999999999993</v>
      </c>
      <c r="AD115" s="38">
        <f>int_lag_19!G108</f>
        <v>7.3565200000000015</v>
      </c>
      <c r="AE115" s="38">
        <f>int_lin_19!H97</f>
        <v>7.6685833333333333</v>
      </c>
      <c r="AF115" s="38">
        <f>int_lag_19!H108</f>
        <v>7.6287066666666661</v>
      </c>
      <c r="AG115" s="38">
        <f>int_lin_19!I97</f>
        <v>7.9123333333333328</v>
      </c>
      <c r="AH115" s="38">
        <f>int_lag_19!I108</f>
        <v>7.8659466666666642</v>
      </c>
      <c r="AI115" s="38">
        <f>int_lin_19!J97</f>
        <v>8.2195</v>
      </c>
      <c r="AJ115" s="38">
        <f>int_lag_19!J108</f>
        <v>8.1725999999999992</v>
      </c>
      <c r="AK115" s="38">
        <f>int_lin_19!K97</f>
        <v>8.4980000000000011</v>
      </c>
      <c r="AL115" s="38">
        <f>int_lag_19!K108</f>
        <v>8.4335999999999984</v>
      </c>
    </row>
    <row r="116" spans="2:38" x14ac:dyDescent="0.3">
      <c r="B116">
        <v>19</v>
      </c>
      <c r="C116" s="88">
        <f>int_lin_19!T98</f>
        <v>5.3965000000000005</v>
      </c>
      <c r="D116" s="88">
        <f>int_lag_19!O109</f>
        <v>5.3884899999999982</v>
      </c>
      <c r="E116" s="38">
        <f>int_lin_19!U98</f>
        <v>5.9180000000000001</v>
      </c>
      <c r="F116" s="89">
        <f>int_lag_19!P109</f>
        <v>5.9067500000000015</v>
      </c>
      <c r="G116" s="38">
        <f>int_lin_19!V98</f>
        <v>5.9904999999999999</v>
      </c>
      <c r="H116" s="89">
        <f>int_lag_19!Q109</f>
        <v>5.9777199999999997</v>
      </c>
      <c r="I116" s="38">
        <f>int_lin_19!W98</f>
        <v>6.1390000000000002</v>
      </c>
      <c r="J116" s="89">
        <f>int_lag_19!R109</f>
        <v>6.1255899999999999</v>
      </c>
      <c r="K116" s="38">
        <f>int_lin_19!X98</f>
        <v>6.6669999999999998</v>
      </c>
      <c r="L116" s="89">
        <f>int_lag_19!S109</f>
        <v>6.6436000000000011</v>
      </c>
      <c r="M116" s="38">
        <f>int_lin_19!Y98</f>
        <v>6.9004999999999992</v>
      </c>
      <c r="N116" s="89">
        <f>int_lag_19!T109</f>
        <v>6.8703724999999984</v>
      </c>
      <c r="O116" s="38">
        <f>int_lin_19!Z98</f>
        <v>7.0969999999999995</v>
      </c>
      <c r="P116" s="89">
        <f>int_lag_19!U109</f>
        <v>7.0614499999999989</v>
      </c>
      <c r="Q116" s="38">
        <f>int_lin_19!AA98</f>
        <v>7.4255000000000004</v>
      </c>
      <c r="R116" s="89">
        <f>int_lag_19!V109</f>
        <v>7.3900849999999991</v>
      </c>
      <c r="S116" s="38">
        <f>int_lin_19!AB98</f>
        <v>7.6930000000000014</v>
      </c>
      <c r="T116" s="89">
        <f>int_lag_19!W109</f>
        <v>7.6402599999999969</v>
      </c>
      <c r="U116" s="38">
        <f>int_lin_19!C98</f>
        <v>5.7354999999999992</v>
      </c>
      <c r="V116" s="38">
        <f>int_lag_19!C109</f>
        <v>5.7251500000000011</v>
      </c>
      <c r="W116" s="38">
        <f>int_lin_19!D98</f>
        <v>6.3580000000000005</v>
      </c>
      <c r="X116" s="38">
        <f>int_lag_19!D109</f>
        <v>6.3454000000000015</v>
      </c>
      <c r="Y116" s="38">
        <f>int_lin_19!E98</f>
        <v>6.5025000000000013</v>
      </c>
      <c r="Z116" s="38">
        <f>int_lag_19!E109</f>
        <v>6.4861200000000006</v>
      </c>
      <c r="AA116" s="38">
        <f>int_lin_19!F98</f>
        <v>6.7350000000000003</v>
      </c>
      <c r="AB116" s="38">
        <f>int_lag_19!F109</f>
        <v>6.7158299999999995</v>
      </c>
      <c r="AC116" s="38">
        <f>int_lin_19!G98</f>
        <v>7.3469999999999995</v>
      </c>
      <c r="AD116" s="38">
        <f>int_lag_19!G109</f>
        <v>7.3156800000000013</v>
      </c>
      <c r="AE116" s="38">
        <f>int_lin_19!H98</f>
        <v>7.6194999999999995</v>
      </c>
      <c r="AF116" s="38">
        <f>int_lag_19!H109</f>
        <v>7.5810475000000004</v>
      </c>
      <c r="AG116" s="38">
        <f>int_lin_19!I98</f>
        <v>7.8569999999999993</v>
      </c>
      <c r="AH116" s="38">
        <f>int_lag_19!I109</f>
        <v>7.812269999999998</v>
      </c>
      <c r="AI116" s="38">
        <f>int_lin_19!J98</f>
        <v>8.1634999999999991</v>
      </c>
      <c r="AJ116" s="38">
        <f>int_lag_19!J109</f>
        <v>8.1182749999999988</v>
      </c>
      <c r="AK116" s="38">
        <f>int_lin_19!K98</f>
        <v>8.429000000000002</v>
      </c>
      <c r="AL116" s="38">
        <f>int_lag_19!K109</f>
        <v>8.3668999999999976</v>
      </c>
    </row>
    <row r="117" spans="2:38" x14ac:dyDescent="0.3">
      <c r="B117">
        <v>20</v>
      </c>
      <c r="C117" s="88">
        <f>int_lin_19!T99</f>
        <v>5.3916666666666666</v>
      </c>
      <c r="D117" s="88">
        <f>int_lag_19!O110</f>
        <v>5.384249999999998</v>
      </c>
      <c r="E117" s="38">
        <f>int_lin_19!U99</f>
        <v>5.9116666666666671</v>
      </c>
      <c r="F117" s="89">
        <f>int_lag_19!P110</f>
        <v>5.901250000000001</v>
      </c>
      <c r="G117" s="38">
        <f>int_lin_19!V99</f>
        <v>5.9833333333333334</v>
      </c>
      <c r="H117" s="89">
        <f>int_lag_19!Q110</f>
        <v>5.9714999999999998</v>
      </c>
      <c r="I117" s="38">
        <f>int_lin_19!W99</f>
        <v>6.1316666666666668</v>
      </c>
      <c r="J117" s="89">
        <f>int_lag_19!R110</f>
        <v>6.1192500000000001</v>
      </c>
      <c r="K117" s="38">
        <f>int_lin_19!X99</f>
        <v>6.6516666666666673</v>
      </c>
      <c r="L117" s="89">
        <f>int_lag_19!S110</f>
        <v>6.6300000000000008</v>
      </c>
      <c r="M117" s="38">
        <f>int_lin_19!Y99</f>
        <v>6.8795833333333327</v>
      </c>
      <c r="N117" s="89">
        <f>int_lag_19!T110</f>
        <v>6.8516874999999988</v>
      </c>
      <c r="O117" s="38">
        <f>int_lin_19!Z99</f>
        <v>7.0716666666666663</v>
      </c>
      <c r="P117" s="89">
        <f>int_lag_19!U110</f>
        <v>7.0387499999999994</v>
      </c>
      <c r="Q117" s="38">
        <f>int_lin_19!AA99</f>
        <v>7.3991666666666669</v>
      </c>
      <c r="R117" s="89">
        <f>int_lag_19!V110</f>
        <v>7.3663749999999997</v>
      </c>
      <c r="S117" s="38">
        <f>int_lin_19!AB99</f>
        <v>7.6533333333333351</v>
      </c>
      <c r="T117" s="89">
        <f>int_lag_19!W110</f>
        <v>7.6044999999999963</v>
      </c>
      <c r="U117" s="38">
        <f>int_lin_19!C99</f>
        <v>5.7183333333333328</v>
      </c>
      <c r="V117" s="38">
        <f>int_lag_19!C110</f>
        <v>5.7087500000000011</v>
      </c>
      <c r="W117" s="38">
        <f>int_lin_19!D99</f>
        <v>6.3366666666666678</v>
      </c>
      <c r="X117" s="38">
        <f>int_lag_19!D110</f>
        <v>6.3250000000000011</v>
      </c>
      <c r="Y117" s="38">
        <f>int_lin_19!E99</f>
        <v>6.4766666666666683</v>
      </c>
      <c r="Z117" s="38">
        <f>int_lag_19!E110</f>
        <v>6.4615000000000009</v>
      </c>
      <c r="AA117" s="38">
        <f>int_lin_19!F99</f>
        <v>6.7050000000000001</v>
      </c>
      <c r="AB117" s="38">
        <f>int_lag_19!F110</f>
        <v>6.6872499999999997</v>
      </c>
      <c r="AC117" s="38">
        <f>int_lin_19!G99</f>
        <v>7.3049999999999997</v>
      </c>
      <c r="AD117" s="38">
        <f>int_lag_19!G110</f>
        <v>7.2760000000000016</v>
      </c>
      <c r="AE117" s="38">
        <f>int_lin_19!H99</f>
        <v>7.5704166666666666</v>
      </c>
      <c r="AF117" s="38">
        <f>int_lag_19!H110</f>
        <v>7.5348125000000001</v>
      </c>
      <c r="AG117" s="38">
        <f>int_lin_19!I99</f>
        <v>7.8016666666666667</v>
      </c>
      <c r="AH117" s="38">
        <f>int_lag_19!I110</f>
        <v>7.7602499999999974</v>
      </c>
      <c r="AI117" s="38">
        <f>int_lin_19!J99</f>
        <v>8.1074999999999999</v>
      </c>
      <c r="AJ117" s="38">
        <f>int_lag_19!J110</f>
        <v>8.0656249999999989</v>
      </c>
      <c r="AK117" s="38">
        <f>int_lin_19!K99</f>
        <v>8.3600000000000012</v>
      </c>
      <c r="AL117" s="38">
        <f>int_lag_19!K110</f>
        <v>8.3024999999999984</v>
      </c>
    </row>
    <row r="118" spans="2:38" x14ac:dyDescent="0.3">
      <c r="B118">
        <v>21</v>
      </c>
      <c r="C118" s="88">
        <f>int_lin_19!T100</f>
        <v>5.3868333333333336</v>
      </c>
      <c r="D118" s="88">
        <f>int_lag_19!O111</f>
        <v>5.380306666666665</v>
      </c>
      <c r="E118" s="38">
        <f>int_lin_19!U100</f>
        <v>5.905333333333334</v>
      </c>
      <c r="F118" s="89">
        <f>int_lag_19!P111</f>
        <v>5.8961666666666677</v>
      </c>
      <c r="G118" s="38">
        <f>int_lin_19!V100</f>
        <v>5.9761666666666668</v>
      </c>
      <c r="H118" s="89">
        <f>int_lag_19!Q111</f>
        <v>5.9657533333333328</v>
      </c>
      <c r="I118" s="38">
        <f>int_lin_19!W100</f>
        <v>6.1243333333333334</v>
      </c>
      <c r="J118" s="89">
        <f>int_lag_19!R111</f>
        <v>6.1134066666666662</v>
      </c>
      <c r="K118" s="38">
        <f>int_lin_19!X100</f>
        <v>6.6363333333333339</v>
      </c>
      <c r="L118" s="89">
        <f>int_lag_19!S111</f>
        <v>6.6172666666666675</v>
      </c>
      <c r="M118" s="38">
        <f>int_lin_19!Y100</f>
        <v>6.8586666666666662</v>
      </c>
      <c r="N118" s="89">
        <f>int_lag_19!T111</f>
        <v>6.8341183333333317</v>
      </c>
      <c r="O118" s="38">
        <f>int_lin_19!Z100</f>
        <v>7.0463333333333331</v>
      </c>
      <c r="P118" s="89">
        <f>int_lag_19!U111</f>
        <v>7.0173666666666659</v>
      </c>
      <c r="Q118" s="38">
        <f>int_lin_19!AA100</f>
        <v>7.3728333333333342</v>
      </c>
      <c r="R118" s="89">
        <f>int_lag_19!V111</f>
        <v>7.3439766666666664</v>
      </c>
      <c r="S118" s="38">
        <f>int_lin_19!AB100</f>
        <v>7.6136666666666679</v>
      </c>
      <c r="T118" s="89">
        <f>int_lag_19!W111</f>
        <v>7.5706933333333302</v>
      </c>
      <c r="U118" s="38">
        <f>int_lin_19!C100</f>
        <v>5.7011666666666665</v>
      </c>
      <c r="V118" s="38">
        <f>int_lag_19!C111</f>
        <v>5.6927333333333348</v>
      </c>
      <c r="W118" s="38">
        <f>int_lin_19!D100</f>
        <v>6.3153333333333341</v>
      </c>
      <c r="X118" s="38">
        <f>int_lag_19!D111</f>
        <v>6.3050666666666677</v>
      </c>
      <c r="Y118" s="38">
        <f>int_lin_19!E100</f>
        <v>6.4508333333333354</v>
      </c>
      <c r="Z118" s="38">
        <f>int_lag_19!E111</f>
        <v>6.4374866666666675</v>
      </c>
      <c r="AA118" s="38">
        <f>int_lin_19!F100</f>
        <v>6.6750000000000007</v>
      </c>
      <c r="AB118" s="38">
        <f>int_lag_19!F111</f>
        <v>6.6593799999999996</v>
      </c>
      <c r="AC118" s="38">
        <f>int_lin_19!G100</f>
        <v>7.2629999999999999</v>
      </c>
      <c r="AD118" s="38">
        <f>int_lag_19!G111</f>
        <v>7.2374800000000015</v>
      </c>
      <c r="AE118" s="38">
        <f>int_lin_19!H100</f>
        <v>7.5213333333333336</v>
      </c>
      <c r="AF118" s="38">
        <f>int_lag_19!H111</f>
        <v>7.4900016666666662</v>
      </c>
      <c r="AG118" s="38">
        <f>int_lin_19!I100</f>
        <v>7.7463333333333333</v>
      </c>
      <c r="AH118" s="38">
        <f>int_lag_19!I111</f>
        <v>7.7098866666666641</v>
      </c>
      <c r="AI118" s="38">
        <f>int_lin_19!J100</f>
        <v>8.051499999999999</v>
      </c>
      <c r="AJ118" s="38">
        <f>int_lag_19!J111</f>
        <v>8.0146499999999996</v>
      </c>
      <c r="AK118" s="38">
        <f>int_lin_19!K100</f>
        <v>8.2910000000000021</v>
      </c>
      <c r="AL118" s="38">
        <f>int_lag_19!K111</f>
        <v>8.2403999999999975</v>
      </c>
    </row>
    <row r="119" spans="2:38" x14ac:dyDescent="0.3">
      <c r="B119">
        <v>22</v>
      </c>
      <c r="C119" s="88">
        <f>int_lin_19!T101</f>
        <v>5.3820000000000006</v>
      </c>
      <c r="D119" s="88">
        <f>int_lag_19!O112</f>
        <v>5.3766599999999984</v>
      </c>
      <c r="E119" s="38">
        <f>int_lin_19!U101</f>
        <v>5.8990000000000009</v>
      </c>
      <c r="F119" s="89">
        <f>int_lag_19!P112</f>
        <v>5.8915000000000015</v>
      </c>
      <c r="G119" s="38">
        <f>int_lin_19!V101</f>
        <v>5.9690000000000003</v>
      </c>
      <c r="H119" s="89">
        <f>int_lag_19!Q112</f>
        <v>5.9604799999999996</v>
      </c>
      <c r="I119" s="38">
        <f>int_lin_19!W101</f>
        <v>6.117</v>
      </c>
      <c r="J119" s="89">
        <f>int_lag_19!R112</f>
        <v>6.10806</v>
      </c>
      <c r="K119" s="38">
        <f>int_lin_19!X101</f>
        <v>6.6210000000000004</v>
      </c>
      <c r="L119" s="89">
        <f>int_lag_19!S112</f>
        <v>6.6054000000000004</v>
      </c>
      <c r="M119" s="38">
        <f>int_lin_19!Y101</f>
        <v>6.8377499999999998</v>
      </c>
      <c r="N119" s="89">
        <f>int_lag_19!T112</f>
        <v>6.8176649999999981</v>
      </c>
      <c r="O119" s="38">
        <f>int_lin_19!Z101</f>
        <v>7.020999999999999</v>
      </c>
      <c r="P119" s="89">
        <f>int_lag_19!U112</f>
        <v>6.9972999999999992</v>
      </c>
      <c r="Q119" s="38">
        <f>int_lin_19!AA101</f>
        <v>7.3465000000000007</v>
      </c>
      <c r="R119" s="89">
        <f>int_lag_19!V112</f>
        <v>7.3228899999999992</v>
      </c>
      <c r="S119" s="38">
        <f>int_lin_19!AB101</f>
        <v>7.5740000000000016</v>
      </c>
      <c r="T119" s="89">
        <f>int_lag_19!W112</f>
        <v>7.5388399999999969</v>
      </c>
      <c r="U119" s="38">
        <f>int_lin_19!C101</f>
        <v>5.6839999999999993</v>
      </c>
      <c r="V119" s="38">
        <f>int_lag_19!C112</f>
        <v>5.6771000000000011</v>
      </c>
      <c r="W119" s="38">
        <f>int_lin_19!D101</f>
        <v>6.2940000000000005</v>
      </c>
      <c r="X119" s="38">
        <f>int_lag_19!D112</f>
        <v>6.2856000000000014</v>
      </c>
      <c r="Y119" s="38">
        <f>int_lin_19!E101</f>
        <v>6.4250000000000016</v>
      </c>
      <c r="Z119" s="38">
        <f>int_lag_19!E112</f>
        <v>6.4140800000000011</v>
      </c>
      <c r="AA119" s="38">
        <f>int_lin_19!F101</f>
        <v>6.6450000000000005</v>
      </c>
      <c r="AB119" s="38">
        <f>int_lag_19!F112</f>
        <v>6.6322199999999993</v>
      </c>
      <c r="AC119" s="38">
        <f>int_lin_19!G101</f>
        <v>7.2210000000000001</v>
      </c>
      <c r="AD119" s="38">
        <f>int_lag_19!G112</f>
        <v>7.2001200000000019</v>
      </c>
      <c r="AE119" s="38">
        <f>int_lin_19!H101</f>
        <v>7.4722499999999998</v>
      </c>
      <c r="AF119" s="38">
        <f>int_lag_19!H112</f>
        <v>7.4466149999999995</v>
      </c>
      <c r="AG119" s="38">
        <f>int_lin_19!I101</f>
        <v>7.6909999999999998</v>
      </c>
      <c r="AH119" s="38">
        <f>int_lag_19!I112</f>
        <v>7.6611799999999972</v>
      </c>
      <c r="AI119" s="38">
        <f>int_lin_19!J101</f>
        <v>7.9954999999999998</v>
      </c>
      <c r="AJ119" s="38">
        <f>int_lag_19!J112</f>
        <v>7.965349999999999</v>
      </c>
      <c r="AK119" s="38">
        <f>int_lin_19!K101</f>
        <v>8.2220000000000013</v>
      </c>
      <c r="AL119" s="38">
        <f>int_lag_19!K112</f>
        <v>8.1805999999999983</v>
      </c>
    </row>
    <row r="120" spans="2:38" x14ac:dyDescent="0.3">
      <c r="B120">
        <v>23</v>
      </c>
      <c r="C120" s="88">
        <f>int_lin_19!T102</f>
        <v>5.3771666666666667</v>
      </c>
      <c r="D120" s="88">
        <f>int_lag_19!O113</f>
        <v>5.3733099999999983</v>
      </c>
      <c r="E120" s="38">
        <f>int_lin_19!U102</f>
        <v>5.8926666666666669</v>
      </c>
      <c r="F120" s="89">
        <f>int_lag_19!P113</f>
        <v>5.8872500000000016</v>
      </c>
      <c r="G120" s="38">
        <f>int_lin_19!V102</f>
        <v>5.9618333333333338</v>
      </c>
      <c r="H120" s="89">
        <f>int_lag_19!Q113</f>
        <v>5.9556799999999992</v>
      </c>
      <c r="I120" s="38">
        <f>int_lin_19!W102</f>
        <v>6.1096666666666675</v>
      </c>
      <c r="J120" s="89">
        <f>int_lag_19!R113</f>
        <v>6.1032099999999998</v>
      </c>
      <c r="K120" s="38">
        <f>int_lin_19!X102</f>
        <v>6.605666666666667</v>
      </c>
      <c r="L120" s="89">
        <f>int_lag_19!S113</f>
        <v>6.5944000000000011</v>
      </c>
      <c r="M120" s="38">
        <f>int_lin_19!Y102</f>
        <v>6.8168333333333333</v>
      </c>
      <c r="N120" s="89">
        <f>int_lag_19!T113</f>
        <v>6.8023274999999988</v>
      </c>
      <c r="O120" s="38">
        <f>int_lin_19!Z102</f>
        <v>6.9956666666666667</v>
      </c>
      <c r="P120" s="89">
        <f>int_lag_19!U113</f>
        <v>6.9785500000000003</v>
      </c>
      <c r="Q120" s="38">
        <f>int_lin_19!AA102</f>
        <v>7.3201666666666672</v>
      </c>
      <c r="R120" s="89">
        <f>int_lag_19!V113</f>
        <v>7.3031149999999991</v>
      </c>
      <c r="S120" s="38">
        <f>int_lin_19!AB102</f>
        <v>7.5343333333333344</v>
      </c>
      <c r="T120" s="89">
        <f>int_lag_19!W113</f>
        <v>7.5089399999999964</v>
      </c>
      <c r="U120" s="38">
        <f>int_lin_19!C102</f>
        <v>5.6668333333333329</v>
      </c>
      <c r="V120" s="38">
        <f>int_lag_19!C113</f>
        <v>5.6618500000000012</v>
      </c>
      <c r="W120" s="38">
        <f>int_lin_19!D102</f>
        <v>6.2726666666666677</v>
      </c>
      <c r="X120" s="38">
        <f>int_lag_19!D113</f>
        <v>6.2666000000000013</v>
      </c>
      <c r="Y120" s="38">
        <f>int_lin_19!E102</f>
        <v>6.3991666666666687</v>
      </c>
      <c r="Z120" s="38">
        <f>int_lag_19!E113</f>
        <v>6.391280000000001</v>
      </c>
      <c r="AA120" s="38">
        <f>int_lin_19!F102</f>
        <v>6.6150000000000002</v>
      </c>
      <c r="AB120" s="38">
        <f>int_lag_19!F113</f>
        <v>6.6057699999999997</v>
      </c>
      <c r="AC120" s="38">
        <f>int_lin_19!G102</f>
        <v>7.1789999999999994</v>
      </c>
      <c r="AD120" s="38">
        <f>int_lag_19!G113</f>
        <v>7.1639200000000018</v>
      </c>
      <c r="AE120" s="38">
        <f>int_lin_19!H102</f>
        <v>7.4231666666666669</v>
      </c>
      <c r="AF120" s="38">
        <f>int_lag_19!H113</f>
        <v>7.4046524999999992</v>
      </c>
      <c r="AG120" s="38">
        <f>int_lin_19!I102</f>
        <v>7.6356666666666664</v>
      </c>
      <c r="AH120" s="38">
        <f>int_lag_19!I113</f>
        <v>7.6141299999999976</v>
      </c>
      <c r="AI120" s="38">
        <f>int_lin_19!J102</f>
        <v>7.9394999999999989</v>
      </c>
      <c r="AJ120" s="38">
        <f>int_lag_19!J113</f>
        <v>7.917724999999999</v>
      </c>
      <c r="AK120" s="38">
        <f>int_lin_19!K102</f>
        <v>8.1530000000000022</v>
      </c>
      <c r="AL120" s="38">
        <f>int_lag_19!K113</f>
        <v>8.1230999999999973</v>
      </c>
    </row>
    <row r="121" spans="2:38" x14ac:dyDescent="0.3">
      <c r="B121">
        <v>24</v>
      </c>
      <c r="C121" s="88">
        <f>int_lin_19!T103</f>
        <v>5.3723333333333336</v>
      </c>
      <c r="D121" s="88">
        <f>int_lag_19!O114</f>
        <v>5.3702566666666645</v>
      </c>
      <c r="E121" s="38">
        <f>int_lin_19!U103</f>
        <v>5.8863333333333339</v>
      </c>
      <c r="F121" s="89">
        <f>int_lag_19!P114</f>
        <v>5.8834166666666681</v>
      </c>
      <c r="G121" s="38">
        <f>int_lin_19!V103</f>
        <v>5.9546666666666672</v>
      </c>
      <c r="H121" s="89">
        <f>int_lag_19!Q114</f>
        <v>5.9513533333333326</v>
      </c>
      <c r="I121" s="38">
        <f>int_lin_19!W103</f>
        <v>6.1023333333333341</v>
      </c>
      <c r="J121" s="89">
        <f>int_lag_19!R114</f>
        <v>6.0988566666666664</v>
      </c>
      <c r="K121" s="38">
        <f>int_lin_19!X103</f>
        <v>6.5903333333333336</v>
      </c>
      <c r="L121" s="89">
        <f>int_lag_19!S114</f>
        <v>6.5842666666666672</v>
      </c>
      <c r="M121" s="38">
        <f>int_lin_19!Y103</f>
        <v>6.7959166666666668</v>
      </c>
      <c r="N121" s="89">
        <f>int_lag_19!T114</f>
        <v>6.788105833333332</v>
      </c>
      <c r="O121" s="38">
        <f>int_lin_19!Z103</f>
        <v>6.9703333333333326</v>
      </c>
      <c r="P121" s="89">
        <f>int_lag_19!U114</f>
        <v>6.9611166666666664</v>
      </c>
      <c r="Q121" s="38">
        <f>int_lin_19!AA103</f>
        <v>7.2938333333333336</v>
      </c>
      <c r="R121" s="89">
        <f>int_lag_19!V114</f>
        <v>7.2846516666666661</v>
      </c>
      <c r="S121" s="38">
        <f>int_lin_19!AB103</f>
        <v>7.4946666666666681</v>
      </c>
      <c r="T121" s="89">
        <f>int_lag_19!W114</f>
        <v>7.4809933333333296</v>
      </c>
      <c r="U121" s="38">
        <f>int_lin_19!C103</f>
        <v>5.6496666666666657</v>
      </c>
      <c r="V121" s="38">
        <f>int_lag_19!C114</f>
        <v>5.6469833333333348</v>
      </c>
      <c r="W121" s="38">
        <f>int_lin_19!D103</f>
        <v>6.2513333333333341</v>
      </c>
      <c r="X121" s="38">
        <f>int_lag_19!D114</f>
        <v>6.2480666666666682</v>
      </c>
      <c r="Y121" s="38">
        <f>int_lin_19!E103</f>
        <v>6.3733333333333348</v>
      </c>
      <c r="Z121" s="38">
        <f>int_lag_19!E114</f>
        <v>6.3690866666666679</v>
      </c>
      <c r="AA121" s="38">
        <f>int_lin_19!F103</f>
        <v>6.585</v>
      </c>
      <c r="AB121" s="38">
        <f>int_lag_19!F114</f>
        <v>6.5800299999999989</v>
      </c>
      <c r="AC121" s="38">
        <f>int_lin_19!G103</f>
        <v>7.1369999999999996</v>
      </c>
      <c r="AD121" s="38">
        <f>int_lag_19!G114</f>
        <v>7.1288800000000014</v>
      </c>
      <c r="AE121" s="38">
        <f>int_lin_19!H103</f>
        <v>7.3740833333333331</v>
      </c>
      <c r="AF121" s="38">
        <f>int_lag_19!H114</f>
        <v>7.3641141666666661</v>
      </c>
      <c r="AG121" s="38">
        <f>int_lin_19!I103</f>
        <v>7.5803333333333329</v>
      </c>
      <c r="AH121" s="38">
        <f>int_lag_19!I114</f>
        <v>7.5687366666666636</v>
      </c>
      <c r="AI121" s="38">
        <f>int_lin_19!J103</f>
        <v>7.8834999999999997</v>
      </c>
      <c r="AJ121" s="38">
        <f>int_lag_19!J114</f>
        <v>7.8717749999999986</v>
      </c>
      <c r="AK121" s="38">
        <f>int_lin_19!K103</f>
        <v>8.0840000000000014</v>
      </c>
      <c r="AL121" s="38">
        <f>int_lag_19!K114</f>
        <v>8.0678999999999981</v>
      </c>
    </row>
    <row r="122" spans="2:38" x14ac:dyDescent="0.3">
      <c r="B122">
        <v>25</v>
      </c>
      <c r="C122" s="88">
        <f>int_lin_19!T104</f>
        <v>5.3675000000000006</v>
      </c>
      <c r="D122" s="88">
        <f>int_lag_19!O115</f>
        <v>5.3674999999999979</v>
      </c>
      <c r="E122" s="38">
        <f>int_lin_19!U104</f>
        <v>5.8800000000000008</v>
      </c>
      <c r="F122" s="89">
        <f>int_lag_19!P115</f>
        <v>5.8800000000000017</v>
      </c>
      <c r="G122" s="38">
        <f>int_lin_19!V104</f>
        <v>5.9475000000000007</v>
      </c>
      <c r="H122" s="89">
        <f>int_lag_19!Q115</f>
        <v>5.9474999999999998</v>
      </c>
      <c r="I122" s="38">
        <f>int_lin_19!W104</f>
        <v>6.0950000000000006</v>
      </c>
      <c r="J122" s="89">
        <f>int_lag_19!R115</f>
        <v>6.0949999999999998</v>
      </c>
      <c r="K122" s="38">
        <f>int_lin_19!X104</f>
        <v>6.5750000000000002</v>
      </c>
      <c r="L122" s="89">
        <f>int_lag_19!S115</f>
        <v>6.5750000000000011</v>
      </c>
      <c r="M122" s="38">
        <f>int_lin_19!Y104</f>
        <v>6.7750000000000004</v>
      </c>
      <c r="N122" s="89">
        <f>int_lag_19!T115</f>
        <v>6.7749999999999986</v>
      </c>
      <c r="O122" s="38">
        <f>int_lin_19!Z104</f>
        <v>6.9449999999999994</v>
      </c>
      <c r="P122" s="89">
        <f>int_lag_19!U115</f>
        <v>6.9450000000000003</v>
      </c>
      <c r="Q122" s="38">
        <f>int_lin_19!AA104</f>
        <v>7.267500000000001</v>
      </c>
      <c r="R122" s="89">
        <f>int_lag_19!V115</f>
        <v>7.2675000000000001</v>
      </c>
      <c r="S122" s="38">
        <f>int_lin_19!AB104</f>
        <v>7.455000000000001</v>
      </c>
      <c r="T122" s="89">
        <f>int_lag_19!W115</f>
        <v>7.4549999999999965</v>
      </c>
      <c r="U122" s="38">
        <f>int_lin_19!C104</f>
        <v>5.6324999999999994</v>
      </c>
      <c r="V122" s="38">
        <f>int_lag_19!C115</f>
        <v>5.6325000000000012</v>
      </c>
      <c r="W122" s="38">
        <f>int_lin_19!D104</f>
        <v>6.23</v>
      </c>
      <c r="X122" s="38">
        <f>int_lag_19!D115</f>
        <v>6.2300000000000013</v>
      </c>
      <c r="Y122" s="38">
        <f>int_lin_19!E104</f>
        <v>6.3475000000000019</v>
      </c>
      <c r="Z122" s="38">
        <f>int_lag_19!E115</f>
        <v>6.347500000000001</v>
      </c>
      <c r="AA122" s="38">
        <f>int_lin_19!F104</f>
        <v>6.5550000000000006</v>
      </c>
      <c r="AB122" s="38">
        <f>int_lag_19!F115</f>
        <v>6.5549999999999997</v>
      </c>
      <c r="AC122" s="38">
        <f>int_lin_19!G104</f>
        <v>7.0949999999999998</v>
      </c>
      <c r="AD122" s="38">
        <f>int_lag_19!G115</f>
        <v>7.0950000000000015</v>
      </c>
      <c r="AE122" s="38">
        <f>int_lin_19!H104</f>
        <v>7.3250000000000002</v>
      </c>
      <c r="AF122" s="38">
        <f>int_lag_19!H115</f>
        <v>7.3249999999999993</v>
      </c>
      <c r="AG122" s="38">
        <f>int_lin_19!I104</f>
        <v>7.5249999999999995</v>
      </c>
      <c r="AH122" s="38">
        <f>int_lag_19!I115</f>
        <v>7.5249999999999968</v>
      </c>
      <c r="AI122" s="38">
        <f>int_lin_19!J104</f>
        <v>7.8274999999999997</v>
      </c>
      <c r="AJ122" s="38">
        <f>int_lag_19!J115</f>
        <v>7.8274999999999988</v>
      </c>
      <c r="AK122" s="38">
        <f>int_lin_19!K104</f>
        <v>8.0150000000000023</v>
      </c>
      <c r="AL122" s="38">
        <f>int_lag_19!K115</f>
        <v>8.014999999999997</v>
      </c>
    </row>
    <row r="123" spans="2:38" x14ac:dyDescent="0.3">
      <c r="B123">
        <v>26</v>
      </c>
      <c r="C123" s="88">
        <f>int_lin_19!T105</f>
        <v>5.3685999999999998</v>
      </c>
      <c r="D123" s="88">
        <f>int_lag_19!O116</f>
        <v>5.3650399999999978</v>
      </c>
      <c r="E123" s="38">
        <f>int_lin_19!U105</f>
        <v>5.8820000000000006</v>
      </c>
      <c r="F123" s="89">
        <f>int_lag_19!P116</f>
        <v>5.8770000000000016</v>
      </c>
      <c r="G123" s="38">
        <f>int_lin_19!V105</f>
        <v>5.9497999999999998</v>
      </c>
      <c r="H123" s="89">
        <f>int_lag_19!Q116</f>
        <v>5.9441199999999998</v>
      </c>
      <c r="I123" s="38">
        <f>int_lin_19!W105</f>
        <v>6.0976000000000008</v>
      </c>
      <c r="J123" s="89">
        <f>int_lag_19!R116</f>
        <v>6.0916399999999999</v>
      </c>
      <c r="K123" s="38">
        <f>int_lin_19!X105</f>
        <v>6.577</v>
      </c>
      <c r="L123" s="89">
        <f>int_lag_19!S116</f>
        <v>6.5666000000000011</v>
      </c>
      <c r="M123" s="38">
        <f>int_lin_19!Y105</f>
        <v>6.7764000000000006</v>
      </c>
      <c r="N123" s="89">
        <f>int_lag_19!T116</f>
        <v>6.7630099999999986</v>
      </c>
      <c r="O123" s="38">
        <f>int_lin_19!Z105</f>
        <v>6.9459999999999997</v>
      </c>
      <c r="P123" s="89">
        <f>int_lag_19!U116</f>
        <v>6.9302000000000001</v>
      </c>
      <c r="Q123" s="38">
        <f>int_lin_19!AA105</f>
        <v>7.2674000000000003</v>
      </c>
      <c r="R123" s="89">
        <f>int_lag_19!V116</f>
        <v>7.2516599999999993</v>
      </c>
      <c r="S123" s="38">
        <f>int_lin_19!AB105</f>
        <v>7.4543999999999988</v>
      </c>
      <c r="T123" s="89">
        <f>int_lag_19!W116</f>
        <v>7.4309599999999962</v>
      </c>
      <c r="U123" s="38">
        <f>int_lin_19!C105</f>
        <v>5.6229999999999993</v>
      </c>
      <c r="V123" s="38">
        <f>int_lag_19!C116</f>
        <v>5.6184000000000012</v>
      </c>
      <c r="W123" s="38">
        <f>int_lin_19!D105</f>
        <v>6.218</v>
      </c>
      <c r="X123" s="38">
        <f>int_lag_19!D116</f>
        <v>6.2124000000000006</v>
      </c>
      <c r="Y123" s="38">
        <f>int_lin_19!E105</f>
        <v>6.3338000000000001</v>
      </c>
      <c r="Z123" s="38">
        <f>int_lag_19!E116</f>
        <v>6.3265200000000013</v>
      </c>
      <c r="AA123" s="38">
        <f>int_lin_19!F105</f>
        <v>6.539200000000001</v>
      </c>
      <c r="AB123" s="38">
        <f>int_lag_19!F116</f>
        <v>6.5306799999999994</v>
      </c>
      <c r="AC123" s="38">
        <f>int_lin_19!G105</f>
        <v>7.0762000000000009</v>
      </c>
      <c r="AD123" s="38">
        <f>int_lag_19!G116</f>
        <v>7.0622800000000012</v>
      </c>
      <c r="AE123" s="38">
        <f>int_lin_19!H105</f>
        <v>7.3044000000000002</v>
      </c>
      <c r="AF123" s="38">
        <f>int_lag_19!H116</f>
        <v>7.2873099999999997</v>
      </c>
      <c r="AG123" s="38">
        <f>int_lin_19!I105</f>
        <v>7.5027999999999988</v>
      </c>
      <c r="AH123" s="38">
        <f>int_lag_19!I116</f>
        <v>7.4829199999999965</v>
      </c>
      <c r="AI123" s="38">
        <f>int_lin_19!J105</f>
        <v>7.8050000000000006</v>
      </c>
      <c r="AJ123" s="38">
        <f>int_lag_19!J116</f>
        <v>7.7848999999999986</v>
      </c>
      <c r="AK123" s="38">
        <f>int_lin_19!K105</f>
        <v>7.9919999999999991</v>
      </c>
      <c r="AL123" s="38">
        <f>int_lag_19!K116</f>
        <v>7.9643999999999977</v>
      </c>
    </row>
    <row r="124" spans="2:38" x14ac:dyDescent="0.3">
      <c r="B124">
        <v>27</v>
      </c>
      <c r="C124" s="88">
        <f>int_lin_19!T106</f>
        <v>5.3696999999999999</v>
      </c>
      <c r="D124" s="88">
        <f>int_lag_19!O117</f>
        <v>5.3628766666666641</v>
      </c>
      <c r="E124" s="38">
        <f>int_lin_19!U106</f>
        <v>5.8840000000000003</v>
      </c>
      <c r="F124" s="89">
        <f>int_lag_19!P117</f>
        <v>5.8744166666666686</v>
      </c>
      <c r="G124" s="38">
        <f>int_lin_19!V106</f>
        <v>5.9520999999999997</v>
      </c>
      <c r="H124" s="89">
        <f>int_lag_19!Q117</f>
        <v>5.9412133333333328</v>
      </c>
      <c r="I124" s="38">
        <f>int_lin_19!W106</f>
        <v>6.100200000000001</v>
      </c>
      <c r="J124" s="89">
        <f>int_lag_19!R117</f>
        <v>6.0887766666666661</v>
      </c>
      <c r="K124" s="38">
        <f>int_lin_19!X106</f>
        <v>6.5789999999999997</v>
      </c>
      <c r="L124" s="89">
        <f>int_lag_19!S117</f>
        <v>6.5590666666666673</v>
      </c>
      <c r="M124" s="38">
        <f>int_lin_19!Y106</f>
        <v>6.7778</v>
      </c>
      <c r="N124" s="89">
        <f>int_lag_19!T117</f>
        <v>6.7521358333333321</v>
      </c>
      <c r="O124" s="38">
        <f>int_lin_19!Z106</f>
        <v>6.9469999999999992</v>
      </c>
      <c r="P124" s="89">
        <f>int_lag_19!U117</f>
        <v>6.9167166666666668</v>
      </c>
      <c r="Q124" s="38">
        <f>int_lin_19!AA106</f>
        <v>7.2673000000000005</v>
      </c>
      <c r="R124" s="89">
        <f>int_lag_19!V117</f>
        <v>7.2371316666666665</v>
      </c>
      <c r="S124" s="38">
        <f>int_lin_19!AB106</f>
        <v>7.4537999999999993</v>
      </c>
      <c r="T124" s="89">
        <f>int_lag_19!W117</f>
        <v>7.4088733333333296</v>
      </c>
      <c r="U124" s="38">
        <f>int_lin_19!C106</f>
        <v>5.6134999999999993</v>
      </c>
      <c r="V124" s="38">
        <f>int_lag_19!C117</f>
        <v>5.6046833333333348</v>
      </c>
      <c r="W124" s="38">
        <f>int_lin_19!D106</f>
        <v>6.2059999999999995</v>
      </c>
      <c r="X124" s="38">
        <f>int_lag_19!D117</f>
        <v>6.1952666666666678</v>
      </c>
      <c r="Y124" s="38">
        <f>int_lin_19!E106</f>
        <v>6.3201000000000001</v>
      </c>
      <c r="Z124" s="38">
        <f>int_lag_19!E117</f>
        <v>6.3061466666666677</v>
      </c>
      <c r="AA124" s="38">
        <f>int_lin_19!F106</f>
        <v>6.5234000000000005</v>
      </c>
      <c r="AB124" s="38">
        <f>int_lag_19!F117</f>
        <v>6.5070699999999997</v>
      </c>
      <c r="AC124" s="38">
        <f>int_lin_19!G106</f>
        <v>7.0574000000000003</v>
      </c>
      <c r="AD124" s="38">
        <f>int_lag_19!G117</f>
        <v>7.0307200000000014</v>
      </c>
      <c r="AE124" s="38">
        <f>int_lin_19!H106</f>
        <v>7.2838000000000003</v>
      </c>
      <c r="AF124" s="38">
        <f>int_lag_19!H117</f>
        <v>7.2510441666666665</v>
      </c>
      <c r="AG124" s="38">
        <f>int_lin_19!I106</f>
        <v>7.480599999999999</v>
      </c>
      <c r="AH124" s="38">
        <f>int_lag_19!I117</f>
        <v>7.4424966666666634</v>
      </c>
      <c r="AI124" s="38">
        <f>int_lin_19!J106</f>
        <v>7.7825000000000006</v>
      </c>
      <c r="AJ124" s="38">
        <f>int_lag_19!J117</f>
        <v>7.7439749999999981</v>
      </c>
      <c r="AK124" s="38">
        <f>int_lin_19!K106</f>
        <v>7.9689999999999985</v>
      </c>
      <c r="AL124" s="38">
        <f>int_lag_19!K117</f>
        <v>7.9160999999999975</v>
      </c>
    </row>
    <row r="125" spans="2:38" x14ac:dyDescent="0.3">
      <c r="B125">
        <v>28</v>
      </c>
      <c r="C125" s="88">
        <f>int_lin_19!T107</f>
        <v>5.3708</v>
      </c>
      <c r="D125" s="88">
        <f>int_lag_19!O118</f>
        <v>5.3610099999999976</v>
      </c>
      <c r="E125" s="38">
        <f>int_lin_19!U107</f>
        <v>5.886000000000001</v>
      </c>
      <c r="F125" s="89">
        <f>int_lag_19!P118</f>
        <v>5.872250000000002</v>
      </c>
      <c r="G125" s="38">
        <f>int_lin_19!V107</f>
        <v>5.9543999999999997</v>
      </c>
      <c r="H125" s="89">
        <f>int_lag_19!Q118</f>
        <v>5.9387799999999995</v>
      </c>
      <c r="I125" s="38">
        <f>int_lin_19!W107</f>
        <v>6.1028000000000011</v>
      </c>
      <c r="J125" s="89">
        <f>int_lag_19!R118</f>
        <v>6.0864099999999999</v>
      </c>
      <c r="K125" s="38">
        <f>int_lin_19!X107</f>
        <v>6.5810000000000004</v>
      </c>
      <c r="L125" s="89">
        <f>int_lag_19!S118</f>
        <v>6.5524000000000004</v>
      </c>
      <c r="M125" s="38">
        <f>int_lin_19!Y107</f>
        <v>6.7792000000000003</v>
      </c>
      <c r="N125" s="89">
        <f>int_lag_19!T118</f>
        <v>6.7423774999999981</v>
      </c>
      <c r="O125" s="38">
        <f>int_lin_19!Z107</f>
        <v>6.9479999999999995</v>
      </c>
      <c r="P125" s="89">
        <f>int_lag_19!U118</f>
        <v>6.9045500000000004</v>
      </c>
      <c r="Q125" s="38">
        <f>int_lin_19!AA107</f>
        <v>7.2671999999999999</v>
      </c>
      <c r="R125" s="89">
        <f>int_lag_19!V118</f>
        <v>7.2239149999999999</v>
      </c>
      <c r="S125" s="38">
        <f>int_lin_19!AB107</f>
        <v>7.4531999999999989</v>
      </c>
      <c r="T125" s="89">
        <f>int_lag_19!W118</f>
        <v>7.3887399999999968</v>
      </c>
      <c r="U125" s="38">
        <f>int_lin_19!C107</f>
        <v>5.6039999999999992</v>
      </c>
      <c r="V125" s="38">
        <f>int_lag_19!C118</f>
        <v>5.5913500000000012</v>
      </c>
      <c r="W125" s="38">
        <f>int_lin_19!D107</f>
        <v>6.1939999999999991</v>
      </c>
      <c r="X125" s="38">
        <f>int_lag_19!D118</f>
        <v>6.1786000000000012</v>
      </c>
      <c r="Y125" s="38">
        <f>int_lin_19!E107</f>
        <v>6.3064</v>
      </c>
      <c r="Z125" s="38">
        <f>int_lag_19!E118</f>
        <v>6.2863800000000012</v>
      </c>
      <c r="AA125" s="38">
        <f>int_lin_19!F107</f>
        <v>6.5076000000000009</v>
      </c>
      <c r="AB125" s="38">
        <f>int_lag_19!F118</f>
        <v>6.4841699999999998</v>
      </c>
      <c r="AC125" s="38">
        <f>int_lin_19!G107</f>
        <v>7.0386000000000006</v>
      </c>
      <c r="AD125" s="38">
        <f>int_lag_19!G118</f>
        <v>7.0003200000000021</v>
      </c>
      <c r="AE125" s="38">
        <f>int_lin_19!H107</f>
        <v>7.2632000000000003</v>
      </c>
      <c r="AF125" s="38">
        <f>int_lag_19!H118</f>
        <v>7.2162024999999996</v>
      </c>
      <c r="AG125" s="38">
        <f>int_lin_19!I107</f>
        <v>7.4583999999999984</v>
      </c>
      <c r="AH125" s="38">
        <f>int_lag_19!I118</f>
        <v>7.4037299999999968</v>
      </c>
      <c r="AI125" s="38">
        <f>int_lin_19!J107</f>
        <v>7.7600000000000007</v>
      </c>
      <c r="AJ125" s="38">
        <f>int_lag_19!J118</f>
        <v>7.704724999999998</v>
      </c>
      <c r="AK125" s="38">
        <f>int_lin_19!K107</f>
        <v>7.9459999999999988</v>
      </c>
      <c r="AL125" s="38">
        <f>int_lag_19!K118</f>
        <v>7.8700999999999972</v>
      </c>
    </row>
    <row r="126" spans="2:38" x14ac:dyDescent="0.3">
      <c r="B126">
        <v>29</v>
      </c>
      <c r="C126" s="88">
        <f>int_lin_19!T108</f>
        <v>5.3719000000000001</v>
      </c>
      <c r="D126" s="88">
        <f>int_lag_19!O119</f>
        <v>5.3594399999999975</v>
      </c>
      <c r="E126" s="38">
        <f>int_lin_19!U108</f>
        <v>5.8880000000000008</v>
      </c>
      <c r="F126" s="89">
        <f>int_lag_19!P119</f>
        <v>5.8705000000000016</v>
      </c>
      <c r="G126" s="38">
        <f>int_lin_19!V108</f>
        <v>5.9566999999999997</v>
      </c>
      <c r="H126" s="89">
        <f>int_lag_19!Q119</f>
        <v>5.93682</v>
      </c>
      <c r="I126" s="38">
        <f>int_lin_19!W108</f>
        <v>6.1054000000000004</v>
      </c>
      <c r="J126" s="89">
        <f>int_lag_19!R119</f>
        <v>6.0845399999999996</v>
      </c>
      <c r="K126" s="38">
        <f>int_lin_19!X108</f>
        <v>6.5830000000000002</v>
      </c>
      <c r="L126" s="89">
        <f>int_lag_19!S119</f>
        <v>6.5466000000000006</v>
      </c>
      <c r="M126" s="38">
        <f>int_lin_19!Y108</f>
        <v>6.7806000000000006</v>
      </c>
      <c r="N126" s="89">
        <f>int_lag_19!T119</f>
        <v>6.7337349999999985</v>
      </c>
      <c r="O126" s="38">
        <f>int_lin_19!Z108</f>
        <v>6.9489999999999998</v>
      </c>
      <c r="P126" s="89">
        <f>int_lag_19!U119</f>
        <v>6.8937000000000008</v>
      </c>
      <c r="Q126" s="38">
        <f>int_lin_19!AA108</f>
        <v>7.2671000000000001</v>
      </c>
      <c r="R126" s="89">
        <f>int_lag_19!V119</f>
        <v>7.2120100000000003</v>
      </c>
      <c r="S126" s="38">
        <f>int_lin_19!AB108</f>
        <v>7.4525999999999994</v>
      </c>
      <c r="T126" s="89">
        <f>int_lag_19!W119</f>
        <v>7.3705599999999958</v>
      </c>
      <c r="U126" s="38">
        <f>int_lin_19!C108</f>
        <v>5.5944999999999991</v>
      </c>
      <c r="V126" s="38">
        <f>int_lag_19!C119</f>
        <v>5.5784000000000011</v>
      </c>
      <c r="W126" s="38">
        <f>int_lin_19!D108</f>
        <v>6.1819999999999995</v>
      </c>
      <c r="X126" s="38">
        <f>int_lag_19!D119</f>
        <v>6.1624000000000008</v>
      </c>
      <c r="Y126" s="38">
        <f>int_lin_19!E108</f>
        <v>6.2927</v>
      </c>
      <c r="Z126" s="38">
        <f>int_lag_19!E119</f>
        <v>6.2672200000000018</v>
      </c>
      <c r="AA126" s="38">
        <f>int_lin_19!F108</f>
        <v>6.4918000000000005</v>
      </c>
      <c r="AB126" s="38">
        <f>int_lag_19!F119</f>
        <v>6.4619799999999996</v>
      </c>
      <c r="AC126" s="38">
        <f>int_lin_19!G108</f>
        <v>7.0198000000000009</v>
      </c>
      <c r="AD126" s="38">
        <f>int_lag_19!G119</f>
        <v>6.9710800000000015</v>
      </c>
      <c r="AE126" s="38">
        <f>int_lin_19!H108</f>
        <v>7.2426000000000004</v>
      </c>
      <c r="AF126" s="38">
        <f>int_lag_19!H119</f>
        <v>7.1827849999999991</v>
      </c>
      <c r="AG126" s="38">
        <f>int_lin_19!I108</f>
        <v>7.4361999999999986</v>
      </c>
      <c r="AH126" s="38">
        <f>int_lag_19!I119</f>
        <v>7.3666199999999966</v>
      </c>
      <c r="AI126" s="38">
        <f>int_lin_19!J108</f>
        <v>7.7375000000000007</v>
      </c>
      <c r="AJ126" s="38">
        <f>int_lag_19!J119</f>
        <v>7.6671499999999977</v>
      </c>
      <c r="AK126" s="38">
        <f>int_lin_19!K108</f>
        <v>7.9229999999999983</v>
      </c>
      <c r="AL126" s="38">
        <f>int_lag_19!K119</f>
        <v>7.8263999999999969</v>
      </c>
    </row>
    <row r="127" spans="2:38" x14ac:dyDescent="0.3">
      <c r="B127">
        <v>30</v>
      </c>
      <c r="C127" s="88">
        <f>int_lin_19!T109</f>
        <v>5.3729999999999993</v>
      </c>
      <c r="D127" s="88">
        <f>int_lag_19!O120</f>
        <v>5.3581666666666639</v>
      </c>
      <c r="E127" s="38">
        <f>int_lin_19!U109</f>
        <v>5.8900000000000006</v>
      </c>
      <c r="F127" s="89">
        <f>int_lag_19!P120</f>
        <v>5.8691666666666684</v>
      </c>
      <c r="G127" s="38">
        <f>int_lin_19!V109</f>
        <v>5.9589999999999996</v>
      </c>
      <c r="H127" s="89">
        <f>int_lag_19!Q120</f>
        <v>5.9353333333333325</v>
      </c>
      <c r="I127" s="38">
        <f>int_lin_19!W109</f>
        <v>6.1080000000000005</v>
      </c>
      <c r="J127" s="89">
        <f>int_lag_19!R120</f>
        <v>6.0831666666666662</v>
      </c>
      <c r="K127" s="38">
        <f>int_lin_19!X109</f>
        <v>6.585</v>
      </c>
      <c r="L127" s="89">
        <f>int_lag_19!S120</f>
        <v>6.5416666666666679</v>
      </c>
      <c r="M127" s="38">
        <f>int_lin_19!Y109</f>
        <v>6.782</v>
      </c>
      <c r="N127" s="89">
        <f>int_lag_19!T120</f>
        <v>6.7262083333333322</v>
      </c>
      <c r="O127" s="38">
        <f>int_lin_19!Z109</f>
        <v>6.9499999999999993</v>
      </c>
      <c r="P127" s="89">
        <f>int_lag_19!U120</f>
        <v>6.8841666666666672</v>
      </c>
      <c r="Q127" s="38">
        <f>int_lin_19!AA109</f>
        <v>7.2670000000000003</v>
      </c>
      <c r="R127" s="89">
        <f>int_lag_19!V120</f>
        <v>7.2014166666666668</v>
      </c>
      <c r="S127" s="38">
        <f>int_lin_19!AB109</f>
        <v>7.4519999999999991</v>
      </c>
      <c r="T127" s="89">
        <f>int_lag_19!W120</f>
        <v>7.3543333333333294</v>
      </c>
      <c r="U127" s="38">
        <f>int_lin_19!C109</f>
        <v>5.5849999999999991</v>
      </c>
      <c r="V127" s="38">
        <f>int_lag_19!C120</f>
        <v>5.5658333333333347</v>
      </c>
      <c r="W127" s="38">
        <f>int_lin_19!D109</f>
        <v>6.169999999999999</v>
      </c>
      <c r="X127" s="38">
        <f>int_lag_19!D120</f>
        <v>6.1466666666666674</v>
      </c>
      <c r="Y127" s="38">
        <f>int_lin_19!E109</f>
        <v>6.2789999999999999</v>
      </c>
      <c r="Z127" s="38">
        <f>int_lag_19!E120</f>
        <v>6.2486666666666686</v>
      </c>
      <c r="AA127" s="38">
        <f>int_lin_19!F109</f>
        <v>6.4760000000000009</v>
      </c>
      <c r="AB127" s="38">
        <f>int_lag_19!F120</f>
        <v>6.4404999999999992</v>
      </c>
      <c r="AC127" s="38">
        <f>int_lin_19!G109</f>
        <v>7.0010000000000003</v>
      </c>
      <c r="AD127" s="38">
        <f>int_lag_19!G120</f>
        <v>6.9430000000000014</v>
      </c>
      <c r="AE127" s="38">
        <f>int_lin_19!H109</f>
        <v>7.2220000000000004</v>
      </c>
      <c r="AF127" s="38">
        <f>int_lag_19!H120</f>
        <v>7.1507916666666658</v>
      </c>
      <c r="AG127" s="38">
        <f>int_lin_19!I109</f>
        <v>7.4139999999999988</v>
      </c>
      <c r="AH127" s="38">
        <f>int_lag_19!I120</f>
        <v>7.3311666666666628</v>
      </c>
      <c r="AI127" s="38">
        <f>int_lin_19!J109</f>
        <v>7.7150000000000007</v>
      </c>
      <c r="AJ127" s="38">
        <f>int_lag_19!J120</f>
        <v>7.6312499999999979</v>
      </c>
      <c r="AK127" s="38">
        <f>int_lin_19!K109</f>
        <v>7.8999999999999986</v>
      </c>
      <c r="AL127" s="38">
        <f>int_lag_19!K120</f>
        <v>7.7849999999999966</v>
      </c>
    </row>
    <row r="128" spans="2:38" x14ac:dyDescent="0.3">
      <c r="B128">
        <v>31</v>
      </c>
      <c r="C128" s="88">
        <f>int_lin_19!T110</f>
        <v>5.3740999999999994</v>
      </c>
      <c r="D128" s="88">
        <f>int_lag_19!O121</f>
        <v>5.3571899999999975</v>
      </c>
      <c r="E128" s="38">
        <f>int_lin_19!U110</f>
        <v>5.8920000000000003</v>
      </c>
      <c r="F128" s="89">
        <f>int_lag_19!P121</f>
        <v>5.8682500000000015</v>
      </c>
      <c r="G128" s="38">
        <f>int_lin_19!V110</f>
        <v>5.9612999999999996</v>
      </c>
      <c r="H128" s="89">
        <f>int_lag_19!Q121</f>
        <v>5.9343199999999996</v>
      </c>
      <c r="I128" s="38">
        <f>int_lin_19!W110</f>
        <v>6.1106000000000007</v>
      </c>
      <c r="J128" s="89">
        <f>int_lag_19!R121</f>
        <v>6.0822899999999995</v>
      </c>
      <c r="K128" s="38">
        <f>int_lin_19!X110</f>
        <v>6.5869999999999997</v>
      </c>
      <c r="L128" s="89">
        <f>int_lag_19!S121</f>
        <v>6.5376000000000012</v>
      </c>
      <c r="M128" s="38">
        <f>int_lin_19!Y110</f>
        <v>6.7834000000000003</v>
      </c>
      <c r="N128" s="89">
        <f>int_lag_19!T121</f>
        <v>6.7197974999999985</v>
      </c>
      <c r="O128" s="38">
        <f>int_lin_19!Z110</f>
        <v>6.9509999999999996</v>
      </c>
      <c r="P128" s="89">
        <f>int_lag_19!U121</f>
        <v>6.8759500000000005</v>
      </c>
      <c r="Q128" s="38">
        <f>int_lin_19!AA110</f>
        <v>7.2669000000000006</v>
      </c>
      <c r="R128" s="89">
        <f>int_lag_19!V121</f>
        <v>7.1921350000000004</v>
      </c>
      <c r="S128" s="38">
        <f>int_lin_19!AB110</f>
        <v>7.4513999999999987</v>
      </c>
      <c r="T128" s="89">
        <f>int_lag_19!W121</f>
        <v>7.3400599999999958</v>
      </c>
      <c r="U128" s="38">
        <f>int_lin_19!C110</f>
        <v>5.575499999999999</v>
      </c>
      <c r="V128" s="38">
        <f>int_lag_19!C121</f>
        <v>5.5536500000000011</v>
      </c>
      <c r="W128" s="38">
        <f>int_lin_19!D110</f>
        <v>6.1579999999999995</v>
      </c>
      <c r="X128" s="38">
        <f>int_lag_19!D121</f>
        <v>6.1314000000000011</v>
      </c>
      <c r="Y128" s="38">
        <f>int_lin_19!E110</f>
        <v>6.2652999999999999</v>
      </c>
      <c r="Z128" s="38">
        <f>int_lag_19!E121</f>
        <v>6.2307200000000016</v>
      </c>
      <c r="AA128" s="38">
        <f>int_lin_19!F110</f>
        <v>6.4602000000000004</v>
      </c>
      <c r="AB128" s="38">
        <f>int_lag_19!F121</f>
        <v>6.4197299999999995</v>
      </c>
      <c r="AC128" s="38">
        <f>int_lin_19!G110</f>
        <v>6.9822000000000006</v>
      </c>
      <c r="AD128" s="38">
        <f>int_lag_19!G121</f>
        <v>6.9160800000000018</v>
      </c>
      <c r="AE128" s="38">
        <f>int_lin_19!H110</f>
        <v>7.2014000000000005</v>
      </c>
      <c r="AF128" s="38">
        <f>int_lag_19!H121</f>
        <v>7.1202224999999988</v>
      </c>
      <c r="AG128" s="38">
        <f>int_lin_19!I110</f>
        <v>7.391799999999999</v>
      </c>
      <c r="AH128" s="38">
        <f>int_lag_19!I121</f>
        <v>7.2973699999999964</v>
      </c>
      <c r="AI128" s="38">
        <f>int_lin_19!J110</f>
        <v>7.6925000000000008</v>
      </c>
      <c r="AJ128" s="38">
        <f>int_lag_19!J121</f>
        <v>7.5970249999999986</v>
      </c>
      <c r="AK128" s="38">
        <f>int_lin_19!K110</f>
        <v>7.8769999999999989</v>
      </c>
      <c r="AL128" s="38">
        <f>int_lag_19!K121</f>
        <v>7.7458999999999971</v>
      </c>
    </row>
    <row r="129" spans="2:38" x14ac:dyDescent="0.3">
      <c r="B129">
        <v>32</v>
      </c>
      <c r="C129" s="88">
        <f>int_lin_19!T111</f>
        <v>5.3751999999999995</v>
      </c>
      <c r="D129" s="88">
        <f>int_lag_19!O122</f>
        <v>5.3565099999999974</v>
      </c>
      <c r="E129" s="38">
        <f>int_lin_19!U111</f>
        <v>5.8940000000000001</v>
      </c>
      <c r="F129" s="89">
        <f>int_lag_19!P122</f>
        <v>5.8677500000000018</v>
      </c>
      <c r="G129" s="38">
        <f>int_lin_19!V111</f>
        <v>5.9635999999999996</v>
      </c>
      <c r="H129" s="89">
        <f>int_lag_19!Q122</f>
        <v>5.9337799999999996</v>
      </c>
      <c r="I129" s="38">
        <f>int_lin_19!W111</f>
        <v>6.1132000000000009</v>
      </c>
      <c r="J129" s="89">
        <f>int_lag_19!R122</f>
        <v>6.0819099999999997</v>
      </c>
      <c r="K129" s="38">
        <f>int_lin_19!X111</f>
        <v>6.5890000000000004</v>
      </c>
      <c r="L129" s="89">
        <f>int_lag_19!S122</f>
        <v>6.5344000000000007</v>
      </c>
      <c r="M129" s="38">
        <f>int_lin_19!Y111</f>
        <v>6.7848000000000006</v>
      </c>
      <c r="N129" s="89">
        <f>int_lag_19!T122</f>
        <v>6.7145024999999983</v>
      </c>
      <c r="O129" s="38">
        <f>int_lin_19!Z111</f>
        <v>6.9519999999999991</v>
      </c>
      <c r="P129" s="89">
        <f>int_lag_19!U122</f>
        <v>6.8690500000000005</v>
      </c>
      <c r="Q129" s="38">
        <f>int_lin_19!AA111</f>
        <v>7.2667999999999999</v>
      </c>
      <c r="R129" s="89">
        <f>int_lag_19!V122</f>
        <v>7.1841650000000001</v>
      </c>
      <c r="S129" s="38">
        <f>int_lin_19!AB111</f>
        <v>7.4507999999999992</v>
      </c>
      <c r="T129" s="89">
        <f>int_lag_19!W122</f>
        <v>7.3277399999999959</v>
      </c>
      <c r="U129" s="38">
        <f>int_lin_19!C111</f>
        <v>5.5659999999999989</v>
      </c>
      <c r="V129" s="38">
        <f>int_lag_19!C122</f>
        <v>5.5418500000000011</v>
      </c>
      <c r="W129" s="38">
        <f>int_lin_19!D111</f>
        <v>6.145999999999999</v>
      </c>
      <c r="X129" s="38">
        <f>int_lag_19!D122</f>
        <v>6.1166000000000009</v>
      </c>
      <c r="Y129" s="38">
        <f>int_lin_19!E111</f>
        <v>6.2515999999999998</v>
      </c>
      <c r="Z129" s="38">
        <f>int_lag_19!E122</f>
        <v>6.2133800000000017</v>
      </c>
      <c r="AA129" s="38">
        <f>int_lin_19!F111</f>
        <v>6.4444000000000008</v>
      </c>
      <c r="AB129" s="38">
        <f>int_lag_19!F122</f>
        <v>6.3996699999999995</v>
      </c>
      <c r="AC129" s="38">
        <f>int_lin_19!G111</f>
        <v>6.9634000000000009</v>
      </c>
      <c r="AD129" s="38">
        <f>int_lag_19!G122</f>
        <v>6.8903200000000018</v>
      </c>
      <c r="AE129" s="38">
        <f>int_lin_19!H111</f>
        <v>7.1808000000000005</v>
      </c>
      <c r="AF129" s="38">
        <f>int_lag_19!H122</f>
        <v>7.091077499999999</v>
      </c>
      <c r="AG129" s="38">
        <f>int_lin_19!I111</f>
        <v>7.3695999999999984</v>
      </c>
      <c r="AH129" s="38">
        <f>int_lag_19!I122</f>
        <v>7.2652299999999963</v>
      </c>
      <c r="AI129" s="38">
        <f>int_lin_19!J111</f>
        <v>7.6700000000000008</v>
      </c>
      <c r="AJ129" s="38">
        <f>int_lag_19!J122</f>
        <v>7.5644749999999981</v>
      </c>
      <c r="AK129" s="38">
        <f>int_lin_19!K111</f>
        <v>7.8539999999999983</v>
      </c>
      <c r="AL129" s="38">
        <f>int_lag_19!K122</f>
        <v>7.7090999999999967</v>
      </c>
    </row>
    <row r="130" spans="2:38" x14ac:dyDescent="0.3">
      <c r="B130">
        <v>33</v>
      </c>
      <c r="C130" s="88">
        <f>int_lin_19!T112</f>
        <v>5.3762999999999996</v>
      </c>
      <c r="D130" s="88">
        <f>int_lag_19!O123</f>
        <v>5.3561266666666638</v>
      </c>
      <c r="E130" s="38">
        <f>int_lin_19!U112</f>
        <v>5.8960000000000008</v>
      </c>
      <c r="F130" s="89">
        <f>int_lag_19!P123</f>
        <v>5.8676666666666684</v>
      </c>
      <c r="G130" s="38">
        <f>int_lin_19!V112</f>
        <v>5.9658999999999995</v>
      </c>
      <c r="H130" s="89">
        <f>int_lag_19!Q123</f>
        <v>5.9337133333333334</v>
      </c>
      <c r="I130" s="38">
        <f>int_lin_19!W112</f>
        <v>6.115800000000001</v>
      </c>
      <c r="J130" s="89">
        <f>int_lag_19!R123</f>
        <v>6.0820266666666667</v>
      </c>
      <c r="K130" s="38">
        <f>int_lin_19!X112</f>
        <v>6.5910000000000002</v>
      </c>
      <c r="L130" s="89">
        <f>int_lag_19!S123</f>
        <v>6.5320666666666671</v>
      </c>
      <c r="M130" s="38">
        <f>int_lin_19!Y112</f>
        <v>6.7862</v>
      </c>
      <c r="N130" s="89">
        <f>int_lag_19!T123</f>
        <v>6.7103233333333314</v>
      </c>
      <c r="O130" s="38">
        <f>int_lin_19!Z112</f>
        <v>6.9529999999999994</v>
      </c>
      <c r="P130" s="89">
        <f>int_lag_19!U123</f>
        <v>6.8634666666666675</v>
      </c>
      <c r="Q130" s="38">
        <f>int_lin_19!AA112</f>
        <v>7.2667000000000002</v>
      </c>
      <c r="R130" s="89">
        <f>int_lag_19!V123</f>
        <v>7.1775066666666669</v>
      </c>
      <c r="S130" s="38">
        <f>int_lin_19!AB112</f>
        <v>7.4501999999999988</v>
      </c>
      <c r="T130" s="89">
        <f>int_lag_19!W123</f>
        <v>7.3173733333333288</v>
      </c>
      <c r="U130" s="38">
        <f>int_lin_19!C112</f>
        <v>5.5564999999999989</v>
      </c>
      <c r="V130" s="38">
        <f>int_lag_19!C123</f>
        <v>5.5304333333333346</v>
      </c>
      <c r="W130" s="38">
        <f>int_lin_19!D112</f>
        <v>6.1339999999999995</v>
      </c>
      <c r="X130" s="38">
        <f>int_lag_19!D123</f>
        <v>6.1022666666666678</v>
      </c>
      <c r="Y130" s="38">
        <f>int_lin_19!E112</f>
        <v>6.2378999999999998</v>
      </c>
      <c r="Z130" s="38">
        <f>int_lag_19!E123</f>
        <v>6.196646666666668</v>
      </c>
      <c r="AA130" s="38">
        <f>int_lin_19!F112</f>
        <v>6.4286000000000003</v>
      </c>
      <c r="AB130" s="38">
        <f>int_lag_19!F123</f>
        <v>6.3803199999999993</v>
      </c>
      <c r="AC130" s="38">
        <f>int_lin_19!G112</f>
        <v>6.9446000000000003</v>
      </c>
      <c r="AD130" s="38">
        <f>int_lag_19!G123</f>
        <v>6.8657200000000014</v>
      </c>
      <c r="AE130" s="38">
        <f>int_lin_19!H112</f>
        <v>7.1602000000000006</v>
      </c>
      <c r="AF130" s="38">
        <f>int_lag_19!H123</f>
        <v>7.0633566666666656</v>
      </c>
      <c r="AG130" s="38">
        <f>int_lin_19!I112</f>
        <v>7.3473999999999986</v>
      </c>
      <c r="AH130" s="38">
        <f>int_lag_19!I123</f>
        <v>7.2347466666666627</v>
      </c>
      <c r="AI130" s="38">
        <f>int_lin_19!J112</f>
        <v>7.6475000000000009</v>
      </c>
      <c r="AJ130" s="38">
        <f>int_lag_19!J123</f>
        <v>7.5335999999999981</v>
      </c>
      <c r="AK130" s="38">
        <f>int_lin_19!K112</f>
        <v>7.8309999999999986</v>
      </c>
      <c r="AL130" s="38">
        <f>int_lag_19!K123</f>
        <v>7.6745999999999963</v>
      </c>
    </row>
    <row r="131" spans="2:38" x14ac:dyDescent="0.3">
      <c r="B131">
        <v>34</v>
      </c>
      <c r="C131" s="88">
        <f>int_lin_19!T113</f>
        <v>5.3773999999999997</v>
      </c>
      <c r="D131" s="88">
        <f>int_lag_19!O124</f>
        <v>5.3560399999999975</v>
      </c>
      <c r="E131" s="38">
        <f>int_lin_19!U113</f>
        <v>5.8980000000000006</v>
      </c>
      <c r="F131" s="89">
        <f>int_lag_19!P124</f>
        <v>5.8680000000000021</v>
      </c>
      <c r="G131" s="38">
        <f>int_lin_19!V113</f>
        <v>5.9681999999999995</v>
      </c>
      <c r="H131" s="89">
        <f>int_lag_19!Q124</f>
        <v>5.9341200000000001</v>
      </c>
      <c r="I131" s="38">
        <f>int_lin_19!W113</f>
        <v>6.1184000000000012</v>
      </c>
      <c r="J131" s="89">
        <f>int_lag_19!R124</f>
        <v>6.0826399999999996</v>
      </c>
      <c r="K131" s="38">
        <f>int_lin_19!X113</f>
        <v>6.593</v>
      </c>
      <c r="L131" s="89">
        <f>int_lag_19!S124</f>
        <v>6.5306000000000006</v>
      </c>
      <c r="M131" s="38">
        <f>int_lin_19!Y113</f>
        <v>6.7876000000000003</v>
      </c>
      <c r="N131" s="89">
        <f>int_lag_19!T124</f>
        <v>6.707259999999998</v>
      </c>
      <c r="O131" s="38">
        <f>int_lin_19!Z113</f>
        <v>6.9539999999999997</v>
      </c>
      <c r="P131" s="89">
        <f>int_lag_19!U124</f>
        <v>6.8592000000000004</v>
      </c>
      <c r="Q131" s="38">
        <f>int_lin_19!AA113</f>
        <v>7.2666000000000004</v>
      </c>
      <c r="R131" s="89">
        <f>int_lag_19!V124</f>
        <v>7.1721599999999999</v>
      </c>
      <c r="S131" s="38">
        <f>int_lin_19!AB113</f>
        <v>7.4495999999999993</v>
      </c>
      <c r="T131" s="89">
        <f>int_lag_19!W124</f>
        <v>7.3089599999999955</v>
      </c>
      <c r="U131" s="38">
        <f>int_lin_19!C113</f>
        <v>5.5469999999999988</v>
      </c>
      <c r="V131" s="38">
        <f>int_lag_19!C124</f>
        <v>5.519400000000001</v>
      </c>
      <c r="W131" s="38">
        <f>int_lin_19!D113</f>
        <v>6.121999999999999</v>
      </c>
      <c r="X131" s="38">
        <f>int_lag_19!D124</f>
        <v>6.0884000000000009</v>
      </c>
      <c r="Y131" s="38">
        <f>int_lin_19!E113</f>
        <v>6.2241999999999997</v>
      </c>
      <c r="Z131" s="38">
        <f>int_lag_19!E124</f>
        <v>6.1805200000000013</v>
      </c>
      <c r="AA131" s="38">
        <f>int_lin_19!F113</f>
        <v>6.4128000000000007</v>
      </c>
      <c r="AB131" s="38">
        <f>int_lag_19!F124</f>
        <v>6.3616799999999998</v>
      </c>
      <c r="AC131" s="38">
        <f>int_lin_19!G113</f>
        <v>6.9258000000000006</v>
      </c>
      <c r="AD131" s="38">
        <f>int_lag_19!G124</f>
        <v>6.8422800000000024</v>
      </c>
      <c r="AE131" s="38">
        <f>int_lin_19!H113</f>
        <v>7.1396000000000006</v>
      </c>
      <c r="AF131" s="38">
        <f>int_lag_19!H124</f>
        <v>7.0370599999999985</v>
      </c>
      <c r="AG131" s="38">
        <f>int_lin_19!I113</f>
        <v>7.3251999999999988</v>
      </c>
      <c r="AH131" s="38">
        <f>int_lag_19!I124</f>
        <v>7.2059199999999954</v>
      </c>
      <c r="AI131" s="38">
        <f>int_lin_19!J113</f>
        <v>7.6250000000000009</v>
      </c>
      <c r="AJ131" s="38">
        <f>int_lag_19!J124</f>
        <v>7.5043999999999977</v>
      </c>
      <c r="AK131" s="38">
        <f>int_lin_19!K113</f>
        <v>7.8079999999999981</v>
      </c>
      <c r="AL131" s="38">
        <f>int_lag_19!K124</f>
        <v>7.6423999999999968</v>
      </c>
    </row>
    <row r="132" spans="2:38" x14ac:dyDescent="0.3">
      <c r="B132">
        <v>35</v>
      </c>
      <c r="C132" s="88">
        <f>int_lin_19!T114</f>
        <v>5.3784999999999998</v>
      </c>
      <c r="D132" s="88">
        <f>int_lag_19!O125</f>
        <v>5.3562499999999975</v>
      </c>
      <c r="E132" s="38">
        <f>int_lin_19!U114</f>
        <v>5.9</v>
      </c>
      <c r="F132" s="89">
        <f>int_lag_19!P125</f>
        <v>5.8687500000000021</v>
      </c>
      <c r="G132" s="38">
        <f>int_lin_19!V114</f>
        <v>5.9704999999999995</v>
      </c>
      <c r="H132" s="89">
        <f>int_lag_19!Q125</f>
        <v>5.9349999999999996</v>
      </c>
      <c r="I132" s="38">
        <f>int_lin_19!W114</f>
        <v>6.1210000000000004</v>
      </c>
      <c r="J132" s="89">
        <f>int_lag_19!R125</f>
        <v>6.0837500000000002</v>
      </c>
      <c r="K132" s="38">
        <f>int_lin_19!X114</f>
        <v>6.5949999999999998</v>
      </c>
      <c r="L132" s="89">
        <f>int_lag_19!S125</f>
        <v>6.5300000000000011</v>
      </c>
      <c r="M132" s="38">
        <f>int_lin_19!Y114</f>
        <v>6.7890000000000006</v>
      </c>
      <c r="N132" s="89">
        <f>int_lag_19!T125</f>
        <v>6.705312499999998</v>
      </c>
      <c r="O132" s="38">
        <f>int_lin_19!Z114</f>
        <v>6.9549999999999992</v>
      </c>
      <c r="P132" s="89">
        <f>int_lag_19!U125</f>
        <v>6.8562500000000011</v>
      </c>
      <c r="Q132" s="38">
        <f>int_lin_19!AA114</f>
        <v>7.2665000000000006</v>
      </c>
      <c r="R132" s="89">
        <f>int_lag_19!V125</f>
        <v>7.1681249999999999</v>
      </c>
      <c r="S132" s="38">
        <f>int_lin_19!AB114</f>
        <v>7.448999999999999</v>
      </c>
      <c r="T132" s="89">
        <f>int_lag_19!W125</f>
        <v>7.3024999999999958</v>
      </c>
      <c r="U132" s="38">
        <f>int_lin_19!C114</f>
        <v>5.5374999999999988</v>
      </c>
      <c r="V132" s="38">
        <f>int_lag_19!C125</f>
        <v>5.5087500000000009</v>
      </c>
      <c r="W132" s="38">
        <f>int_lin_19!D114</f>
        <v>6.1099999999999994</v>
      </c>
      <c r="X132" s="38">
        <f>int_lag_19!D125</f>
        <v>6.0750000000000011</v>
      </c>
      <c r="Y132" s="38">
        <f>int_lin_19!E114</f>
        <v>6.2104999999999997</v>
      </c>
      <c r="Z132" s="38">
        <f>int_lag_19!E125</f>
        <v>6.1650000000000018</v>
      </c>
      <c r="AA132" s="38">
        <f>int_lin_19!F114</f>
        <v>6.3970000000000002</v>
      </c>
      <c r="AB132" s="38">
        <f>int_lag_19!F125</f>
        <v>6.34375</v>
      </c>
      <c r="AC132" s="38">
        <f>int_lin_19!G114</f>
        <v>6.9070000000000009</v>
      </c>
      <c r="AD132" s="38">
        <f>int_lag_19!G125</f>
        <v>6.8200000000000021</v>
      </c>
      <c r="AE132" s="38">
        <f>int_lin_19!H114</f>
        <v>7.1190000000000007</v>
      </c>
      <c r="AF132" s="38">
        <f>int_lag_19!H125</f>
        <v>7.0121874999999987</v>
      </c>
      <c r="AG132" s="38">
        <f>int_lin_19!I114</f>
        <v>7.302999999999999</v>
      </c>
      <c r="AH132" s="38">
        <f>int_lag_19!I125</f>
        <v>7.1787499999999964</v>
      </c>
      <c r="AI132" s="38">
        <f>int_lin_19!J114</f>
        <v>7.6025000000000009</v>
      </c>
      <c r="AJ132" s="38">
        <f>int_lag_19!J125</f>
        <v>7.4768749999999979</v>
      </c>
      <c r="AK132" s="38">
        <f>int_lin_19!K114</f>
        <v>7.7849999999999984</v>
      </c>
      <c r="AL132" s="38">
        <f>int_lag_19!K125</f>
        <v>7.6124999999999963</v>
      </c>
    </row>
    <row r="133" spans="2:38" x14ac:dyDescent="0.3">
      <c r="B133">
        <v>36</v>
      </c>
      <c r="C133" s="88">
        <f>int_lin_19!T115</f>
        <v>5.3795999999999999</v>
      </c>
      <c r="D133" s="88">
        <f>int_lag_19!O126</f>
        <v>5.3567566666666639</v>
      </c>
      <c r="E133" s="38">
        <f>int_lin_19!U115</f>
        <v>5.9020000000000001</v>
      </c>
      <c r="F133" s="89">
        <f>int_lag_19!P126</f>
        <v>5.8699166666666684</v>
      </c>
      <c r="G133" s="38">
        <f>int_lin_19!V115</f>
        <v>5.9727999999999994</v>
      </c>
      <c r="H133" s="89">
        <f>int_lag_19!Q126</f>
        <v>5.9363533333333329</v>
      </c>
      <c r="I133" s="38">
        <f>int_lin_19!W115</f>
        <v>6.1236000000000006</v>
      </c>
      <c r="J133" s="89">
        <f>int_lag_19!R126</f>
        <v>6.0853566666666667</v>
      </c>
      <c r="K133" s="38">
        <f>int_lin_19!X115</f>
        <v>6.5970000000000004</v>
      </c>
      <c r="L133" s="89">
        <f>int_lag_19!S126</f>
        <v>6.5302666666666669</v>
      </c>
      <c r="M133" s="38">
        <f>int_lin_19!Y115</f>
        <v>6.7904</v>
      </c>
      <c r="N133" s="89">
        <f>int_lag_19!T126</f>
        <v>6.7044808333333314</v>
      </c>
      <c r="O133" s="38">
        <f>int_lin_19!Z115</f>
        <v>6.9559999999999995</v>
      </c>
      <c r="P133" s="89">
        <f>int_lag_19!U126</f>
        <v>6.8546166666666677</v>
      </c>
      <c r="Q133" s="38">
        <f>int_lin_19!AA115</f>
        <v>7.2664</v>
      </c>
      <c r="R133" s="89">
        <f>int_lag_19!V126</f>
        <v>7.1654016666666669</v>
      </c>
      <c r="S133" s="38">
        <f>int_lin_19!AB115</f>
        <v>7.4483999999999986</v>
      </c>
      <c r="T133" s="89">
        <f>int_lag_19!W126</f>
        <v>7.2979933333333289</v>
      </c>
      <c r="U133" s="38">
        <f>int_lin_19!C115</f>
        <v>5.5279999999999987</v>
      </c>
      <c r="V133" s="38">
        <f>int_lag_19!C126</f>
        <v>5.4984833333333345</v>
      </c>
      <c r="W133" s="38">
        <f>int_lin_19!D115</f>
        <v>6.097999999999999</v>
      </c>
      <c r="X133" s="38">
        <f>int_lag_19!D126</f>
        <v>6.0620666666666674</v>
      </c>
      <c r="Y133" s="38">
        <f>int_lin_19!E115</f>
        <v>6.1967999999999996</v>
      </c>
      <c r="Z133" s="38">
        <f>int_lag_19!E126</f>
        <v>6.1500866666666685</v>
      </c>
      <c r="AA133" s="38">
        <f>int_lin_19!F115</f>
        <v>6.3812000000000006</v>
      </c>
      <c r="AB133" s="38">
        <f>int_lag_19!F126</f>
        <v>6.32653</v>
      </c>
      <c r="AC133" s="38">
        <f>int_lin_19!G115</f>
        <v>6.8882000000000012</v>
      </c>
      <c r="AD133" s="38">
        <f>int_lag_19!G126</f>
        <v>6.7988800000000014</v>
      </c>
      <c r="AE133" s="38">
        <f>int_lin_19!H115</f>
        <v>7.0984000000000007</v>
      </c>
      <c r="AF133" s="38">
        <f>int_lag_19!H126</f>
        <v>6.9887391666666652</v>
      </c>
      <c r="AG133" s="38">
        <f>int_lin_19!I115</f>
        <v>7.2807999999999984</v>
      </c>
      <c r="AH133" s="38">
        <f>int_lag_19!I126</f>
        <v>7.1532366666666629</v>
      </c>
      <c r="AI133" s="38">
        <f>int_lin_19!J115</f>
        <v>7.580000000000001</v>
      </c>
      <c r="AJ133" s="38">
        <f>int_lag_19!J126</f>
        <v>7.4510249999999978</v>
      </c>
      <c r="AK133" s="38">
        <f>int_lin_19!K115</f>
        <v>7.7619999999999987</v>
      </c>
      <c r="AL133" s="38">
        <f>int_lag_19!K126</f>
        <v>7.5848999999999958</v>
      </c>
    </row>
    <row r="134" spans="2:38" x14ac:dyDescent="0.3">
      <c r="B134">
        <v>37</v>
      </c>
      <c r="C134" s="88">
        <f>int_lin_19!T116</f>
        <v>5.3807</v>
      </c>
      <c r="D134" s="88">
        <f>int_lag_19!O127</f>
        <v>5.3575599999999968</v>
      </c>
      <c r="E134" s="38">
        <f>int_lin_19!U116</f>
        <v>5.9039999999999999</v>
      </c>
      <c r="F134" s="89">
        <f>int_lag_19!P127</f>
        <v>5.8715000000000019</v>
      </c>
      <c r="G134" s="38">
        <f>int_lin_19!V116</f>
        <v>5.9750999999999994</v>
      </c>
      <c r="H134" s="89">
        <f>int_lag_19!Q127</f>
        <v>5.93818</v>
      </c>
      <c r="I134" s="38">
        <f>int_lin_19!W116</f>
        <v>6.1262000000000008</v>
      </c>
      <c r="J134" s="89">
        <f>int_lag_19!R127</f>
        <v>6.0874600000000001</v>
      </c>
      <c r="K134" s="38">
        <f>int_lin_19!X116</f>
        <v>6.5990000000000002</v>
      </c>
      <c r="L134" s="89">
        <f>int_lag_19!S127</f>
        <v>6.5314000000000005</v>
      </c>
      <c r="M134" s="38">
        <f>int_lin_19!Y116</f>
        <v>6.7918000000000003</v>
      </c>
      <c r="N134" s="89">
        <f>int_lag_19!T127</f>
        <v>6.7047649999999983</v>
      </c>
      <c r="O134" s="38">
        <f>int_lin_19!Z116</f>
        <v>6.9569999999999999</v>
      </c>
      <c r="P134" s="89">
        <f>int_lag_19!U127</f>
        <v>6.8543000000000003</v>
      </c>
      <c r="Q134" s="38">
        <f>int_lin_19!AA116</f>
        <v>7.2663000000000002</v>
      </c>
      <c r="R134" s="89">
        <f>int_lag_19!V127</f>
        <v>7.1639900000000001</v>
      </c>
      <c r="S134" s="38">
        <f>int_lin_19!AB116</f>
        <v>7.4477999999999991</v>
      </c>
      <c r="T134" s="89">
        <f>int_lag_19!W127</f>
        <v>7.2954399999999957</v>
      </c>
      <c r="U134" s="38">
        <f>int_lin_19!C116</f>
        <v>5.5184999999999986</v>
      </c>
      <c r="V134" s="38">
        <f>int_lag_19!C127</f>
        <v>5.4886000000000008</v>
      </c>
      <c r="W134" s="38">
        <f>int_lin_19!D116</f>
        <v>6.0859999999999994</v>
      </c>
      <c r="X134" s="38">
        <f>int_lag_19!D127</f>
        <v>6.0496000000000008</v>
      </c>
      <c r="Y134" s="38">
        <f>int_lin_19!E116</f>
        <v>6.1830999999999996</v>
      </c>
      <c r="Z134" s="38">
        <f>int_lag_19!E127</f>
        <v>6.1357800000000022</v>
      </c>
      <c r="AA134" s="38">
        <f>int_lin_19!F116</f>
        <v>6.3654000000000011</v>
      </c>
      <c r="AB134" s="38">
        <f>int_lag_19!F127</f>
        <v>6.3100199999999997</v>
      </c>
      <c r="AC134" s="38">
        <f>int_lin_19!G116</f>
        <v>6.8694000000000006</v>
      </c>
      <c r="AD134" s="38">
        <f>int_lag_19!G127</f>
        <v>6.7789200000000021</v>
      </c>
      <c r="AE134" s="38">
        <f>int_lin_19!H116</f>
        <v>7.0777999999999999</v>
      </c>
      <c r="AF134" s="38">
        <f>int_lag_19!H127</f>
        <v>6.9667149999999989</v>
      </c>
      <c r="AG134" s="38">
        <f>int_lin_19!I116</f>
        <v>7.2585999999999986</v>
      </c>
      <c r="AH134" s="38">
        <f>int_lag_19!I127</f>
        <v>7.1293799999999958</v>
      </c>
      <c r="AI134" s="38">
        <f>int_lin_19!J116</f>
        <v>7.557500000000001</v>
      </c>
      <c r="AJ134" s="38">
        <f>int_lag_19!J127</f>
        <v>7.4268499999999982</v>
      </c>
      <c r="AK134" s="38">
        <f>int_lin_19!K116</f>
        <v>7.7389999999999981</v>
      </c>
      <c r="AL134" s="38">
        <f>int_lag_19!K127</f>
        <v>7.5595999999999961</v>
      </c>
    </row>
    <row r="135" spans="2:38" x14ac:dyDescent="0.3">
      <c r="B135">
        <v>38</v>
      </c>
      <c r="C135" s="88">
        <f>int_lin_19!T117</f>
        <v>5.3817999999999993</v>
      </c>
      <c r="D135" s="88">
        <f>int_lag_19!O128</f>
        <v>5.3586599999999969</v>
      </c>
      <c r="E135" s="38">
        <f>int_lin_19!U117</f>
        <v>5.9060000000000006</v>
      </c>
      <c r="F135" s="89">
        <f>int_lag_19!P128</f>
        <v>5.8735000000000017</v>
      </c>
      <c r="G135" s="38">
        <f>int_lin_19!V117</f>
        <v>5.9774000000000003</v>
      </c>
      <c r="H135" s="89">
        <f>int_lag_19!Q128</f>
        <v>5.94048</v>
      </c>
      <c r="I135" s="38">
        <f>int_lin_19!W117</f>
        <v>6.1288000000000009</v>
      </c>
      <c r="J135" s="89">
        <f>int_lag_19!R128</f>
        <v>6.0900600000000003</v>
      </c>
      <c r="K135" s="38">
        <f>int_lin_19!X117</f>
        <v>6.601</v>
      </c>
      <c r="L135" s="89">
        <f>int_lag_19!S128</f>
        <v>6.5334000000000003</v>
      </c>
      <c r="M135" s="38">
        <f>int_lin_19!Y117</f>
        <v>6.7932000000000006</v>
      </c>
      <c r="N135" s="89">
        <f>int_lag_19!T128</f>
        <v>6.7061649999999977</v>
      </c>
      <c r="O135" s="38">
        <f>int_lin_19!Z117</f>
        <v>6.9579999999999993</v>
      </c>
      <c r="P135" s="89">
        <f>int_lag_19!U128</f>
        <v>6.8553000000000006</v>
      </c>
      <c r="Q135" s="38">
        <f>int_lin_19!AA117</f>
        <v>7.2662000000000004</v>
      </c>
      <c r="R135" s="89">
        <f>int_lag_19!V128</f>
        <v>7.1638900000000003</v>
      </c>
      <c r="S135" s="38">
        <f>int_lin_19!AB117</f>
        <v>7.4471999999999987</v>
      </c>
      <c r="T135" s="89">
        <f>int_lag_19!W128</f>
        <v>7.2948399999999953</v>
      </c>
      <c r="U135" s="38">
        <f>int_lin_19!C117</f>
        <v>5.5089999999999986</v>
      </c>
      <c r="V135" s="38">
        <f>int_lag_19!C128</f>
        <v>5.4791000000000007</v>
      </c>
      <c r="W135" s="38">
        <f>int_lin_19!D117</f>
        <v>6.073999999999999</v>
      </c>
      <c r="X135" s="38">
        <f>int_lag_19!D128</f>
        <v>6.0376000000000012</v>
      </c>
      <c r="Y135" s="38">
        <f>int_lin_19!E117</f>
        <v>6.1693999999999996</v>
      </c>
      <c r="Z135" s="38">
        <f>int_lag_19!E128</f>
        <v>6.1220800000000022</v>
      </c>
      <c r="AA135" s="38">
        <f>int_lin_19!F117</f>
        <v>6.3496000000000006</v>
      </c>
      <c r="AB135" s="38">
        <f>int_lag_19!F128</f>
        <v>6.2942199999999993</v>
      </c>
      <c r="AC135" s="38">
        <f>int_lin_19!G117</f>
        <v>6.8506000000000009</v>
      </c>
      <c r="AD135" s="38">
        <f>int_lag_19!G128</f>
        <v>6.7601200000000023</v>
      </c>
      <c r="AE135" s="38">
        <f>int_lin_19!H117</f>
        <v>7.0571999999999999</v>
      </c>
      <c r="AF135" s="38">
        <f>int_lag_19!H128</f>
        <v>6.9461149999999989</v>
      </c>
      <c r="AG135" s="38">
        <f>int_lin_19!I117</f>
        <v>7.2363999999999988</v>
      </c>
      <c r="AH135" s="38">
        <f>int_lag_19!I128</f>
        <v>7.1071799999999961</v>
      </c>
      <c r="AI135" s="38">
        <f>int_lin_19!J117</f>
        <v>7.5350000000000001</v>
      </c>
      <c r="AJ135" s="38">
        <f>int_lag_19!J128</f>
        <v>7.4043499999999982</v>
      </c>
      <c r="AK135" s="38">
        <f>int_lin_19!K117</f>
        <v>7.7159999999999984</v>
      </c>
      <c r="AL135" s="38">
        <f>int_lag_19!K128</f>
        <v>7.5365999999999964</v>
      </c>
    </row>
    <row r="136" spans="2:38" x14ac:dyDescent="0.3">
      <c r="B136">
        <v>39</v>
      </c>
      <c r="C136" s="88">
        <f>int_lin_19!T118</f>
        <v>5.3828999999999994</v>
      </c>
      <c r="D136" s="88">
        <f>int_lag_19!O129</f>
        <v>5.3600566666666634</v>
      </c>
      <c r="E136" s="38">
        <f>int_lin_19!U118</f>
        <v>5.9080000000000004</v>
      </c>
      <c r="F136" s="89">
        <f>int_lag_19!P129</f>
        <v>5.8759166666666687</v>
      </c>
      <c r="G136" s="38">
        <f>int_lin_19!V118</f>
        <v>5.9797000000000002</v>
      </c>
      <c r="H136" s="89">
        <f>int_lag_19!Q129</f>
        <v>5.9432533333333328</v>
      </c>
      <c r="I136" s="38">
        <f>int_lin_19!W118</f>
        <v>6.1314000000000011</v>
      </c>
      <c r="J136" s="89">
        <f>int_lag_19!R129</f>
        <v>6.0931566666666663</v>
      </c>
      <c r="K136" s="38">
        <f>int_lin_19!X118</f>
        <v>6.6029999999999998</v>
      </c>
      <c r="L136" s="89">
        <f>int_lag_19!S129</f>
        <v>6.5362666666666671</v>
      </c>
      <c r="M136" s="38">
        <f>int_lin_19!Y118</f>
        <v>6.7946000000000009</v>
      </c>
      <c r="N136" s="89">
        <f>int_lag_19!T129</f>
        <v>6.7086808333333305</v>
      </c>
      <c r="O136" s="38">
        <f>int_lin_19!Z118</f>
        <v>6.9589999999999996</v>
      </c>
      <c r="P136" s="89">
        <f>int_lag_19!U129</f>
        <v>6.8576166666666678</v>
      </c>
      <c r="Q136" s="38">
        <f>int_lin_19!AA118</f>
        <v>7.2661000000000007</v>
      </c>
      <c r="R136" s="89">
        <f>int_lag_19!V129</f>
        <v>7.1651016666666667</v>
      </c>
      <c r="S136" s="38">
        <f>int_lin_19!AB118</f>
        <v>7.4465999999999992</v>
      </c>
      <c r="T136" s="89">
        <f>int_lag_19!W129</f>
        <v>7.2961933333333286</v>
      </c>
      <c r="U136" s="38">
        <f>int_lin_19!C118</f>
        <v>5.4994999999999994</v>
      </c>
      <c r="V136" s="38">
        <f>int_lag_19!C129</f>
        <v>5.4699833333333343</v>
      </c>
      <c r="W136" s="38">
        <f>int_lin_19!D118</f>
        <v>6.0619999999999994</v>
      </c>
      <c r="X136" s="38">
        <f>int_lag_19!D129</f>
        <v>6.0260666666666669</v>
      </c>
      <c r="Y136" s="38">
        <f>int_lin_19!E118</f>
        <v>6.1556999999999995</v>
      </c>
      <c r="Z136" s="38">
        <f>int_lag_19!E129</f>
        <v>6.1089866666666683</v>
      </c>
      <c r="AA136" s="38">
        <f>int_lin_19!F118</f>
        <v>6.333800000000001</v>
      </c>
      <c r="AB136" s="38">
        <f>int_lag_19!F129</f>
        <v>6.2791300000000003</v>
      </c>
      <c r="AC136" s="38">
        <f>int_lin_19!G118</f>
        <v>6.8318000000000012</v>
      </c>
      <c r="AD136" s="38">
        <f>int_lag_19!G129</f>
        <v>6.7424800000000022</v>
      </c>
      <c r="AE136" s="38">
        <f>int_lin_19!H118</f>
        <v>7.0366</v>
      </c>
      <c r="AF136" s="38">
        <f>int_lag_19!H129</f>
        <v>6.9269391666666653</v>
      </c>
      <c r="AG136" s="38">
        <f>int_lin_19!I118</f>
        <v>7.2141999999999991</v>
      </c>
      <c r="AH136" s="38">
        <f>int_lag_19!I129</f>
        <v>7.0866366666666618</v>
      </c>
      <c r="AI136" s="38">
        <f>int_lin_19!J118</f>
        <v>7.5125000000000011</v>
      </c>
      <c r="AJ136" s="38">
        <f>int_lag_19!J129</f>
        <v>7.3835249999999979</v>
      </c>
      <c r="AK136" s="38">
        <f>int_lin_19!K118</f>
        <v>7.6929999999999978</v>
      </c>
      <c r="AL136" s="38">
        <f>int_lag_19!K129</f>
        <v>7.5158999999999958</v>
      </c>
    </row>
    <row r="137" spans="2:38" x14ac:dyDescent="0.3">
      <c r="B137">
        <v>40</v>
      </c>
      <c r="C137" s="88">
        <f>int_lin_19!T119</f>
        <v>5.3839999999999995</v>
      </c>
      <c r="D137" s="88">
        <f>int_lag_19!O130</f>
        <v>5.3617499999999971</v>
      </c>
      <c r="E137" s="38">
        <f>int_lin_19!U119</f>
        <v>5.91</v>
      </c>
      <c r="F137" s="89">
        <f>int_lag_19!P130</f>
        <v>5.8787500000000019</v>
      </c>
      <c r="G137" s="38">
        <f>int_lin_19!V119</f>
        <v>5.9820000000000002</v>
      </c>
      <c r="H137" s="89">
        <f>int_lag_19!Q130</f>
        <v>5.9464999999999995</v>
      </c>
      <c r="I137" s="38">
        <f>int_lin_19!W119</f>
        <v>6.1340000000000012</v>
      </c>
      <c r="J137" s="89">
        <f>int_lag_19!R130</f>
        <v>6.0967500000000001</v>
      </c>
      <c r="K137" s="38">
        <f>int_lin_19!X119</f>
        <v>6.6050000000000004</v>
      </c>
      <c r="L137" s="89">
        <f>int_lag_19!S130</f>
        <v>6.54</v>
      </c>
      <c r="M137" s="38">
        <f>int_lin_19!Y119</f>
        <v>6.7960000000000003</v>
      </c>
      <c r="N137" s="89">
        <f>int_lag_19!T130</f>
        <v>6.7123124999999977</v>
      </c>
      <c r="O137" s="38">
        <f>int_lin_19!Z119</f>
        <v>6.96</v>
      </c>
      <c r="P137" s="89">
        <f>int_lag_19!U130</f>
        <v>6.861250000000001</v>
      </c>
      <c r="Q137" s="38">
        <f>int_lin_19!AA119</f>
        <v>7.266</v>
      </c>
      <c r="R137" s="89">
        <f>int_lag_19!V130</f>
        <v>7.1676250000000001</v>
      </c>
      <c r="S137" s="38">
        <f>int_lin_19!AB119</f>
        <v>7.4459999999999988</v>
      </c>
      <c r="T137" s="89">
        <f>int_lag_19!W130</f>
        <v>7.2994999999999948</v>
      </c>
      <c r="U137" s="38">
        <f>int_lin_19!C119</f>
        <v>5.4899999999999993</v>
      </c>
      <c r="V137" s="38">
        <f>int_lag_19!C130</f>
        <v>5.4612500000000006</v>
      </c>
      <c r="W137" s="38">
        <f>int_lin_19!D119</f>
        <v>6.0499999999999989</v>
      </c>
      <c r="X137" s="38">
        <f>int_lag_19!D130</f>
        <v>6.0150000000000006</v>
      </c>
      <c r="Y137" s="38">
        <f>int_lin_19!E119</f>
        <v>6.1419999999999995</v>
      </c>
      <c r="Z137" s="38">
        <f>int_lag_19!E130</f>
        <v>6.0965000000000025</v>
      </c>
      <c r="AA137" s="38">
        <f>int_lin_19!F119</f>
        <v>6.3180000000000005</v>
      </c>
      <c r="AB137" s="38">
        <f>int_lag_19!F130</f>
        <v>6.2647499999999994</v>
      </c>
      <c r="AC137" s="38">
        <f>int_lin_19!G119</f>
        <v>6.8130000000000006</v>
      </c>
      <c r="AD137" s="38">
        <f>int_lag_19!G130</f>
        <v>6.7260000000000018</v>
      </c>
      <c r="AE137" s="38">
        <f>int_lin_19!H119</f>
        <v>7.016</v>
      </c>
      <c r="AF137" s="38">
        <f>int_lag_19!H130</f>
        <v>6.909187499999998</v>
      </c>
      <c r="AG137" s="38">
        <f>int_lin_19!I119</f>
        <v>7.1919999999999984</v>
      </c>
      <c r="AH137" s="38">
        <f>int_lag_19!I130</f>
        <v>7.0677499999999958</v>
      </c>
      <c r="AI137" s="38">
        <f>int_lin_19!J119</f>
        <v>7.49</v>
      </c>
      <c r="AJ137" s="38">
        <f>int_lag_19!J130</f>
        <v>7.3643749999999981</v>
      </c>
      <c r="AK137" s="38">
        <f>int_lin_19!K119</f>
        <v>7.6699999999999982</v>
      </c>
      <c r="AL137" s="38">
        <f>int_lag_19!K130</f>
        <v>7.4974999999999952</v>
      </c>
    </row>
    <row r="138" spans="2:38" x14ac:dyDescent="0.3">
      <c r="B138">
        <v>41</v>
      </c>
      <c r="C138" s="88">
        <f>int_lin_19!T120</f>
        <v>5.3850999999999996</v>
      </c>
      <c r="D138" s="88">
        <f>int_lag_19!O131</f>
        <v>5.3637399999999964</v>
      </c>
      <c r="E138" s="38">
        <f>int_lin_19!U120</f>
        <v>5.9119999999999999</v>
      </c>
      <c r="F138" s="89">
        <f>int_lag_19!P131</f>
        <v>5.8820000000000014</v>
      </c>
      <c r="G138" s="38">
        <f>int_lin_19!V120</f>
        <v>5.9843000000000002</v>
      </c>
      <c r="H138" s="89">
        <f>int_lag_19!Q131</f>
        <v>5.9502199999999998</v>
      </c>
      <c r="I138" s="38">
        <f>int_lin_19!W120</f>
        <v>6.1366000000000005</v>
      </c>
      <c r="J138" s="89">
        <f>int_lag_19!R131</f>
        <v>6.1008399999999998</v>
      </c>
      <c r="K138" s="38">
        <f>int_lin_19!X120</f>
        <v>6.6070000000000002</v>
      </c>
      <c r="L138" s="89">
        <f>int_lag_19!S131</f>
        <v>6.5446</v>
      </c>
      <c r="M138" s="38">
        <f>int_lin_19!Y120</f>
        <v>6.7974000000000006</v>
      </c>
      <c r="N138" s="89">
        <f>int_lag_19!T131</f>
        <v>6.7170599999999974</v>
      </c>
      <c r="O138" s="38">
        <f>int_lin_19!Z120</f>
        <v>6.9609999999999994</v>
      </c>
      <c r="P138" s="89">
        <f>int_lag_19!U131</f>
        <v>6.866200000000001</v>
      </c>
      <c r="Q138" s="38">
        <f>int_lin_19!AA120</f>
        <v>7.2659000000000002</v>
      </c>
      <c r="R138" s="89">
        <f>int_lag_19!V131</f>
        <v>7.1714600000000006</v>
      </c>
      <c r="S138" s="38">
        <f>int_lin_19!AB120</f>
        <v>7.4453999999999985</v>
      </c>
      <c r="T138" s="89">
        <f>int_lag_19!W131</f>
        <v>7.3047599999999946</v>
      </c>
      <c r="U138" s="38">
        <f>int_lin_19!C120</f>
        <v>5.4804999999999993</v>
      </c>
      <c r="V138" s="38">
        <f>int_lag_19!C131</f>
        <v>5.4529000000000005</v>
      </c>
      <c r="W138" s="38">
        <f>int_lin_19!D120</f>
        <v>6.0379999999999994</v>
      </c>
      <c r="X138" s="38">
        <f>int_lag_19!D131</f>
        <v>6.0044000000000004</v>
      </c>
      <c r="Y138" s="38">
        <f>int_lin_19!E120</f>
        <v>6.1283000000000003</v>
      </c>
      <c r="Z138" s="38">
        <f>int_lag_19!E131</f>
        <v>6.0846200000000028</v>
      </c>
      <c r="AA138" s="38">
        <f>int_lin_19!F120</f>
        <v>6.3022000000000009</v>
      </c>
      <c r="AB138" s="38">
        <f>int_lag_19!F131</f>
        <v>6.25108</v>
      </c>
      <c r="AC138" s="38">
        <f>int_lin_19!G120</f>
        <v>6.7942000000000009</v>
      </c>
      <c r="AD138" s="38">
        <f>int_lag_19!G131</f>
        <v>6.7106800000000018</v>
      </c>
      <c r="AE138" s="38">
        <f>int_lin_19!H120</f>
        <v>6.9954000000000001</v>
      </c>
      <c r="AF138" s="38">
        <f>int_lag_19!H131</f>
        <v>6.892859999999998</v>
      </c>
      <c r="AG138" s="38">
        <f>int_lin_19!I120</f>
        <v>7.1697999999999986</v>
      </c>
      <c r="AH138" s="38">
        <f>int_lag_19!I131</f>
        <v>7.0505199999999952</v>
      </c>
      <c r="AI138" s="38">
        <f>int_lin_19!J120</f>
        <v>7.4675000000000002</v>
      </c>
      <c r="AJ138" s="38">
        <f>int_lag_19!J131</f>
        <v>7.346899999999998</v>
      </c>
      <c r="AK138" s="38">
        <f>int_lin_19!K120</f>
        <v>7.6469999999999985</v>
      </c>
      <c r="AL138" s="38">
        <f>int_lag_19!K131</f>
        <v>7.4813999999999954</v>
      </c>
    </row>
    <row r="139" spans="2:38" x14ac:dyDescent="0.3">
      <c r="B139">
        <v>42</v>
      </c>
      <c r="C139" s="88">
        <f>int_lin_19!T121</f>
        <v>5.3861999999999997</v>
      </c>
      <c r="D139" s="88">
        <f>int_lag_19!O132</f>
        <v>5.3660266666666629</v>
      </c>
      <c r="E139" s="38">
        <f>int_lin_19!U121</f>
        <v>5.9139999999999997</v>
      </c>
      <c r="F139" s="89">
        <f>int_lag_19!P132</f>
        <v>5.8856666666666682</v>
      </c>
      <c r="G139" s="38">
        <f>int_lin_19!V121</f>
        <v>5.9866000000000001</v>
      </c>
      <c r="H139" s="89">
        <f>int_lag_19!Q132</f>
        <v>5.9544133333333331</v>
      </c>
      <c r="I139" s="38">
        <f>int_lin_19!W121</f>
        <v>6.1392000000000007</v>
      </c>
      <c r="J139" s="89">
        <f>int_lag_19!R132</f>
        <v>6.1054266666666672</v>
      </c>
      <c r="K139" s="38">
        <f>int_lin_19!X121</f>
        <v>6.609</v>
      </c>
      <c r="L139" s="89">
        <f>int_lag_19!S132</f>
        <v>6.5500666666666669</v>
      </c>
      <c r="M139" s="38">
        <f>int_lin_19!Y121</f>
        <v>6.7988000000000008</v>
      </c>
      <c r="N139" s="89">
        <f>int_lag_19!T132</f>
        <v>6.7229233333333305</v>
      </c>
      <c r="O139" s="38">
        <f>int_lin_19!Z121</f>
        <v>6.9619999999999997</v>
      </c>
      <c r="P139" s="89">
        <f>int_lag_19!U132</f>
        <v>6.8724666666666678</v>
      </c>
      <c r="Q139" s="38">
        <f>int_lin_19!AA121</f>
        <v>7.2658000000000005</v>
      </c>
      <c r="R139" s="89">
        <f>int_lag_19!V132</f>
        <v>7.1766066666666672</v>
      </c>
      <c r="S139" s="38">
        <f>int_lin_19!AB121</f>
        <v>7.444799999999999</v>
      </c>
      <c r="T139" s="89">
        <f>int_lag_19!W132</f>
        <v>7.3119733333333281</v>
      </c>
      <c r="U139" s="38">
        <f>int_lin_19!C121</f>
        <v>5.4709999999999992</v>
      </c>
      <c r="V139" s="38">
        <f>int_lag_19!C132</f>
        <v>5.4449333333333341</v>
      </c>
      <c r="W139" s="38">
        <f>int_lin_19!D121</f>
        <v>6.0259999999999989</v>
      </c>
      <c r="X139" s="38">
        <f>int_lag_19!D132</f>
        <v>5.9942666666666673</v>
      </c>
      <c r="Y139" s="38">
        <f>int_lin_19!E121</f>
        <v>6.1146000000000003</v>
      </c>
      <c r="Z139" s="38">
        <f>int_lag_19!E132</f>
        <v>6.0733466666666693</v>
      </c>
      <c r="AA139" s="38">
        <f>int_lin_19!F121</f>
        <v>6.2864000000000004</v>
      </c>
      <c r="AB139" s="38">
        <f>int_lag_19!F132</f>
        <v>6.2381200000000003</v>
      </c>
      <c r="AC139" s="38">
        <f>int_lin_19!G121</f>
        <v>6.7754000000000012</v>
      </c>
      <c r="AD139" s="38">
        <f>int_lag_19!G132</f>
        <v>6.6965200000000014</v>
      </c>
      <c r="AE139" s="38">
        <f>int_lin_19!H121</f>
        <v>6.9748000000000001</v>
      </c>
      <c r="AF139" s="38">
        <f>int_lag_19!H132</f>
        <v>6.8779566666666643</v>
      </c>
      <c r="AG139" s="38">
        <f>int_lin_19!I121</f>
        <v>7.1475999999999988</v>
      </c>
      <c r="AH139" s="38">
        <f>int_lag_19!I132</f>
        <v>7.034946666666662</v>
      </c>
      <c r="AI139" s="38">
        <f>int_lin_19!J121</f>
        <v>7.4450000000000003</v>
      </c>
      <c r="AJ139" s="38">
        <f>int_lag_19!J132</f>
        <v>7.3310999999999975</v>
      </c>
      <c r="AK139" s="38">
        <f>int_lin_19!K121</f>
        <v>7.6239999999999979</v>
      </c>
      <c r="AL139" s="38">
        <f>int_lag_19!K132</f>
        <v>7.4675999999999947</v>
      </c>
    </row>
    <row r="140" spans="2:38" x14ac:dyDescent="0.3">
      <c r="B140">
        <v>43</v>
      </c>
      <c r="C140" s="88">
        <f>int_lin_19!T122</f>
        <v>5.3872999999999998</v>
      </c>
      <c r="D140" s="88">
        <f>int_lag_19!O133</f>
        <v>5.3686099999999968</v>
      </c>
      <c r="E140" s="38">
        <f>int_lin_19!U122</f>
        <v>5.9160000000000004</v>
      </c>
      <c r="F140" s="89">
        <f>int_lag_19!P133</f>
        <v>5.8897500000000012</v>
      </c>
      <c r="G140" s="38">
        <f>int_lin_19!V122</f>
        <v>5.9889000000000001</v>
      </c>
      <c r="H140" s="89">
        <f>int_lag_19!Q133</f>
        <v>5.9590800000000002</v>
      </c>
      <c r="I140" s="38">
        <f>int_lin_19!W122</f>
        <v>6.1418000000000008</v>
      </c>
      <c r="J140" s="89">
        <f>int_lag_19!R133</f>
        <v>6.1105100000000006</v>
      </c>
      <c r="K140" s="38">
        <f>int_lin_19!X122</f>
        <v>6.6109999999999998</v>
      </c>
      <c r="L140" s="89">
        <f>int_lag_19!S133</f>
        <v>6.5564</v>
      </c>
      <c r="M140" s="38">
        <f>int_lin_19!Y122</f>
        <v>6.8002000000000002</v>
      </c>
      <c r="N140" s="89">
        <f>int_lag_19!T133</f>
        <v>6.729902499999997</v>
      </c>
      <c r="O140" s="38">
        <f>int_lin_19!Z122</f>
        <v>6.9630000000000001</v>
      </c>
      <c r="P140" s="89">
        <f>int_lag_19!U133</f>
        <v>6.8800500000000007</v>
      </c>
      <c r="Q140" s="38">
        <f>int_lin_19!AA122</f>
        <v>7.2657000000000007</v>
      </c>
      <c r="R140" s="89">
        <f>int_lag_19!V133</f>
        <v>7.183065</v>
      </c>
      <c r="S140" s="38">
        <f>int_lin_19!AB122</f>
        <v>7.4441999999999986</v>
      </c>
      <c r="T140" s="89">
        <f>int_lag_19!W133</f>
        <v>7.3211399999999944</v>
      </c>
      <c r="U140" s="38">
        <f>int_lin_19!C122</f>
        <v>5.4614999999999991</v>
      </c>
      <c r="V140" s="38">
        <f>int_lag_19!C133</f>
        <v>5.4373500000000003</v>
      </c>
      <c r="W140" s="38">
        <f>int_lin_19!D122</f>
        <v>6.0139999999999993</v>
      </c>
      <c r="X140" s="38">
        <f>int_lag_19!D133</f>
        <v>5.9846000000000004</v>
      </c>
      <c r="Y140" s="38">
        <f>int_lin_19!E122</f>
        <v>6.1009000000000002</v>
      </c>
      <c r="Z140" s="38">
        <f>int_lag_19!E133</f>
        <v>6.0626800000000021</v>
      </c>
      <c r="AA140" s="38">
        <f>int_lin_19!F122</f>
        <v>6.2706000000000008</v>
      </c>
      <c r="AB140" s="38">
        <f>int_lag_19!F133</f>
        <v>6.2258700000000005</v>
      </c>
      <c r="AC140" s="38">
        <f>int_lin_19!G122</f>
        <v>6.7566000000000006</v>
      </c>
      <c r="AD140" s="38">
        <f>int_lag_19!G133</f>
        <v>6.6835200000000015</v>
      </c>
      <c r="AE140" s="38">
        <f>int_lin_19!H122</f>
        <v>6.9542000000000002</v>
      </c>
      <c r="AF140" s="38">
        <f>int_lag_19!H133</f>
        <v>6.8644774999999978</v>
      </c>
      <c r="AG140" s="38">
        <f>int_lin_19!I122</f>
        <v>7.1253999999999991</v>
      </c>
      <c r="AH140" s="38">
        <f>int_lag_19!I133</f>
        <v>7.0210299999999952</v>
      </c>
      <c r="AI140" s="38">
        <f>int_lin_19!J122</f>
        <v>7.4225000000000003</v>
      </c>
      <c r="AJ140" s="38">
        <f>int_lag_19!J133</f>
        <v>7.3169749999999976</v>
      </c>
      <c r="AK140" s="38">
        <f>int_lin_19!K122</f>
        <v>7.6009999999999982</v>
      </c>
      <c r="AL140" s="38">
        <f>int_lag_19!K133</f>
        <v>7.4560999999999957</v>
      </c>
    </row>
    <row r="141" spans="2:38" x14ac:dyDescent="0.3">
      <c r="B141">
        <v>44</v>
      </c>
      <c r="C141" s="88">
        <f>int_lin_19!T123</f>
        <v>5.3883999999999999</v>
      </c>
      <c r="D141" s="88">
        <f>int_lag_19!O134</f>
        <v>5.3714899999999961</v>
      </c>
      <c r="E141" s="38">
        <f>int_lin_19!U123</f>
        <v>5.9180000000000001</v>
      </c>
      <c r="F141" s="89">
        <f>int_lag_19!P134</f>
        <v>5.8942500000000013</v>
      </c>
      <c r="G141" s="38">
        <f>int_lin_19!V123</f>
        <v>5.9912000000000001</v>
      </c>
      <c r="H141" s="89">
        <f>int_lag_19!Q134</f>
        <v>5.9642200000000001</v>
      </c>
      <c r="I141" s="38">
        <f>int_lin_19!W123</f>
        <v>6.144400000000001</v>
      </c>
      <c r="J141" s="89">
        <f>int_lag_19!R134</f>
        <v>6.1160900000000007</v>
      </c>
      <c r="K141" s="38">
        <f>int_lin_19!X123</f>
        <v>6.6130000000000004</v>
      </c>
      <c r="L141" s="89">
        <f>int_lag_19!S134</f>
        <v>6.5636000000000001</v>
      </c>
      <c r="M141" s="38">
        <f>int_lin_19!Y123</f>
        <v>6.8016000000000005</v>
      </c>
      <c r="N141" s="89">
        <f>int_lag_19!T134</f>
        <v>6.737997499999997</v>
      </c>
      <c r="O141" s="38">
        <f>int_lin_19!Z123</f>
        <v>6.9639999999999995</v>
      </c>
      <c r="P141" s="89">
        <f>int_lag_19!U134</f>
        <v>6.8889500000000004</v>
      </c>
      <c r="Q141" s="38">
        <f>int_lin_19!AA123</f>
        <v>7.2656000000000001</v>
      </c>
      <c r="R141" s="89">
        <f>int_lag_19!V134</f>
        <v>7.1908349999999999</v>
      </c>
      <c r="S141" s="38">
        <f>int_lin_19!AB123</f>
        <v>7.4435999999999991</v>
      </c>
      <c r="T141" s="89">
        <f>int_lag_19!W134</f>
        <v>7.3322599999999944</v>
      </c>
      <c r="U141" s="38">
        <f>int_lin_19!C123</f>
        <v>5.4519999999999991</v>
      </c>
      <c r="V141" s="38">
        <f>int_lag_19!C134</f>
        <v>5.4301500000000011</v>
      </c>
      <c r="W141" s="38">
        <f>int_lin_19!D123</f>
        <v>6.0019999999999989</v>
      </c>
      <c r="X141" s="38">
        <f>int_lag_19!D134</f>
        <v>5.9754000000000005</v>
      </c>
      <c r="Y141" s="38">
        <f>int_lin_19!E123</f>
        <v>6.0872000000000002</v>
      </c>
      <c r="Z141" s="38">
        <f>int_lag_19!E134</f>
        <v>6.0526200000000028</v>
      </c>
      <c r="AA141" s="38">
        <f>int_lin_19!F123</f>
        <v>6.2548000000000012</v>
      </c>
      <c r="AB141" s="38">
        <f>int_lag_19!F134</f>
        <v>6.2143300000000004</v>
      </c>
      <c r="AC141" s="38">
        <f>int_lin_19!G123</f>
        <v>6.7378000000000009</v>
      </c>
      <c r="AD141" s="38">
        <f>int_lag_19!G134</f>
        <v>6.6716800000000021</v>
      </c>
      <c r="AE141" s="38">
        <f>int_lin_19!H123</f>
        <v>6.9336000000000002</v>
      </c>
      <c r="AF141" s="38">
        <f>int_lag_19!H134</f>
        <v>6.8524224999999976</v>
      </c>
      <c r="AG141" s="38">
        <f>int_lin_19!I123</f>
        <v>7.1031999999999993</v>
      </c>
      <c r="AH141" s="38">
        <f>int_lag_19!I134</f>
        <v>7.0087699999999948</v>
      </c>
      <c r="AI141" s="38">
        <f>int_lin_19!J123</f>
        <v>7.4</v>
      </c>
      <c r="AJ141" s="38">
        <f>int_lag_19!J134</f>
        <v>7.3045249999999982</v>
      </c>
      <c r="AK141" s="38">
        <f>int_lin_19!K123</f>
        <v>7.5779999999999976</v>
      </c>
      <c r="AL141" s="38">
        <f>int_lag_19!K134</f>
        <v>7.4468999999999959</v>
      </c>
    </row>
    <row r="142" spans="2:38" x14ac:dyDescent="0.3">
      <c r="B142">
        <v>45</v>
      </c>
      <c r="C142" s="88">
        <f>int_lin_19!T124</f>
        <v>5.3895</v>
      </c>
      <c r="D142" s="88">
        <f>int_lag_19!O135</f>
        <v>5.3746666666666627</v>
      </c>
      <c r="E142" s="38">
        <f>int_lin_19!U124</f>
        <v>5.92</v>
      </c>
      <c r="F142" s="89">
        <f>int_lag_19!P135</f>
        <v>5.8991666666666678</v>
      </c>
      <c r="G142" s="38">
        <f>int_lin_19!V124</f>
        <v>5.9935</v>
      </c>
      <c r="H142" s="89">
        <f>int_lag_19!Q135</f>
        <v>5.9698333333333329</v>
      </c>
      <c r="I142" s="38">
        <f>int_lin_19!W124</f>
        <v>6.1470000000000011</v>
      </c>
      <c r="J142" s="89">
        <f>int_lag_19!R135</f>
        <v>6.1221666666666668</v>
      </c>
      <c r="K142" s="38">
        <f>int_lin_19!X124</f>
        <v>6.6150000000000002</v>
      </c>
      <c r="L142" s="89">
        <f>int_lag_19!S135</f>
        <v>6.5716666666666663</v>
      </c>
      <c r="M142" s="38">
        <f>int_lin_19!Y124</f>
        <v>6.8030000000000008</v>
      </c>
      <c r="N142" s="89">
        <f>int_lag_19!T135</f>
        <v>6.7472083333333304</v>
      </c>
      <c r="O142" s="38">
        <f>int_lin_19!Z124</f>
        <v>6.9649999999999999</v>
      </c>
      <c r="P142" s="89">
        <f>int_lag_19!U135</f>
        <v>6.8991666666666678</v>
      </c>
      <c r="Q142" s="38">
        <f>int_lin_19!AA124</f>
        <v>7.2655000000000003</v>
      </c>
      <c r="R142" s="89">
        <f>int_lag_19!V135</f>
        <v>7.1999166666666667</v>
      </c>
      <c r="S142" s="38">
        <f>int_lin_19!AB124</f>
        <v>7.4429999999999987</v>
      </c>
      <c r="T142" s="89">
        <f>int_lag_19!W135</f>
        <v>7.3453333333333273</v>
      </c>
      <c r="U142" s="38">
        <f>int_lin_19!C124</f>
        <v>5.442499999999999</v>
      </c>
      <c r="V142" s="38">
        <f>int_lag_19!C135</f>
        <v>5.4233333333333338</v>
      </c>
      <c r="W142" s="38">
        <f>int_lin_19!D124</f>
        <v>5.9899999999999993</v>
      </c>
      <c r="X142" s="38">
        <f>int_lag_19!D135</f>
        <v>5.9666666666666668</v>
      </c>
      <c r="Y142" s="38">
        <f>int_lin_19!E124</f>
        <v>6.0735000000000001</v>
      </c>
      <c r="Z142" s="38">
        <f>int_lag_19!E135</f>
        <v>6.0431666666666697</v>
      </c>
      <c r="AA142" s="38">
        <f>int_lin_19!F124</f>
        <v>6.2390000000000008</v>
      </c>
      <c r="AB142" s="38">
        <f>int_lag_19!F135</f>
        <v>6.2035</v>
      </c>
      <c r="AC142" s="38">
        <f>int_lin_19!G124</f>
        <v>6.7190000000000012</v>
      </c>
      <c r="AD142" s="38">
        <f>int_lag_19!G135</f>
        <v>6.6610000000000023</v>
      </c>
      <c r="AE142" s="38">
        <f>int_lin_19!H124</f>
        <v>6.9130000000000003</v>
      </c>
      <c r="AF142" s="38">
        <f>int_lag_19!H135</f>
        <v>6.8417916666666647</v>
      </c>
      <c r="AG142" s="38">
        <f>int_lin_19!I124</f>
        <v>7.0809999999999986</v>
      </c>
      <c r="AH142" s="38">
        <f>int_lag_19!I135</f>
        <v>6.9981666666666618</v>
      </c>
      <c r="AI142" s="38">
        <f>int_lin_19!J124</f>
        <v>7.3775000000000004</v>
      </c>
      <c r="AJ142" s="38">
        <f>int_lag_19!J135</f>
        <v>7.2937499999999975</v>
      </c>
      <c r="AK142" s="38">
        <f>int_lin_19!K124</f>
        <v>7.5549999999999979</v>
      </c>
      <c r="AL142" s="38">
        <f>int_lag_19!K135</f>
        <v>7.4399999999999951</v>
      </c>
    </row>
    <row r="143" spans="2:38" x14ac:dyDescent="0.3">
      <c r="B143">
        <v>46</v>
      </c>
      <c r="C143" s="88">
        <f>int_lin_19!T125</f>
        <v>5.3905999999999992</v>
      </c>
      <c r="D143" s="88">
        <f>int_lag_19!O136</f>
        <v>5.3781399999999966</v>
      </c>
      <c r="E143" s="38">
        <f>int_lin_19!U125</f>
        <v>5.9219999999999997</v>
      </c>
      <c r="F143" s="89">
        <f>int_lag_19!P136</f>
        <v>5.9045000000000014</v>
      </c>
      <c r="G143" s="38">
        <f>int_lin_19!V125</f>
        <v>5.9958</v>
      </c>
      <c r="H143" s="89">
        <f>int_lag_19!Q136</f>
        <v>5.9759199999999995</v>
      </c>
      <c r="I143" s="38">
        <f>int_lin_19!W125</f>
        <v>6.1496000000000013</v>
      </c>
      <c r="J143" s="89">
        <f>int_lag_19!R136</f>
        <v>6.1287400000000005</v>
      </c>
      <c r="K143" s="38">
        <f>int_lin_19!X125</f>
        <v>6.617</v>
      </c>
      <c r="L143" s="89">
        <f>int_lag_19!S136</f>
        <v>6.5806000000000004</v>
      </c>
      <c r="M143" s="38">
        <f>int_lin_19!Y125</f>
        <v>6.8044000000000002</v>
      </c>
      <c r="N143" s="89">
        <f>int_lag_19!T136</f>
        <v>6.7575349999999972</v>
      </c>
      <c r="O143" s="38">
        <f>int_lin_19!Z125</f>
        <v>6.9659999999999993</v>
      </c>
      <c r="P143" s="89">
        <f>int_lag_19!U136</f>
        <v>6.9107000000000003</v>
      </c>
      <c r="Q143" s="38">
        <f>int_lin_19!AA125</f>
        <v>7.2654000000000005</v>
      </c>
      <c r="R143" s="89">
        <f>int_lag_19!V136</f>
        <v>7.2103099999999998</v>
      </c>
      <c r="S143" s="38">
        <f>int_lin_19!AB125</f>
        <v>7.4423999999999984</v>
      </c>
      <c r="T143" s="89">
        <f>int_lag_19!W136</f>
        <v>7.3603599999999947</v>
      </c>
      <c r="U143" s="38">
        <f>int_lin_19!C125</f>
        <v>5.4329999999999989</v>
      </c>
      <c r="V143" s="38">
        <f>int_lag_19!C136</f>
        <v>5.4169000000000009</v>
      </c>
      <c r="W143" s="38">
        <f>int_lin_19!D125</f>
        <v>5.9779999999999989</v>
      </c>
      <c r="X143" s="38">
        <f>int_lag_19!D136</f>
        <v>5.958400000000001</v>
      </c>
      <c r="Y143" s="38">
        <f>int_lin_19!E125</f>
        <v>6.0598000000000001</v>
      </c>
      <c r="Z143" s="38">
        <f>int_lag_19!E136</f>
        <v>6.0343200000000028</v>
      </c>
      <c r="AA143" s="38">
        <f>int_lin_19!F125</f>
        <v>6.2232000000000012</v>
      </c>
      <c r="AB143" s="38">
        <f>int_lag_19!F136</f>
        <v>6.1933800000000003</v>
      </c>
      <c r="AC143" s="38">
        <f>int_lin_19!G125</f>
        <v>6.7002000000000006</v>
      </c>
      <c r="AD143" s="38">
        <f>int_lag_19!G136</f>
        <v>6.6514800000000021</v>
      </c>
      <c r="AE143" s="38">
        <f>int_lin_19!H125</f>
        <v>6.8924000000000003</v>
      </c>
      <c r="AF143" s="38">
        <f>int_lag_19!H136</f>
        <v>6.8325849999999981</v>
      </c>
      <c r="AG143" s="38">
        <f>int_lin_19!I125</f>
        <v>7.0587999999999989</v>
      </c>
      <c r="AH143" s="38">
        <f>int_lag_19!I136</f>
        <v>6.9892199999999951</v>
      </c>
      <c r="AI143" s="38">
        <f>int_lin_19!J125</f>
        <v>7.3550000000000004</v>
      </c>
      <c r="AJ143" s="38">
        <f>int_lag_19!J136</f>
        <v>7.2846499999999974</v>
      </c>
      <c r="AK143" s="38">
        <f>int_lin_19!K125</f>
        <v>7.5319999999999983</v>
      </c>
      <c r="AL143" s="38">
        <f>int_lag_19!K136</f>
        <v>7.4353999999999951</v>
      </c>
    </row>
    <row r="144" spans="2:38" x14ac:dyDescent="0.3">
      <c r="B144">
        <v>47</v>
      </c>
      <c r="C144" s="88">
        <f>int_lin_19!T126</f>
        <v>5.3916999999999993</v>
      </c>
      <c r="D144" s="88">
        <f>int_lag_19!O137</f>
        <v>5.381909999999996</v>
      </c>
      <c r="E144" s="38">
        <f>int_lin_19!U126</f>
        <v>5.9239999999999995</v>
      </c>
      <c r="F144" s="89">
        <f>int_lag_19!P137</f>
        <v>5.9102500000000013</v>
      </c>
      <c r="G144" s="38">
        <f>int_lin_19!V126</f>
        <v>5.9981</v>
      </c>
      <c r="H144" s="89">
        <f>int_lag_19!Q137</f>
        <v>5.9824799999999998</v>
      </c>
      <c r="I144" s="38">
        <f>int_lin_19!W126</f>
        <v>6.1522000000000006</v>
      </c>
      <c r="J144" s="89">
        <f>int_lag_19!R137</f>
        <v>6.1358100000000011</v>
      </c>
      <c r="K144" s="38">
        <f>int_lin_19!X126</f>
        <v>6.6189999999999998</v>
      </c>
      <c r="L144" s="89">
        <f>int_lag_19!S137</f>
        <v>6.5903999999999998</v>
      </c>
      <c r="M144" s="38">
        <f>int_lin_19!Y126</f>
        <v>6.8058000000000005</v>
      </c>
      <c r="N144" s="89">
        <f>int_lag_19!T137</f>
        <v>6.7689774999999965</v>
      </c>
      <c r="O144" s="38">
        <f>int_lin_19!Z126</f>
        <v>6.9669999999999996</v>
      </c>
      <c r="P144" s="89">
        <f>int_lag_19!U137</f>
        <v>6.9235500000000005</v>
      </c>
      <c r="Q144" s="38">
        <f>int_lin_19!AA126</f>
        <v>7.2653000000000008</v>
      </c>
      <c r="R144" s="89">
        <f>int_lag_19!V137</f>
        <v>7.2220150000000007</v>
      </c>
      <c r="S144" s="38">
        <f>int_lin_19!AB126</f>
        <v>7.4417999999999989</v>
      </c>
      <c r="T144" s="89">
        <f>int_lag_19!W137</f>
        <v>7.377339999999994</v>
      </c>
      <c r="U144" s="38">
        <f>int_lin_19!C126</f>
        <v>5.4234999999999989</v>
      </c>
      <c r="V144" s="38">
        <f>int_lag_19!C137</f>
        <v>5.4108500000000008</v>
      </c>
      <c r="W144" s="38">
        <f>int_lin_19!D126</f>
        <v>5.9659999999999993</v>
      </c>
      <c r="X144" s="38">
        <f>int_lag_19!D137</f>
        <v>5.9506000000000006</v>
      </c>
      <c r="Y144" s="38">
        <f>int_lin_19!E126</f>
        <v>6.0461</v>
      </c>
      <c r="Z144" s="38">
        <f>int_lag_19!E137</f>
        <v>6.0260800000000021</v>
      </c>
      <c r="AA144" s="38">
        <f>int_lin_19!F126</f>
        <v>6.2074000000000007</v>
      </c>
      <c r="AB144" s="38">
        <f>int_lag_19!F137</f>
        <v>6.1839700000000004</v>
      </c>
      <c r="AC144" s="38">
        <f>int_lin_19!G126</f>
        <v>6.6814000000000009</v>
      </c>
      <c r="AD144" s="38">
        <f>int_lag_19!G137</f>
        <v>6.6431200000000024</v>
      </c>
      <c r="AE144" s="38">
        <f>int_lin_19!H126</f>
        <v>6.8718000000000004</v>
      </c>
      <c r="AF144" s="38">
        <f>int_lag_19!H137</f>
        <v>6.824802499999997</v>
      </c>
      <c r="AG144" s="38">
        <f>int_lin_19!I126</f>
        <v>7.0365999999999991</v>
      </c>
      <c r="AH144" s="38">
        <f>int_lag_19!I137</f>
        <v>6.9819299999999949</v>
      </c>
      <c r="AI144" s="38">
        <f>int_lin_19!J126</f>
        <v>7.3325000000000005</v>
      </c>
      <c r="AJ144" s="38">
        <f>int_lag_19!J137</f>
        <v>7.2772249999999978</v>
      </c>
      <c r="AK144" s="38">
        <f>int_lin_19!K126</f>
        <v>7.5089999999999977</v>
      </c>
      <c r="AL144" s="38">
        <f>int_lag_19!K137</f>
        <v>7.4330999999999943</v>
      </c>
    </row>
    <row r="145" spans="2:38" x14ac:dyDescent="0.3">
      <c r="B145">
        <v>48</v>
      </c>
      <c r="C145" s="88">
        <f>int_lin_19!T127</f>
        <v>5.3927999999999994</v>
      </c>
      <c r="D145" s="88">
        <f>int_lag_19!O138</f>
        <v>5.3859766666666626</v>
      </c>
      <c r="E145" s="38">
        <f>int_lin_19!U127</f>
        <v>5.9260000000000002</v>
      </c>
      <c r="F145" s="89">
        <f>int_lag_19!P138</f>
        <v>5.9164166666666675</v>
      </c>
      <c r="G145" s="38">
        <f>int_lin_19!V127</f>
        <v>6.0004</v>
      </c>
      <c r="H145" s="89">
        <f>int_lag_19!Q138</f>
        <v>5.989513333333333</v>
      </c>
      <c r="I145" s="38">
        <f>int_lin_19!W127</f>
        <v>6.1548000000000007</v>
      </c>
      <c r="J145" s="89">
        <f>int_lag_19!R138</f>
        <v>6.1433766666666676</v>
      </c>
      <c r="K145" s="38">
        <f>int_lin_19!X127</f>
        <v>6.6210000000000004</v>
      </c>
      <c r="L145" s="89">
        <f>int_lag_19!S138</f>
        <v>6.6010666666666662</v>
      </c>
      <c r="M145" s="38">
        <f>int_lin_19!Y127</f>
        <v>6.8072000000000008</v>
      </c>
      <c r="N145" s="89">
        <f>int_lag_19!T138</f>
        <v>6.7815358333333293</v>
      </c>
      <c r="O145" s="38">
        <f>int_lin_19!Z127</f>
        <v>6.968</v>
      </c>
      <c r="P145" s="89">
        <f>int_lag_19!U138</f>
        <v>6.9377166666666668</v>
      </c>
      <c r="Q145" s="38">
        <f>int_lin_19!AA127</f>
        <v>7.2652000000000001</v>
      </c>
      <c r="R145" s="89">
        <f>int_lag_19!V138</f>
        <v>7.235031666666667</v>
      </c>
      <c r="S145" s="38">
        <f>int_lin_19!AB127</f>
        <v>7.4411999999999985</v>
      </c>
      <c r="T145" s="89">
        <f>int_lag_19!W138</f>
        <v>7.396273333333327</v>
      </c>
      <c r="U145" s="38">
        <f>int_lin_19!C127</f>
        <v>5.4139999999999988</v>
      </c>
      <c r="V145" s="38">
        <f>int_lag_19!C138</f>
        <v>5.4051833333333343</v>
      </c>
      <c r="W145" s="38">
        <f>int_lin_19!D127</f>
        <v>5.9539999999999988</v>
      </c>
      <c r="X145" s="38">
        <f>int_lag_19!D138</f>
        <v>5.9432666666666671</v>
      </c>
      <c r="Y145" s="38">
        <f>int_lin_19!E127</f>
        <v>6.0324</v>
      </c>
      <c r="Z145" s="38">
        <f>int_lag_19!E138</f>
        <v>6.0184466666666694</v>
      </c>
      <c r="AA145" s="38">
        <f>int_lin_19!F127</f>
        <v>6.1916000000000011</v>
      </c>
      <c r="AB145" s="38">
        <f>int_lag_19!F138</f>
        <v>6.1752700000000003</v>
      </c>
      <c r="AC145" s="38">
        <f>int_lin_19!G127</f>
        <v>6.6626000000000012</v>
      </c>
      <c r="AD145" s="38">
        <f>int_lag_19!G138</f>
        <v>6.6359200000000023</v>
      </c>
      <c r="AE145" s="38">
        <f>int_lin_19!H127</f>
        <v>6.8512000000000004</v>
      </c>
      <c r="AF145" s="38">
        <f>int_lag_19!H138</f>
        <v>6.818444166666664</v>
      </c>
      <c r="AG145" s="38">
        <f>int_lin_19!I127</f>
        <v>7.0143999999999984</v>
      </c>
      <c r="AH145" s="38">
        <f>int_lag_19!I138</f>
        <v>6.976296666666661</v>
      </c>
      <c r="AI145" s="38">
        <f>int_lin_19!J127</f>
        <v>7.3100000000000005</v>
      </c>
      <c r="AJ145" s="38">
        <f>int_lag_19!J138</f>
        <v>7.2714749999999979</v>
      </c>
      <c r="AK145" s="38">
        <f>int_lin_19!K127</f>
        <v>7.485999999999998</v>
      </c>
      <c r="AL145" s="38">
        <f>int_lag_19!K138</f>
        <v>7.4330999999999943</v>
      </c>
    </row>
    <row r="146" spans="2:38" x14ac:dyDescent="0.3">
      <c r="B146">
        <v>49</v>
      </c>
      <c r="C146" s="88">
        <f>int_lin_19!T128</f>
        <v>5.3938999999999995</v>
      </c>
      <c r="D146" s="88">
        <f>int_lag_19!O139</f>
        <v>5.3903399999999957</v>
      </c>
      <c r="E146" s="38">
        <f>int_lin_19!U128</f>
        <v>5.9279999999999999</v>
      </c>
      <c r="F146" s="89">
        <f>int_lag_19!P139</f>
        <v>5.9230000000000009</v>
      </c>
      <c r="G146" s="38">
        <f>int_lin_19!V128</f>
        <v>6.0026999999999999</v>
      </c>
      <c r="H146" s="89">
        <f>int_lag_19!Q139</f>
        <v>5.99702</v>
      </c>
      <c r="I146" s="38">
        <f>int_lin_19!W128</f>
        <v>6.1574000000000009</v>
      </c>
      <c r="J146" s="89">
        <f>int_lag_19!R139</f>
        <v>6.1514400000000009</v>
      </c>
      <c r="K146" s="38">
        <f>int_lin_19!X128</f>
        <v>6.6230000000000002</v>
      </c>
      <c r="L146" s="89">
        <f>int_lag_19!S139</f>
        <v>6.6125999999999996</v>
      </c>
      <c r="M146" s="38">
        <f>int_lin_19!Y128</f>
        <v>6.8086000000000002</v>
      </c>
      <c r="N146" s="89">
        <f>int_lag_19!T139</f>
        <v>6.7952099999999964</v>
      </c>
      <c r="O146" s="38">
        <f>int_lin_19!Z128</f>
        <v>6.9689999999999994</v>
      </c>
      <c r="P146" s="89">
        <f>int_lag_19!U139</f>
        <v>6.9532000000000007</v>
      </c>
      <c r="Q146" s="38">
        <f>int_lin_19!AA128</f>
        <v>7.2651000000000003</v>
      </c>
      <c r="R146" s="89">
        <f>int_lag_19!V139</f>
        <v>7.2493600000000002</v>
      </c>
      <c r="S146" s="38">
        <f>int_lin_19!AB128</f>
        <v>7.440599999999999</v>
      </c>
      <c r="T146" s="89">
        <f>int_lag_19!W139</f>
        <v>7.4171599999999938</v>
      </c>
      <c r="U146" s="38">
        <f>int_lin_19!C128</f>
        <v>5.4044999999999987</v>
      </c>
      <c r="V146" s="38">
        <f>int_lag_19!C139</f>
        <v>5.3999000000000006</v>
      </c>
      <c r="W146" s="38">
        <f>int_lin_19!D128</f>
        <v>5.9419999999999984</v>
      </c>
      <c r="X146" s="38">
        <f>int_lag_19!D139</f>
        <v>5.9364000000000008</v>
      </c>
      <c r="Y146" s="38">
        <f>int_lin_19!E128</f>
        <v>6.0186999999999999</v>
      </c>
      <c r="Z146" s="38">
        <f>int_lag_19!E139</f>
        <v>6.0114200000000029</v>
      </c>
      <c r="AA146" s="38">
        <f>int_lin_19!F128</f>
        <v>6.1758000000000006</v>
      </c>
      <c r="AB146" s="38">
        <f>int_lag_19!F139</f>
        <v>6.1672799999999999</v>
      </c>
      <c r="AC146" s="38">
        <f>int_lin_19!G128</f>
        <v>6.6438000000000006</v>
      </c>
      <c r="AD146" s="38">
        <f>int_lag_19!G139</f>
        <v>6.6298800000000018</v>
      </c>
      <c r="AE146" s="38">
        <f>int_lin_19!H128</f>
        <v>6.8306000000000004</v>
      </c>
      <c r="AF146" s="38">
        <f>int_lag_19!H139</f>
        <v>6.8135099999999973</v>
      </c>
      <c r="AG146" s="38">
        <f>int_lin_19!I128</f>
        <v>6.9921999999999986</v>
      </c>
      <c r="AH146" s="38">
        <f>int_lag_19!I139</f>
        <v>6.9723199999999945</v>
      </c>
      <c r="AI146" s="38">
        <f>int_lin_19!J128</f>
        <v>7.2875000000000005</v>
      </c>
      <c r="AJ146" s="38">
        <f>int_lag_19!J139</f>
        <v>7.2673999999999976</v>
      </c>
      <c r="AK146" s="38">
        <f>int_lin_19!K128</f>
        <v>7.4629999999999974</v>
      </c>
      <c r="AL146" s="38">
        <f>int_lag_19!K139</f>
        <v>7.4353999999999942</v>
      </c>
    </row>
    <row r="147" spans="2:38" x14ac:dyDescent="0.3">
      <c r="B147">
        <v>50</v>
      </c>
      <c r="C147" s="88">
        <f>int_lin_19!T129</f>
        <v>5.3949999999999996</v>
      </c>
      <c r="D147" s="88">
        <f>int_lag_19!O140</f>
        <v>5.394999999999996</v>
      </c>
      <c r="E147" s="38">
        <f>int_lin_19!U129</f>
        <v>5.93</v>
      </c>
      <c r="F147" s="89">
        <f>int_lag_19!P140</f>
        <v>5.9300000000000006</v>
      </c>
      <c r="G147" s="38">
        <f>int_lin_19!V129</f>
        <v>6.0049999999999999</v>
      </c>
      <c r="H147" s="89">
        <f>int_lag_19!Q140</f>
        <v>6.0049999999999999</v>
      </c>
      <c r="I147" s="38">
        <f>int_lin_19!W129</f>
        <v>6.160000000000001</v>
      </c>
      <c r="J147" s="89">
        <f>int_lag_19!R140</f>
        <v>6.160000000000001</v>
      </c>
      <c r="K147" s="38">
        <f>int_lin_19!X129</f>
        <v>6.625</v>
      </c>
      <c r="L147" s="89">
        <f>int_lag_19!S140</f>
        <v>6.6249999999999991</v>
      </c>
      <c r="M147" s="38">
        <f>int_lin_19!Y129</f>
        <v>6.8100000000000005</v>
      </c>
      <c r="N147" s="89">
        <f>int_lag_19!T140</f>
        <v>6.8099999999999961</v>
      </c>
      <c r="O147" s="38">
        <f>int_lin_19!Z129</f>
        <v>6.97</v>
      </c>
      <c r="P147" s="89">
        <f>int_lag_19!U140</f>
        <v>6.9700000000000006</v>
      </c>
      <c r="Q147" s="38">
        <f>int_lin_19!AA129</f>
        <v>7.2650000000000006</v>
      </c>
      <c r="R147" s="89">
        <f>int_lag_19!V140</f>
        <v>7.2650000000000006</v>
      </c>
      <c r="S147" s="38">
        <f>int_lin_19!AB129</f>
        <v>7.4399999999999986</v>
      </c>
      <c r="T147" s="89">
        <f>int_lag_19!W140</f>
        <v>7.4399999999999942</v>
      </c>
      <c r="U147" s="38">
        <f>int_lin_19!C129</f>
        <v>5.3949999999999987</v>
      </c>
      <c r="V147" s="38">
        <f>int_lag_19!C140</f>
        <v>5.3950000000000005</v>
      </c>
      <c r="W147" s="38">
        <f>int_lin_19!D129</f>
        <v>5.9299999999999988</v>
      </c>
      <c r="X147" s="38">
        <f>int_lag_19!D140</f>
        <v>5.9300000000000006</v>
      </c>
      <c r="Y147" s="38">
        <f>int_lin_19!E129</f>
        <v>6.0049999999999999</v>
      </c>
      <c r="Z147" s="38">
        <f>int_lag_19!E140</f>
        <v>6.0050000000000026</v>
      </c>
      <c r="AA147" s="38">
        <f>int_lin_19!F129</f>
        <v>6.160000000000001</v>
      </c>
      <c r="AB147" s="38">
        <f>int_lag_19!F140</f>
        <v>6.16</v>
      </c>
      <c r="AC147" s="38">
        <f>int_lin_19!G129</f>
        <v>6.6250000000000009</v>
      </c>
      <c r="AD147" s="38">
        <f>int_lag_19!G140</f>
        <v>6.6250000000000018</v>
      </c>
      <c r="AE147" s="38">
        <f>int_lin_19!H129</f>
        <v>6.8100000000000005</v>
      </c>
      <c r="AF147" s="38">
        <f>int_lag_19!H140</f>
        <v>6.8099999999999969</v>
      </c>
      <c r="AG147" s="38">
        <f>int_lin_19!I129</f>
        <v>6.9699999999999989</v>
      </c>
      <c r="AH147" s="38">
        <f>int_lag_19!I140</f>
        <v>6.9699999999999953</v>
      </c>
      <c r="AI147" s="38">
        <f>int_lin_19!J129</f>
        <v>7.2650000000000006</v>
      </c>
      <c r="AJ147" s="38">
        <f>int_lag_19!J140</f>
        <v>7.2649999999999979</v>
      </c>
      <c r="AK147" s="38">
        <f>int_lin_19!K129</f>
        <v>7.4399999999999977</v>
      </c>
      <c r="AL147" s="38">
        <f>int_lag_19!K140</f>
        <v>7.4399999999999942</v>
      </c>
    </row>
    <row r="148" spans="2:38" x14ac:dyDescent="0.3">
      <c r="B148">
        <v>51</v>
      </c>
      <c r="C148" s="88">
        <f>int_lin_19!T130</f>
        <v>5.4044999999999996</v>
      </c>
      <c r="D148" s="88">
        <f>int_lag_19!O141</f>
        <v>5.3999000000000059</v>
      </c>
      <c r="E148" s="38">
        <f>int_lin_19!U130</f>
        <v>5.9420000000000019</v>
      </c>
      <c r="F148" s="89">
        <f>int_lag_19!P141</f>
        <v>5.9363999999999937</v>
      </c>
      <c r="G148" s="38">
        <f>int_lin_19!V130</f>
        <v>6.0187000000000008</v>
      </c>
      <c r="H148" s="89">
        <f>int_lag_19!Q141</f>
        <v>6.0114199999999922</v>
      </c>
      <c r="I148" s="38">
        <f>int_lin_19!W130</f>
        <v>6.1757999999999988</v>
      </c>
      <c r="J148" s="89">
        <f>int_lag_19!R141</f>
        <v>6.1672800000000105</v>
      </c>
      <c r="K148" s="38">
        <f>int_lin_19!X130</f>
        <v>6.6437999999999988</v>
      </c>
      <c r="L148" s="89">
        <f>int_lag_19!S141</f>
        <v>6.6298800000000044</v>
      </c>
      <c r="M148" s="38">
        <f>int_lin_19!Y130</f>
        <v>6.8306000000000013</v>
      </c>
      <c r="N148" s="89">
        <f>int_lag_19!T141</f>
        <v>6.8135099999999884</v>
      </c>
      <c r="O148" s="38">
        <f>int_lin_19!Z130</f>
        <v>6.9921999999999995</v>
      </c>
      <c r="P148" s="89">
        <f>int_lag_19!U141</f>
        <v>6.9723200000000123</v>
      </c>
      <c r="Q148" s="38">
        <f>int_lin_19!AA130</f>
        <v>7.2874999999999996</v>
      </c>
      <c r="R148" s="89">
        <f>int_lag_19!V141</f>
        <v>7.2674000000000074</v>
      </c>
      <c r="S148" s="38">
        <f>int_lin_19!AB130</f>
        <v>7.4630000000000019</v>
      </c>
      <c r="T148" s="89">
        <f>int_lag_19!W141</f>
        <v>7.43539999999998</v>
      </c>
      <c r="U148" s="38">
        <f>int_lin_19!C130</f>
        <v>5.3938999999999977</v>
      </c>
      <c r="V148" s="38">
        <f>int_lag_19!C141</f>
        <v>5.3903399999999966</v>
      </c>
      <c r="W148" s="38">
        <f>int_lin_19!D130</f>
        <v>5.9279999999999999</v>
      </c>
      <c r="X148" s="38">
        <f>int_lag_19!D141</f>
        <v>5.9229999999999885</v>
      </c>
      <c r="Y148" s="38">
        <f>int_lin_19!E130</f>
        <v>6.0026999999999999</v>
      </c>
      <c r="Z148" s="38">
        <f>int_lag_19!E141</f>
        <v>5.997019999999992</v>
      </c>
      <c r="AA148" s="38">
        <f>int_lin_19!F130</f>
        <v>6.1573999999999991</v>
      </c>
      <c r="AB148" s="38">
        <f>int_lag_19!F141</f>
        <v>6.1514400000000098</v>
      </c>
      <c r="AC148" s="38">
        <f>int_lin_19!G130</f>
        <v>6.6230000000000002</v>
      </c>
      <c r="AD148" s="38">
        <f>int_lag_19!G141</f>
        <v>6.6125999999999969</v>
      </c>
      <c r="AE148" s="38">
        <f>int_lin_19!H130</f>
        <v>6.808600000000002</v>
      </c>
      <c r="AF148" s="38">
        <f>int_lag_19!H141</f>
        <v>6.79521</v>
      </c>
      <c r="AG148" s="38">
        <f>int_lin_19!I130</f>
        <v>6.9689999999999985</v>
      </c>
      <c r="AH148" s="38">
        <f>int_lag_19!I141</f>
        <v>6.9532000000000167</v>
      </c>
      <c r="AI148" s="38">
        <f>int_lin_19!J130</f>
        <v>7.2650999999999986</v>
      </c>
      <c r="AJ148" s="38">
        <f>int_lag_19!J141</f>
        <v>7.2493599999999958</v>
      </c>
      <c r="AK148" s="38">
        <f>int_lin_19!K130</f>
        <v>7.4406000000000017</v>
      </c>
      <c r="AL148" s="38">
        <f>int_lag_19!K141</f>
        <v>7.417159999999992</v>
      </c>
    </row>
    <row r="149" spans="2:38" x14ac:dyDescent="0.3">
      <c r="B149">
        <v>52</v>
      </c>
      <c r="C149" s="88">
        <f>int_lin_19!T131</f>
        <v>5.4139999999999997</v>
      </c>
      <c r="D149" s="88">
        <f>int_lag_19!O142</f>
        <v>5.4051833333333388</v>
      </c>
      <c r="E149" s="38">
        <f>int_lin_19!U131</f>
        <v>5.9540000000000015</v>
      </c>
      <c r="F149" s="89">
        <f>int_lag_19!P142</f>
        <v>5.94326666666666</v>
      </c>
      <c r="G149" s="38">
        <f>int_lin_19!V131</f>
        <v>6.0324000000000009</v>
      </c>
      <c r="H149" s="89">
        <f>int_lag_19!Q142</f>
        <v>6.0184466666666596</v>
      </c>
      <c r="I149" s="38">
        <f>int_lin_19!W131</f>
        <v>6.1915999999999993</v>
      </c>
      <c r="J149" s="89">
        <f>int_lag_19!R142</f>
        <v>6.1752700000000109</v>
      </c>
      <c r="K149" s="38">
        <f>int_lin_19!X131</f>
        <v>6.6625999999999994</v>
      </c>
      <c r="L149" s="89">
        <f>int_lag_19!S142</f>
        <v>6.635920000000004</v>
      </c>
      <c r="M149" s="38">
        <f>int_lin_19!Y131</f>
        <v>6.8512000000000013</v>
      </c>
      <c r="N149" s="89">
        <f>int_lag_19!T142</f>
        <v>6.8184441666666551</v>
      </c>
      <c r="O149" s="38">
        <f>int_lin_19!Z131</f>
        <v>7.0144000000000002</v>
      </c>
      <c r="P149" s="89">
        <f>int_lag_19!U142</f>
        <v>6.9762966666666779</v>
      </c>
      <c r="Q149" s="38">
        <f>int_lin_19!AA131</f>
        <v>7.31</v>
      </c>
      <c r="R149" s="89">
        <f>int_lag_19!V142</f>
        <v>7.2714750000000077</v>
      </c>
      <c r="S149" s="38">
        <f>int_lin_19!AB131</f>
        <v>7.4860000000000024</v>
      </c>
      <c r="T149" s="89">
        <f>int_lag_19!W142</f>
        <v>7.4330999999999801</v>
      </c>
      <c r="U149" s="38">
        <f>int_lin_19!C131</f>
        <v>5.3927999999999976</v>
      </c>
      <c r="V149" s="38">
        <f>int_lag_19!C142</f>
        <v>5.3859766666666626</v>
      </c>
      <c r="W149" s="38">
        <f>int_lin_19!D131</f>
        <v>5.9260000000000002</v>
      </c>
      <c r="X149" s="38">
        <f>int_lag_19!D142</f>
        <v>5.9164166666666551</v>
      </c>
      <c r="Y149" s="38">
        <f>int_lin_19!E131</f>
        <v>6.0004</v>
      </c>
      <c r="Z149" s="38">
        <f>int_lag_19!E142</f>
        <v>5.9895133333333241</v>
      </c>
      <c r="AA149" s="38">
        <f>int_lin_19!F131</f>
        <v>6.1547999999999989</v>
      </c>
      <c r="AB149" s="38">
        <f>int_lag_19!F142</f>
        <v>6.1433766666666765</v>
      </c>
      <c r="AC149" s="38">
        <f>int_lin_19!G131</f>
        <v>6.6210000000000004</v>
      </c>
      <c r="AD149" s="38">
        <f>int_lag_19!G142</f>
        <v>6.6010666666666635</v>
      </c>
      <c r="AE149" s="38">
        <f>int_lin_19!H131</f>
        <v>6.8072000000000026</v>
      </c>
      <c r="AF149" s="38">
        <f>int_lag_19!H142</f>
        <v>6.7815358333333338</v>
      </c>
      <c r="AG149" s="38">
        <f>int_lin_19!I131</f>
        <v>6.9679999999999991</v>
      </c>
      <c r="AH149" s="38">
        <f>int_lag_19!I142</f>
        <v>6.9377166666666836</v>
      </c>
      <c r="AI149" s="38">
        <f>int_lin_19!J131</f>
        <v>7.2651999999999983</v>
      </c>
      <c r="AJ149" s="38">
        <f>int_lag_19!J142</f>
        <v>7.2350316666666616</v>
      </c>
      <c r="AK149" s="38">
        <f>int_lin_19!K131</f>
        <v>7.4412000000000011</v>
      </c>
      <c r="AL149" s="38">
        <f>int_lag_19!K142</f>
        <v>7.3962733333333253</v>
      </c>
    </row>
    <row r="150" spans="2:38" x14ac:dyDescent="0.3">
      <c r="B150">
        <v>53</v>
      </c>
      <c r="C150" s="88">
        <f>int_lin_19!T132</f>
        <v>5.4234999999999998</v>
      </c>
      <c r="D150" s="88">
        <f>int_lag_19!O143</f>
        <v>5.4108500000000062</v>
      </c>
      <c r="E150" s="38">
        <f>int_lin_19!U132</f>
        <v>5.9660000000000011</v>
      </c>
      <c r="F150" s="89">
        <f>int_lag_19!P143</f>
        <v>5.9505999999999935</v>
      </c>
      <c r="G150" s="38">
        <f>int_lin_19!V132</f>
        <v>6.0461000000000009</v>
      </c>
      <c r="H150" s="89">
        <f>int_lag_19!Q143</f>
        <v>6.0260799999999923</v>
      </c>
      <c r="I150" s="38">
        <f>int_lin_19!W132</f>
        <v>6.2073999999999989</v>
      </c>
      <c r="J150" s="89">
        <f>int_lag_19!R143</f>
        <v>6.1839700000000111</v>
      </c>
      <c r="K150" s="38">
        <f>int_lin_19!X132</f>
        <v>6.6813999999999991</v>
      </c>
      <c r="L150" s="89">
        <f>int_lag_19!S143</f>
        <v>6.6431200000000032</v>
      </c>
      <c r="M150" s="38">
        <f>int_lin_19!Y132</f>
        <v>6.8718000000000012</v>
      </c>
      <c r="N150" s="89">
        <f>int_lag_19!T143</f>
        <v>6.824802499999989</v>
      </c>
      <c r="O150" s="38">
        <f>int_lin_19!Z132</f>
        <v>7.0366</v>
      </c>
      <c r="P150" s="89">
        <f>int_lag_19!U143</f>
        <v>6.9819300000000108</v>
      </c>
      <c r="Q150" s="38">
        <f>int_lin_19!AA132</f>
        <v>7.3324999999999996</v>
      </c>
      <c r="R150" s="89">
        <f>int_lag_19!V143</f>
        <v>7.2772250000000085</v>
      </c>
      <c r="S150" s="38">
        <f>int_lin_19!AB132</f>
        <v>7.5090000000000021</v>
      </c>
      <c r="T150" s="89">
        <f>int_lag_19!W143</f>
        <v>7.4330999999999801</v>
      </c>
      <c r="U150" s="38">
        <f>int_lin_19!C132</f>
        <v>5.3916999999999975</v>
      </c>
      <c r="V150" s="38">
        <f>int_lag_19!C143</f>
        <v>5.381909999999996</v>
      </c>
      <c r="W150" s="38">
        <f>int_lin_19!D132</f>
        <v>5.9239999999999995</v>
      </c>
      <c r="X150" s="38">
        <f>int_lag_19!D143</f>
        <v>5.9102499999999889</v>
      </c>
      <c r="Y150" s="38">
        <f>int_lin_19!E132</f>
        <v>5.9981</v>
      </c>
      <c r="Z150" s="38">
        <f>int_lag_19!E143</f>
        <v>5.9824799999999909</v>
      </c>
      <c r="AA150" s="38">
        <f>int_lin_19!F132</f>
        <v>6.1521999999999988</v>
      </c>
      <c r="AB150" s="38">
        <f>int_lag_19!F143</f>
        <v>6.13581000000001</v>
      </c>
      <c r="AC150" s="38">
        <f>int_lin_19!G132</f>
        <v>6.6189999999999998</v>
      </c>
      <c r="AD150" s="38">
        <f>int_lag_19!G143</f>
        <v>6.5903999999999971</v>
      </c>
      <c r="AE150" s="38">
        <f>int_lin_19!H132</f>
        <v>6.8058000000000023</v>
      </c>
      <c r="AF150" s="38">
        <f>int_lag_19!H143</f>
        <v>6.7689775000000001</v>
      </c>
      <c r="AG150" s="38">
        <f>int_lin_19!I132</f>
        <v>6.9669999999999987</v>
      </c>
      <c r="AH150" s="38">
        <f>int_lag_19!I143</f>
        <v>6.9235500000000174</v>
      </c>
      <c r="AI150" s="38">
        <f>int_lin_19!J132</f>
        <v>7.265299999999999</v>
      </c>
      <c r="AJ150" s="38">
        <f>int_lag_19!J143</f>
        <v>7.2220149999999945</v>
      </c>
      <c r="AK150" s="38">
        <f>int_lin_19!K132</f>
        <v>7.4418000000000015</v>
      </c>
      <c r="AL150" s="38">
        <f>int_lag_19!K143</f>
        <v>7.3773399999999922</v>
      </c>
    </row>
    <row r="151" spans="2:38" x14ac:dyDescent="0.3">
      <c r="B151">
        <v>54</v>
      </c>
      <c r="C151" s="88">
        <f>int_lin_19!T133</f>
        <v>5.4329999999999998</v>
      </c>
      <c r="D151" s="88">
        <f>int_lag_19!O144</f>
        <v>5.4169000000000063</v>
      </c>
      <c r="E151" s="38">
        <f>int_lin_19!U133</f>
        <v>5.9780000000000015</v>
      </c>
      <c r="F151" s="89">
        <f>int_lag_19!P144</f>
        <v>5.958399999999993</v>
      </c>
      <c r="G151" s="38">
        <f>int_lin_19!V133</f>
        <v>6.059800000000001</v>
      </c>
      <c r="H151" s="89">
        <f>int_lag_19!Q144</f>
        <v>6.034319999999993</v>
      </c>
      <c r="I151" s="38">
        <f>int_lin_19!W133</f>
        <v>6.2231999999999994</v>
      </c>
      <c r="J151" s="89">
        <f>int_lag_19!R144</f>
        <v>6.193380000000011</v>
      </c>
      <c r="K151" s="38">
        <f>int_lin_19!X133</f>
        <v>6.7001999999999988</v>
      </c>
      <c r="L151" s="89">
        <f>int_lag_19!S144</f>
        <v>6.6514800000000038</v>
      </c>
      <c r="M151" s="38">
        <f>int_lin_19!Y133</f>
        <v>6.8924000000000012</v>
      </c>
      <c r="N151" s="89">
        <f>int_lag_19!T144</f>
        <v>6.8325849999999893</v>
      </c>
      <c r="O151" s="38">
        <f>int_lin_19!Z133</f>
        <v>7.0587999999999997</v>
      </c>
      <c r="P151" s="89">
        <f>int_lag_19!U144</f>
        <v>6.989220000000012</v>
      </c>
      <c r="Q151" s="38">
        <f>int_lin_19!AA133</f>
        <v>7.3549999999999995</v>
      </c>
      <c r="R151" s="89">
        <f>int_lag_19!V144</f>
        <v>7.2846500000000072</v>
      </c>
      <c r="S151" s="38">
        <f>int_lin_19!AB133</f>
        <v>7.5320000000000018</v>
      </c>
      <c r="T151" s="89">
        <f>int_lag_19!W144</f>
        <v>7.43539999999998</v>
      </c>
      <c r="U151" s="38">
        <f>int_lin_19!C133</f>
        <v>5.3905999999999974</v>
      </c>
      <c r="V151" s="38">
        <f>int_lag_19!C144</f>
        <v>5.3781399999999966</v>
      </c>
      <c r="W151" s="38">
        <f>int_lin_19!D133</f>
        <v>5.9219999999999997</v>
      </c>
      <c r="X151" s="38">
        <f>int_lag_19!D144</f>
        <v>5.9044999999999881</v>
      </c>
      <c r="Y151" s="38">
        <f>int_lin_19!E133</f>
        <v>5.9958</v>
      </c>
      <c r="Z151" s="38">
        <f>int_lag_19!E144</f>
        <v>5.9759199999999915</v>
      </c>
      <c r="AA151" s="38">
        <f>int_lin_19!F133</f>
        <v>6.1495999999999995</v>
      </c>
      <c r="AB151" s="38">
        <f>int_lag_19!F144</f>
        <v>6.1287400000000094</v>
      </c>
      <c r="AC151" s="38">
        <f>int_lin_19!G133</f>
        <v>6.617</v>
      </c>
      <c r="AD151" s="38">
        <f>int_lag_19!G144</f>
        <v>6.5805999999999969</v>
      </c>
      <c r="AE151" s="38">
        <f>int_lin_19!H133</f>
        <v>6.804400000000002</v>
      </c>
      <c r="AF151" s="38">
        <f>int_lag_19!H144</f>
        <v>6.7575350000000007</v>
      </c>
      <c r="AG151" s="38">
        <f>int_lin_19!I133</f>
        <v>6.9659999999999984</v>
      </c>
      <c r="AH151" s="38">
        <f>int_lag_19!I144</f>
        <v>6.9107000000000172</v>
      </c>
      <c r="AI151" s="38">
        <f>int_lin_19!J133</f>
        <v>7.2653999999999987</v>
      </c>
      <c r="AJ151" s="38">
        <f>int_lag_19!J144</f>
        <v>7.2103099999999944</v>
      </c>
      <c r="AK151" s="38">
        <f>int_lin_19!K133</f>
        <v>7.442400000000001</v>
      </c>
      <c r="AL151" s="38">
        <f>int_lag_19!K144</f>
        <v>7.3603599999999911</v>
      </c>
    </row>
    <row r="152" spans="2:38" x14ac:dyDescent="0.3">
      <c r="B152">
        <v>55</v>
      </c>
      <c r="C152" s="88">
        <f>int_lin_19!T134</f>
        <v>5.4424999999999999</v>
      </c>
      <c r="D152" s="88">
        <f>int_lag_19!O145</f>
        <v>5.4233333333333391</v>
      </c>
      <c r="E152" s="38">
        <f>int_lin_19!U134</f>
        <v>5.990000000000002</v>
      </c>
      <c r="F152" s="89">
        <f>int_lag_19!P145</f>
        <v>5.9666666666666597</v>
      </c>
      <c r="G152" s="38">
        <f>int_lin_19!V134</f>
        <v>6.073500000000001</v>
      </c>
      <c r="H152" s="89">
        <f>int_lag_19!Q145</f>
        <v>6.043166666666659</v>
      </c>
      <c r="I152" s="38">
        <f>int_lin_19!W134</f>
        <v>6.238999999999999</v>
      </c>
      <c r="J152" s="89">
        <f>int_lag_19!R145</f>
        <v>6.2035000000000116</v>
      </c>
      <c r="K152" s="38">
        <f>int_lin_19!X134</f>
        <v>6.7189999999999994</v>
      </c>
      <c r="L152" s="89">
        <f>int_lag_19!S145</f>
        <v>6.661000000000004</v>
      </c>
      <c r="M152" s="38">
        <f>int_lin_19!Y134</f>
        <v>6.9130000000000011</v>
      </c>
      <c r="N152" s="89">
        <f>int_lag_19!T145</f>
        <v>6.8417916666666549</v>
      </c>
      <c r="O152" s="38">
        <f>int_lin_19!Z134</f>
        <v>7.0809999999999995</v>
      </c>
      <c r="P152" s="89">
        <f>int_lag_19!U145</f>
        <v>6.9981666666666786</v>
      </c>
      <c r="Q152" s="38">
        <f>int_lin_19!AA134</f>
        <v>7.3774999999999995</v>
      </c>
      <c r="R152" s="89">
        <f>int_lag_19!V145</f>
        <v>7.2937500000000073</v>
      </c>
      <c r="S152" s="38">
        <f>int_lin_19!AB134</f>
        <v>7.5550000000000024</v>
      </c>
      <c r="T152" s="89">
        <f>int_lag_19!W145</f>
        <v>7.43999999999998</v>
      </c>
      <c r="U152" s="38">
        <f>int_lin_19!C134</f>
        <v>5.3894999999999982</v>
      </c>
      <c r="V152" s="38">
        <f>int_lag_19!C145</f>
        <v>5.3746666666666627</v>
      </c>
      <c r="W152" s="38">
        <f>int_lin_19!D134</f>
        <v>5.92</v>
      </c>
      <c r="X152" s="38">
        <f>int_lag_19!D145</f>
        <v>5.8991666666666553</v>
      </c>
      <c r="Y152" s="38">
        <f>int_lin_19!E134</f>
        <v>5.9935</v>
      </c>
      <c r="Z152" s="38">
        <f>int_lag_19!E145</f>
        <v>5.969833333333324</v>
      </c>
      <c r="AA152" s="38">
        <f>int_lin_19!F134</f>
        <v>6.1469999999999994</v>
      </c>
      <c r="AB152" s="38">
        <f>int_lag_19!F145</f>
        <v>6.1221666666666756</v>
      </c>
      <c r="AC152" s="38">
        <f>int_lin_19!G134</f>
        <v>6.6150000000000002</v>
      </c>
      <c r="AD152" s="38">
        <f>int_lag_19!G145</f>
        <v>6.5716666666666637</v>
      </c>
      <c r="AE152" s="38">
        <f>int_lin_19!H134</f>
        <v>6.8030000000000026</v>
      </c>
      <c r="AF152" s="38">
        <f>int_lag_19!H145</f>
        <v>6.7472083333333339</v>
      </c>
      <c r="AG152" s="38">
        <f>int_lin_19!I134</f>
        <v>6.964999999999999</v>
      </c>
      <c r="AH152" s="38">
        <f>int_lag_19!I145</f>
        <v>6.8991666666666847</v>
      </c>
      <c r="AI152" s="38">
        <f>int_lin_19!J134</f>
        <v>7.2654999999999985</v>
      </c>
      <c r="AJ152" s="38">
        <f>int_lag_19!J145</f>
        <v>7.1999166666666623</v>
      </c>
      <c r="AK152" s="38">
        <f>int_lin_19!K134</f>
        <v>7.4430000000000014</v>
      </c>
      <c r="AL152" s="38">
        <f>int_lag_19!K145</f>
        <v>7.3453333333333246</v>
      </c>
    </row>
    <row r="153" spans="2:38" x14ac:dyDescent="0.3">
      <c r="B153">
        <v>56</v>
      </c>
      <c r="C153" s="88">
        <f>int_lin_19!T135</f>
        <v>5.452</v>
      </c>
      <c r="D153" s="88">
        <f>int_lag_19!O146</f>
        <v>5.4301500000000065</v>
      </c>
      <c r="E153" s="38">
        <f>int_lin_19!U135</f>
        <v>6.0020000000000016</v>
      </c>
      <c r="F153" s="89">
        <f>int_lag_19!P146</f>
        <v>5.9753999999999934</v>
      </c>
      <c r="G153" s="38">
        <f>int_lin_19!V135</f>
        <v>6.0872000000000011</v>
      </c>
      <c r="H153" s="89">
        <f>int_lag_19!Q146</f>
        <v>6.052619999999993</v>
      </c>
      <c r="I153" s="38">
        <f>int_lin_19!W135</f>
        <v>6.2547999999999995</v>
      </c>
      <c r="J153" s="89">
        <f>int_lag_19!R146</f>
        <v>6.214330000000011</v>
      </c>
      <c r="K153" s="38">
        <f>int_lin_19!X135</f>
        <v>6.7377999999999991</v>
      </c>
      <c r="L153" s="89">
        <f>int_lag_19!S146</f>
        <v>6.6716800000000038</v>
      </c>
      <c r="M153" s="38">
        <f>int_lin_19!Y135</f>
        <v>6.9336000000000011</v>
      </c>
      <c r="N153" s="89">
        <f>int_lag_19!T146</f>
        <v>6.8524224999999888</v>
      </c>
      <c r="O153" s="38">
        <f>int_lin_19!Z135</f>
        <v>7.1031999999999993</v>
      </c>
      <c r="P153" s="89">
        <f>int_lag_19!U146</f>
        <v>7.0087700000000117</v>
      </c>
      <c r="Q153" s="38">
        <f>int_lin_19!AA135</f>
        <v>7.3999999999999995</v>
      </c>
      <c r="R153" s="89">
        <f>int_lag_19!V146</f>
        <v>7.3045250000000079</v>
      </c>
      <c r="S153" s="38">
        <f>int_lin_19!AB135</f>
        <v>7.5780000000000021</v>
      </c>
      <c r="T153" s="89">
        <f>int_lag_19!W146</f>
        <v>7.446899999999979</v>
      </c>
      <c r="U153" s="38">
        <f>int_lin_19!C135</f>
        <v>5.3883999999999981</v>
      </c>
      <c r="V153" s="38">
        <f>int_lag_19!C146</f>
        <v>5.3714899999999961</v>
      </c>
      <c r="W153" s="38">
        <f>int_lin_19!D135</f>
        <v>5.9180000000000001</v>
      </c>
      <c r="X153" s="38">
        <f>int_lag_19!D146</f>
        <v>5.894249999999988</v>
      </c>
      <c r="Y153" s="38">
        <f>int_lin_19!E135</f>
        <v>5.9912000000000001</v>
      </c>
      <c r="Z153" s="38">
        <f>int_lag_19!E146</f>
        <v>5.9642199999999903</v>
      </c>
      <c r="AA153" s="38">
        <f>int_lin_19!F135</f>
        <v>6.1443999999999992</v>
      </c>
      <c r="AB153" s="38">
        <f>int_lag_19!F146</f>
        <v>6.1160900000000096</v>
      </c>
      <c r="AC153" s="38">
        <f>int_lin_19!G135</f>
        <v>6.6130000000000004</v>
      </c>
      <c r="AD153" s="38">
        <f>int_lag_19!G146</f>
        <v>6.5635999999999965</v>
      </c>
      <c r="AE153" s="38">
        <f>int_lin_19!H135</f>
        <v>6.8016000000000023</v>
      </c>
      <c r="AF153" s="38">
        <f>int_lag_19!H146</f>
        <v>6.7379975000000005</v>
      </c>
      <c r="AG153" s="38">
        <f>int_lin_19!I135</f>
        <v>6.9639999999999986</v>
      </c>
      <c r="AH153" s="38">
        <f>int_lag_19!I146</f>
        <v>6.8889500000000181</v>
      </c>
      <c r="AI153" s="38">
        <f>int_lin_19!J135</f>
        <v>7.2655999999999983</v>
      </c>
      <c r="AJ153" s="38">
        <f>int_lag_19!J146</f>
        <v>7.1908349999999945</v>
      </c>
      <c r="AK153" s="38">
        <f>int_lin_19!K135</f>
        <v>7.4436000000000018</v>
      </c>
      <c r="AL153" s="38">
        <f>int_lag_19!K146</f>
        <v>7.3322599999999918</v>
      </c>
    </row>
    <row r="154" spans="2:38" x14ac:dyDescent="0.3">
      <c r="B154">
        <v>57</v>
      </c>
      <c r="C154" s="88">
        <f>int_lin_19!T136</f>
        <v>5.4615</v>
      </c>
      <c r="D154" s="88">
        <f>int_lag_19!O147</f>
        <v>5.4373500000000057</v>
      </c>
      <c r="E154" s="38">
        <f>int_lin_19!U136</f>
        <v>6.014000000000002</v>
      </c>
      <c r="F154" s="89">
        <f>int_lag_19!P147</f>
        <v>5.9845999999999933</v>
      </c>
      <c r="G154" s="38">
        <f>int_lin_19!V136</f>
        <v>6.1009000000000011</v>
      </c>
      <c r="H154" s="89">
        <f>int_lag_19!Q147</f>
        <v>6.0626799999999932</v>
      </c>
      <c r="I154" s="38">
        <f>int_lin_19!W136</f>
        <v>6.2705999999999991</v>
      </c>
      <c r="J154" s="89">
        <f>int_lag_19!R147</f>
        <v>6.2258700000000111</v>
      </c>
      <c r="K154" s="38">
        <f>int_lin_19!X136</f>
        <v>6.7565999999999988</v>
      </c>
      <c r="L154" s="89">
        <f>int_lag_19!S147</f>
        <v>6.6835200000000032</v>
      </c>
      <c r="M154" s="38">
        <f>int_lin_19!Y136</f>
        <v>6.954200000000001</v>
      </c>
      <c r="N154" s="89">
        <f>int_lag_19!T147</f>
        <v>6.8644774999999889</v>
      </c>
      <c r="O154" s="38">
        <f>int_lin_19!Z136</f>
        <v>7.1253999999999991</v>
      </c>
      <c r="P154" s="89">
        <f>int_lag_19!U147</f>
        <v>7.0210300000000121</v>
      </c>
      <c r="Q154" s="38">
        <f>int_lin_19!AA136</f>
        <v>7.4224999999999994</v>
      </c>
      <c r="R154" s="89">
        <f>int_lag_19!V147</f>
        <v>7.3169750000000082</v>
      </c>
      <c r="S154" s="38">
        <f>int_lin_19!AB136</f>
        <v>7.6010000000000026</v>
      </c>
      <c r="T154" s="89">
        <f>int_lag_19!W147</f>
        <v>7.4560999999999789</v>
      </c>
      <c r="U154" s="38">
        <f>int_lin_19!C136</f>
        <v>5.387299999999998</v>
      </c>
      <c r="V154" s="38">
        <f>int_lag_19!C147</f>
        <v>5.3686099999999959</v>
      </c>
      <c r="W154" s="38">
        <f>int_lin_19!D136</f>
        <v>5.9160000000000004</v>
      </c>
      <c r="X154" s="38">
        <f>int_lag_19!D147</f>
        <v>5.8897499999999887</v>
      </c>
      <c r="Y154" s="38">
        <f>int_lin_19!E136</f>
        <v>5.9889000000000001</v>
      </c>
      <c r="Z154" s="38">
        <f>int_lag_19!E147</f>
        <v>5.9590799999999904</v>
      </c>
      <c r="AA154" s="38">
        <f>int_lin_19!F136</f>
        <v>6.141799999999999</v>
      </c>
      <c r="AB154" s="38">
        <f>int_lag_19!F147</f>
        <v>6.1105100000000094</v>
      </c>
      <c r="AC154" s="38">
        <f>int_lin_19!G136</f>
        <v>6.6109999999999998</v>
      </c>
      <c r="AD154" s="38">
        <f>int_lag_19!G147</f>
        <v>6.5563999999999965</v>
      </c>
      <c r="AE154" s="38">
        <f>int_lin_19!H136</f>
        <v>6.800200000000002</v>
      </c>
      <c r="AF154" s="38">
        <f>int_lag_19!H147</f>
        <v>6.7299025000000015</v>
      </c>
      <c r="AG154" s="38">
        <f>int_lin_19!I136</f>
        <v>6.9629999999999992</v>
      </c>
      <c r="AH154" s="38">
        <f>int_lag_19!I147</f>
        <v>6.8800500000000184</v>
      </c>
      <c r="AI154" s="38">
        <f>int_lin_19!J136</f>
        <v>7.2656999999999989</v>
      </c>
      <c r="AJ154" s="38">
        <f>int_lag_19!J147</f>
        <v>7.1830649999999938</v>
      </c>
      <c r="AK154" s="38">
        <f>int_lin_19!K136</f>
        <v>7.4442000000000013</v>
      </c>
      <c r="AL154" s="38">
        <f>int_lag_19!K147</f>
        <v>7.3211399999999918</v>
      </c>
    </row>
    <row r="155" spans="2:38" x14ac:dyDescent="0.3">
      <c r="B155">
        <v>58</v>
      </c>
      <c r="C155" s="88">
        <f>int_lin_19!T137</f>
        <v>5.4710000000000001</v>
      </c>
      <c r="D155" s="88">
        <f>int_lag_19!O148</f>
        <v>5.4449333333333394</v>
      </c>
      <c r="E155" s="38">
        <f>int_lin_19!U137</f>
        <v>6.0260000000000016</v>
      </c>
      <c r="F155" s="89">
        <f>int_lag_19!P148</f>
        <v>5.9942666666666593</v>
      </c>
      <c r="G155" s="38">
        <f>int_lin_19!V137</f>
        <v>6.1146000000000011</v>
      </c>
      <c r="H155" s="89">
        <f>int_lag_19!Q148</f>
        <v>6.0733466666666596</v>
      </c>
      <c r="I155" s="38">
        <f>int_lin_19!W137</f>
        <v>6.2863999999999995</v>
      </c>
      <c r="J155" s="89">
        <f>int_lag_19!R148</f>
        <v>6.2381200000000119</v>
      </c>
      <c r="K155" s="38">
        <f>int_lin_19!X137</f>
        <v>6.7753999999999994</v>
      </c>
      <c r="L155" s="89">
        <f>int_lag_19!S148</f>
        <v>6.696520000000004</v>
      </c>
      <c r="M155" s="38">
        <f>int_lin_19!Y137</f>
        <v>6.974800000000001</v>
      </c>
      <c r="N155" s="89">
        <f>int_lag_19!T148</f>
        <v>6.8779566666666554</v>
      </c>
      <c r="O155" s="38">
        <f>int_lin_19!Z137</f>
        <v>7.1475999999999997</v>
      </c>
      <c r="P155" s="89">
        <f>int_lag_19!U148</f>
        <v>7.034946666666678</v>
      </c>
      <c r="Q155" s="38">
        <f>int_lin_19!AA137</f>
        <v>7.4449999999999994</v>
      </c>
      <c r="R155" s="89">
        <f>int_lag_19!V148</f>
        <v>7.3311000000000082</v>
      </c>
      <c r="S155" s="38">
        <f>int_lin_19!AB137</f>
        <v>7.6240000000000023</v>
      </c>
      <c r="T155" s="89">
        <f>int_lag_19!W148</f>
        <v>7.4675999999999778</v>
      </c>
      <c r="U155" s="38">
        <f>int_lin_19!C137</f>
        <v>5.3861999999999979</v>
      </c>
      <c r="V155" s="38">
        <f>int_lag_19!C148</f>
        <v>5.3660266666666629</v>
      </c>
      <c r="W155" s="38">
        <f>int_lin_19!D137</f>
        <v>5.9139999999999997</v>
      </c>
      <c r="X155" s="38">
        <f>int_lag_19!D148</f>
        <v>5.8856666666666548</v>
      </c>
      <c r="Y155" s="38">
        <f>int_lin_19!E137</f>
        <v>5.9866000000000001</v>
      </c>
      <c r="Z155" s="38">
        <f>int_lag_19!E148</f>
        <v>5.9544133333333233</v>
      </c>
      <c r="AA155" s="38">
        <f>int_lin_19!F137</f>
        <v>6.1391999999999989</v>
      </c>
      <c r="AB155" s="38">
        <f>int_lag_19!F148</f>
        <v>6.1054266666666761</v>
      </c>
      <c r="AC155" s="38">
        <f>int_lin_19!G137</f>
        <v>6.609</v>
      </c>
      <c r="AD155" s="38">
        <f>int_lag_19!G148</f>
        <v>6.5500666666666634</v>
      </c>
      <c r="AE155" s="38">
        <f>int_lin_19!H137</f>
        <v>6.7988000000000026</v>
      </c>
      <c r="AF155" s="38">
        <f>int_lag_19!H148</f>
        <v>6.7229233333333349</v>
      </c>
      <c r="AG155" s="38">
        <f>int_lin_19!I137</f>
        <v>6.9619999999999989</v>
      </c>
      <c r="AH155" s="38">
        <f>int_lag_19!I148</f>
        <v>6.8724666666666856</v>
      </c>
      <c r="AI155" s="38">
        <f>int_lin_19!J137</f>
        <v>7.2657999999999987</v>
      </c>
      <c r="AJ155" s="38">
        <f>int_lag_19!J148</f>
        <v>7.176606666666661</v>
      </c>
      <c r="AK155" s="38">
        <f>int_lin_19!K137</f>
        <v>7.4448000000000016</v>
      </c>
      <c r="AL155" s="38">
        <f>int_lag_19!K148</f>
        <v>7.3119733333333254</v>
      </c>
    </row>
    <row r="156" spans="2:38" x14ac:dyDescent="0.3">
      <c r="B156">
        <v>59</v>
      </c>
      <c r="C156" s="88">
        <f>int_lin_19!T138</f>
        <v>5.4805000000000001</v>
      </c>
      <c r="D156" s="88">
        <f>int_lag_19!O149</f>
        <v>5.4529000000000059</v>
      </c>
      <c r="E156" s="38">
        <f>int_lin_19!U138</f>
        <v>6.038000000000002</v>
      </c>
      <c r="F156" s="89">
        <f>int_lag_19!P149</f>
        <v>6.0043999999999933</v>
      </c>
      <c r="G156" s="38">
        <f>int_lin_19!V138</f>
        <v>6.1283000000000012</v>
      </c>
      <c r="H156" s="89">
        <f>int_lag_19!Q149</f>
        <v>6.084619999999993</v>
      </c>
      <c r="I156" s="38">
        <f>int_lin_19!W138</f>
        <v>6.3021999999999991</v>
      </c>
      <c r="J156" s="89">
        <f>int_lag_19!R149</f>
        <v>6.2510800000000115</v>
      </c>
      <c r="K156" s="38">
        <f>int_lin_19!X138</f>
        <v>6.7941999999999991</v>
      </c>
      <c r="L156" s="89">
        <f>int_lag_19!S149</f>
        <v>6.7106800000000044</v>
      </c>
      <c r="M156" s="38">
        <f>int_lin_19!Y138</f>
        <v>6.995400000000001</v>
      </c>
      <c r="N156" s="89">
        <f>int_lag_19!T149</f>
        <v>6.8928599999999882</v>
      </c>
      <c r="O156" s="38">
        <f>int_lin_19!Z138</f>
        <v>7.1697999999999995</v>
      </c>
      <c r="P156" s="89">
        <f>int_lag_19!U149</f>
        <v>7.0505200000000121</v>
      </c>
      <c r="Q156" s="38">
        <f>int_lin_19!AA138</f>
        <v>7.4674999999999994</v>
      </c>
      <c r="R156" s="89">
        <f>int_lag_19!V149</f>
        <v>7.3469000000000078</v>
      </c>
      <c r="S156" s="38">
        <f>int_lin_19!AB138</f>
        <v>7.647000000000002</v>
      </c>
      <c r="T156" s="89">
        <f>int_lag_19!W149</f>
        <v>7.4813999999999776</v>
      </c>
      <c r="U156" s="38">
        <f>int_lin_19!C138</f>
        <v>5.3850999999999978</v>
      </c>
      <c r="V156" s="38">
        <f>int_lag_19!C149</f>
        <v>5.3637399999999955</v>
      </c>
      <c r="W156" s="38">
        <f>int_lin_19!D138</f>
        <v>5.9119999999999999</v>
      </c>
      <c r="X156" s="38">
        <f>int_lag_19!D149</f>
        <v>5.8819999999999881</v>
      </c>
      <c r="Y156" s="38">
        <f>int_lin_19!E138</f>
        <v>5.9843000000000002</v>
      </c>
      <c r="Z156" s="38">
        <f>int_lag_19!E149</f>
        <v>5.9502199999999901</v>
      </c>
      <c r="AA156" s="38">
        <f>int_lin_19!F138</f>
        <v>6.1365999999999987</v>
      </c>
      <c r="AB156" s="38">
        <f>int_lag_19!F149</f>
        <v>6.1008400000000096</v>
      </c>
      <c r="AC156" s="38">
        <f>int_lin_19!G138</f>
        <v>6.6070000000000002</v>
      </c>
      <c r="AD156" s="38">
        <f>int_lag_19!G149</f>
        <v>6.5445999999999964</v>
      </c>
      <c r="AE156" s="38">
        <f>int_lin_19!H138</f>
        <v>6.7974000000000023</v>
      </c>
      <c r="AF156" s="38">
        <f>int_lag_19!H149</f>
        <v>6.7170600000000009</v>
      </c>
      <c r="AG156" s="38">
        <f>int_lin_19!I138</f>
        <v>6.9609999999999985</v>
      </c>
      <c r="AH156" s="38">
        <f>int_lag_19!I149</f>
        <v>6.8662000000000187</v>
      </c>
      <c r="AI156" s="38">
        <f>int_lin_19!J138</f>
        <v>7.2658999999999985</v>
      </c>
      <c r="AJ156" s="38">
        <f>int_lag_19!J149</f>
        <v>7.1714599999999953</v>
      </c>
      <c r="AK156" s="38">
        <f>int_lin_19!K138</f>
        <v>7.4454000000000011</v>
      </c>
      <c r="AL156" s="38">
        <f>int_lag_19!K149</f>
        <v>7.304759999999991</v>
      </c>
    </row>
    <row r="157" spans="2:38" x14ac:dyDescent="0.3">
      <c r="B157">
        <v>60</v>
      </c>
      <c r="C157" s="88">
        <f>int_lin_19!T139</f>
        <v>5.49</v>
      </c>
      <c r="D157" s="88">
        <f>int_lag_19!O150</f>
        <v>5.4612500000000059</v>
      </c>
      <c r="E157" s="38">
        <f>int_lin_19!U139</f>
        <v>6.0500000000000016</v>
      </c>
      <c r="F157" s="89">
        <f>int_lag_19!P150</f>
        <v>6.0149999999999935</v>
      </c>
      <c r="G157" s="38">
        <f>int_lin_19!V139</f>
        <v>6.1420000000000012</v>
      </c>
      <c r="H157" s="89">
        <f>int_lag_19!Q150</f>
        <v>6.0964999999999927</v>
      </c>
      <c r="I157" s="38">
        <f>int_lin_19!W139</f>
        <v>6.3179999999999996</v>
      </c>
      <c r="J157" s="89">
        <f>int_lag_19!R150</f>
        <v>6.2647500000000118</v>
      </c>
      <c r="K157" s="38">
        <f>int_lin_19!X139</f>
        <v>6.8129999999999988</v>
      </c>
      <c r="L157" s="89">
        <f>int_lag_19!S150</f>
        <v>6.7260000000000044</v>
      </c>
      <c r="M157" s="38">
        <f>int_lin_19!Y139</f>
        <v>7.0160000000000009</v>
      </c>
      <c r="N157" s="89">
        <f>int_lag_19!T150</f>
        <v>6.9091874999999883</v>
      </c>
      <c r="O157" s="38">
        <f>int_lin_19!Z139</f>
        <v>7.1919999999999993</v>
      </c>
      <c r="P157" s="89">
        <f>int_lag_19!U150</f>
        <v>7.0677500000000117</v>
      </c>
      <c r="Q157" s="38">
        <f>int_lin_19!AA139</f>
        <v>7.4899999999999993</v>
      </c>
      <c r="R157" s="89">
        <f>int_lag_19!V150</f>
        <v>7.3643750000000079</v>
      </c>
      <c r="S157" s="38">
        <f>int_lin_19!AB139</f>
        <v>7.6700000000000026</v>
      </c>
      <c r="T157" s="89">
        <f>int_lag_19!W150</f>
        <v>7.4974999999999774</v>
      </c>
      <c r="U157" s="38">
        <f>int_lin_19!C139</f>
        <v>5.3839999999999977</v>
      </c>
      <c r="V157" s="38">
        <f>int_lag_19!C150</f>
        <v>5.3617499999999954</v>
      </c>
      <c r="W157" s="38">
        <f>int_lin_19!D139</f>
        <v>5.91</v>
      </c>
      <c r="X157" s="38">
        <f>int_lag_19!D150</f>
        <v>5.8787499999999877</v>
      </c>
      <c r="Y157" s="38">
        <f>int_lin_19!E139</f>
        <v>5.9820000000000002</v>
      </c>
      <c r="Z157" s="38">
        <f>int_lag_19!E150</f>
        <v>5.9464999999999897</v>
      </c>
      <c r="AA157" s="38">
        <f>int_lin_19!F139</f>
        <v>6.1339999999999995</v>
      </c>
      <c r="AB157" s="38">
        <f>int_lag_19!F150</f>
        <v>6.0967500000000099</v>
      </c>
      <c r="AC157" s="38">
        <f>int_lin_19!G139</f>
        <v>6.6050000000000004</v>
      </c>
      <c r="AD157" s="38">
        <f>int_lag_19!G150</f>
        <v>6.5399999999999965</v>
      </c>
      <c r="AE157" s="38">
        <f>int_lin_19!H139</f>
        <v>6.796000000000002</v>
      </c>
      <c r="AF157" s="38">
        <f>int_lag_19!H150</f>
        <v>6.7123125000000012</v>
      </c>
      <c r="AG157" s="38">
        <f>int_lin_19!I139</f>
        <v>6.9599999999999991</v>
      </c>
      <c r="AH157" s="38">
        <f>int_lag_19!I150</f>
        <v>6.8612500000000187</v>
      </c>
      <c r="AI157" s="38">
        <f>int_lin_19!J139</f>
        <v>7.2659999999999982</v>
      </c>
      <c r="AJ157" s="38">
        <f>int_lag_19!J150</f>
        <v>7.1676249999999939</v>
      </c>
      <c r="AK157" s="38">
        <f>int_lin_19!K139</f>
        <v>7.4460000000000015</v>
      </c>
      <c r="AL157" s="38">
        <f>int_lag_19!K150</f>
        <v>7.2994999999999912</v>
      </c>
    </row>
    <row r="158" spans="2:38" x14ac:dyDescent="0.3">
      <c r="B158">
        <v>61</v>
      </c>
      <c r="C158" s="88">
        <f>int_lin_19!T140</f>
        <v>5.4995000000000003</v>
      </c>
      <c r="D158" s="88">
        <f>int_lag_19!O151</f>
        <v>5.4699833333333396</v>
      </c>
      <c r="E158" s="38">
        <f>int_lin_19!U140</f>
        <v>6.0620000000000021</v>
      </c>
      <c r="F158" s="89">
        <f>int_lag_19!P151</f>
        <v>6.0260666666666598</v>
      </c>
      <c r="G158" s="38">
        <f>int_lin_19!V140</f>
        <v>6.1557000000000013</v>
      </c>
      <c r="H158" s="89">
        <f>int_lag_19!Q151</f>
        <v>6.1089866666666595</v>
      </c>
      <c r="I158" s="38">
        <f>int_lin_19!W140</f>
        <v>6.3337999999999992</v>
      </c>
      <c r="J158" s="89">
        <f>int_lag_19!R151</f>
        <v>6.2791300000000119</v>
      </c>
      <c r="K158" s="38">
        <f>int_lin_19!X140</f>
        <v>6.8317999999999994</v>
      </c>
      <c r="L158" s="89">
        <f>int_lag_19!S151</f>
        <v>6.742480000000004</v>
      </c>
      <c r="M158" s="38">
        <f>int_lin_19!Y140</f>
        <v>7.0366000000000017</v>
      </c>
      <c r="N158" s="89">
        <f>int_lag_19!T151</f>
        <v>6.9269391666666547</v>
      </c>
      <c r="O158" s="38">
        <f>int_lin_19!Z140</f>
        <v>7.2141999999999999</v>
      </c>
      <c r="P158" s="89">
        <f>int_lag_19!U151</f>
        <v>7.0866366666666787</v>
      </c>
      <c r="Q158" s="38">
        <f>int_lin_19!AA140</f>
        <v>7.5124999999999993</v>
      </c>
      <c r="R158" s="89">
        <f>int_lag_19!V151</f>
        <v>7.3835250000000086</v>
      </c>
      <c r="S158" s="38">
        <f>int_lin_19!AB140</f>
        <v>7.6930000000000023</v>
      </c>
      <c r="T158" s="89">
        <f>int_lag_19!W151</f>
        <v>7.5158999999999772</v>
      </c>
      <c r="U158" s="38">
        <f>int_lin_19!C140</f>
        <v>5.3828999999999976</v>
      </c>
      <c r="V158" s="38">
        <f>int_lag_19!C151</f>
        <v>5.3600566666666625</v>
      </c>
      <c r="W158" s="38">
        <f>int_lin_19!D140</f>
        <v>5.9080000000000004</v>
      </c>
      <c r="X158" s="38">
        <f>int_lag_19!D151</f>
        <v>5.8759166666666545</v>
      </c>
      <c r="Y158" s="38">
        <f>int_lin_19!E140</f>
        <v>5.9797000000000002</v>
      </c>
      <c r="Z158" s="38">
        <f>int_lag_19!E151</f>
        <v>5.9432533333333231</v>
      </c>
      <c r="AA158" s="38">
        <f>int_lin_19!F140</f>
        <v>6.1313999999999993</v>
      </c>
      <c r="AB158" s="38">
        <f>int_lag_19!F151</f>
        <v>6.0931566666666761</v>
      </c>
      <c r="AC158" s="38">
        <f>int_lin_19!G140</f>
        <v>6.6029999999999998</v>
      </c>
      <c r="AD158" s="38">
        <f>int_lag_19!G151</f>
        <v>6.5362666666666627</v>
      </c>
      <c r="AE158" s="38">
        <f>int_lin_19!H140</f>
        <v>6.7946000000000026</v>
      </c>
      <c r="AF158" s="38">
        <f>int_lag_19!H151</f>
        <v>6.7086808333333359</v>
      </c>
      <c r="AG158" s="38">
        <f>int_lin_19!I140</f>
        <v>6.9589999999999987</v>
      </c>
      <c r="AH158" s="38">
        <f>int_lag_19!I151</f>
        <v>6.8576166666666865</v>
      </c>
      <c r="AI158" s="38">
        <f>int_lin_19!J140</f>
        <v>7.2660999999999989</v>
      </c>
      <c r="AJ158" s="38">
        <f>int_lag_19!J151</f>
        <v>7.1651016666666605</v>
      </c>
      <c r="AK158" s="38">
        <f>int_lin_19!K140</f>
        <v>7.4466000000000019</v>
      </c>
      <c r="AL158" s="38">
        <f>int_lag_19!K151</f>
        <v>7.2961933333333242</v>
      </c>
    </row>
    <row r="159" spans="2:38" x14ac:dyDescent="0.3">
      <c r="B159">
        <v>62</v>
      </c>
      <c r="C159" s="88">
        <f>int_lin_19!T141</f>
        <v>5.5090000000000003</v>
      </c>
      <c r="D159" s="88">
        <f>int_lag_19!O152</f>
        <v>5.4791000000000061</v>
      </c>
      <c r="E159" s="38">
        <f>int_lin_19!U141</f>
        <v>6.0740000000000016</v>
      </c>
      <c r="F159" s="89">
        <f>int_lag_19!P152</f>
        <v>6.0375999999999932</v>
      </c>
      <c r="G159" s="38">
        <f>int_lin_19!V141</f>
        <v>6.1694000000000013</v>
      </c>
      <c r="H159" s="89">
        <f>int_lag_19!Q152</f>
        <v>6.1220799999999933</v>
      </c>
      <c r="I159" s="38">
        <f>int_lin_19!W141</f>
        <v>6.3495999999999988</v>
      </c>
      <c r="J159" s="89">
        <f>int_lag_19!R152</f>
        <v>6.2942200000000117</v>
      </c>
      <c r="K159" s="38">
        <f>int_lin_19!X141</f>
        <v>6.8505999999999991</v>
      </c>
      <c r="L159" s="89">
        <f>int_lag_19!S152</f>
        <v>6.7601200000000041</v>
      </c>
      <c r="M159" s="38">
        <f>int_lin_19!Y141</f>
        <v>7.0572000000000017</v>
      </c>
      <c r="N159" s="89">
        <f>int_lag_19!T152</f>
        <v>6.9461149999999883</v>
      </c>
      <c r="O159" s="38">
        <f>int_lin_19!Z141</f>
        <v>7.2363999999999997</v>
      </c>
      <c r="P159" s="89">
        <f>int_lag_19!U152</f>
        <v>7.107180000000012</v>
      </c>
      <c r="Q159" s="38">
        <f>int_lin_19!AA141</f>
        <v>7.5350000000000001</v>
      </c>
      <c r="R159" s="89">
        <f>int_lag_19!V152</f>
        <v>7.404350000000008</v>
      </c>
      <c r="S159" s="38">
        <f>int_lin_19!AB141</f>
        <v>7.7160000000000029</v>
      </c>
      <c r="T159" s="89">
        <f>int_lag_19!W152</f>
        <v>7.5365999999999769</v>
      </c>
      <c r="U159" s="38">
        <f>int_lin_19!C141</f>
        <v>5.3817999999999975</v>
      </c>
      <c r="V159" s="38">
        <f>int_lag_19!C152</f>
        <v>5.358659999999996</v>
      </c>
      <c r="W159" s="38">
        <f>int_lin_19!D141</f>
        <v>5.9060000000000006</v>
      </c>
      <c r="X159" s="38">
        <f>int_lag_19!D152</f>
        <v>5.8734999999999875</v>
      </c>
      <c r="Y159" s="38">
        <f>int_lin_19!E141</f>
        <v>5.9774000000000003</v>
      </c>
      <c r="Z159" s="38">
        <f>int_lag_19!E152</f>
        <v>5.9404799999999893</v>
      </c>
      <c r="AA159" s="38">
        <f>int_lin_19!F141</f>
        <v>6.1287999999999991</v>
      </c>
      <c r="AB159" s="38">
        <f>int_lag_19!F152</f>
        <v>6.09006000000001</v>
      </c>
      <c r="AC159" s="38">
        <f>int_lin_19!G141</f>
        <v>6.601</v>
      </c>
      <c r="AD159" s="38">
        <f>int_lag_19!G152</f>
        <v>6.5333999999999959</v>
      </c>
      <c r="AE159" s="38">
        <f>int_lin_19!H141</f>
        <v>6.7932000000000023</v>
      </c>
      <c r="AF159" s="38">
        <f>int_lag_19!H152</f>
        <v>6.7061650000000013</v>
      </c>
      <c r="AG159" s="38">
        <f>int_lin_19!I141</f>
        <v>6.9579999999999984</v>
      </c>
      <c r="AH159" s="38">
        <f>int_lag_19!I152</f>
        <v>6.8553000000000193</v>
      </c>
      <c r="AI159" s="38">
        <f>int_lin_19!J141</f>
        <v>7.2661999999999987</v>
      </c>
      <c r="AJ159" s="38">
        <f>int_lag_19!J152</f>
        <v>7.1638899999999941</v>
      </c>
      <c r="AK159" s="38">
        <f>int_lin_19!K141</f>
        <v>7.4472000000000014</v>
      </c>
      <c r="AL159" s="38">
        <f>int_lag_19!K152</f>
        <v>7.29483999999999</v>
      </c>
    </row>
    <row r="160" spans="2:38" x14ac:dyDescent="0.3">
      <c r="B160">
        <v>63</v>
      </c>
      <c r="C160" s="88">
        <f>int_lin_19!T142</f>
        <v>5.5184999999999995</v>
      </c>
      <c r="D160" s="88">
        <f>int_lag_19!O153</f>
        <v>5.4886000000000061</v>
      </c>
      <c r="E160" s="38">
        <f>int_lin_19!U142</f>
        <v>6.0860000000000021</v>
      </c>
      <c r="F160" s="89">
        <f>int_lag_19!P153</f>
        <v>6.0495999999999928</v>
      </c>
      <c r="G160" s="38">
        <f>int_lin_19!V142</f>
        <v>6.1831000000000014</v>
      </c>
      <c r="H160" s="89">
        <f>int_lag_19!Q153</f>
        <v>6.1357799999999934</v>
      </c>
      <c r="I160" s="38">
        <f>int_lin_19!W142</f>
        <v>6.3653999999999993</v>
      </c>
      <c r="J160" s="89">
        <f>int_lag_19!R153</f>
        <v>6.3100200000000122</v>
      </c>
      <c r="K160" s="38">
        <f>int_lin_19!X142</f>
        <v>6.8693999999999988</v>
      </c>
      <c r="L160" s="89">
        <f>int_lag_19!S153</f>
        <v>6.7789200000000047</v>
      </c>
      <c r="M160" s="38">
        <f>int_lin_19!Y142</f>
        <v>7.0778000000000016</v>
      </c>
      <c r="N160" s="89">
        <f>int_lag_19!T153</f>
        <v>6.9667149999999882</v>
      </c>
      <c r="O160" s="38">
        <f>int_lin_19!Z142</f>
        <v>7.2585999999999995</v>
      </c>
      <c r="P160" s="89">
        <f>int_lag_19!U153</f>
        <v>7.1293800000000118</v>
      </c>
      <c r="Q160" s="38">
        <f>int_lin_19!AA142</f>
        <v>7.5574999999999992</v>
      </c>
      <c r="R160" s="89">
        <f>int_lag_19!V153</f>
        <v>7.4268500000000079</v>
      </c>
      <c r="S160" s="38">
        <f>int_lin_19!AB142</f>
        <v>7.7390000000000025</v>
      </c>
      <c r="T160" s="89">
        <f>int_lag_19!W153</f>
        <v>7.5595999999999766</v>
      </c>
      <c r="U160" s="38">
        <f>int_lin_19!C142</f>
        <v>5.3806999999999983</v>
      </c>
      <c r="V160" s="38">
        <f>int_lag_19!C153</f>
        <v>5.3575599999999959</v>
      </c>
      <c r="W160" s="38">
        <f>int_lin_19!D142</f>
        <v>5.9039999999999999</v>
      </c>
      <c r="X160" s="38">
        <f>int_lag_19!D153</f>
        <v>5.8714999999999877</v>
      </c>
      <c r="Y160" s="38">
        <f>int_lin_19!E142</f>
        <v>5.9750999999999994</v>
      </c>
      <c r="Z160" s="38">
        <f>int_lag_19!E153</f>
        <v>5.9381799999999894</v>
      </c>
      <c r="AA160" s="38">
        <f>int_lin_19!F142</f>
        <v>6.126199999999999</v>
      </c>
      <c r="AB160" s="38">
        <f>int_lag_19!F153</f>
        <v>6.0874600000000099</v>
      </c>
      <c r="AC160" s="38">
        <f>int_lin_19!G142</f>
        <v>6.5990000000000002</v>
      </c>
      <c r="AD160" s="38">
        <f>int_lag_19!G153</f>
        <v>6.5313999999999961</v>
      </c>
      <c r="AE160" s="38">
        <f>int_lin_19!H142</f>
        <v>6.7918000000000021</v>
      </c>
      <c r="AF160" s="38">
        <f>int_lag_19!H153</f>
        <v>6.704765000000001</v>
      </c>
      <c r="AG160" s="38">
        <f>int_lin_19!I142</f>
        <v>6.956999999999999</v>
      </c>
      <c r="AH160" s="38">
        <f>int_lag_19!I153</f>
        <v>6.8543000000000198</v>
      </c>
      <c r="AI160" s="38">
        <f>int_lin_19!J142</f>
        <v>7.2662999999999984</v>
      </c>
      <c r="AJ160" s="38">
        <f>int_lag_19!J153</f>
        <v>7.1639899999999948</v>
      </c>
      <c r="AK160" s="38">
        <f>int_lin_19!K142</f>
        <v>7.4478000000000018</v>
      </c>
      <c r="AL160" s="38">
        <f>int_lag_19!K153</f>
        <v>7.2954399999999904</v>
      </c>
    </row>
    <row r="161" spans="2:38" x14ac:dyDescent="0.3">
      <c r="B161">
        <v>64</v>
      </c>
      <c r="C161" s="88">
        <f>int_lin_19!T143</f>
        <v>5.5280000000000005</v>
      </c>
      <c r="D161" s="88">
        <f>int_lag_19!O154</f>
        <v>5.4984833333333398</v>
      </c>
      <c r="E161" s="38">
        <f>int_lin_19!U143</f>
        <v>6.0980000000000016</v>
      </c>
      <c r="F161" s="89">
        <f>int_lag_19!P154</f>
        <v>6.0620666666666594</v>
      </c>
      <c r="G161" s="38">
        <f>int_lin_19!V143</f>
        <v>6.1968000000000014</v>
      </c>
      <c r="H161" s="89">
        <f>int_lag_19!Q154</f>
        <v>6.1500866666666596</v>
      </c>
      <c r="I161" s="38">
        <f>int_lin_19!W143</f>
        <v>6.3811999999999989</v>
      </c>
      <c r="J161" s="89">
        <f>int_lag_19!R154</f>
        <v>6.3265300000000124</v>
      </c>
      <c r="K161" s="38">
        <f>int_lin_19!X143</f>
        <v>6.8881999999999994</v>
      </c>
      <c r="L161" s="89">
        <f>int_lag_19!S154</f>
        <v>6.798880000000004</v>
      </c>
      <c r="M161" s="38">
        <f>int_lin_19!Y143</f>
        <v>7.0984000000000016</v>
      </c>
      <c r="N161" s="89">
        <f>int_lag_19!T154</f>
        <v>6.9887391666666545</v>
      </c>
      <c r="O161" s="38">
        <f>int_lin_19!Z143</f>
        <v>7.2807999999999993</v>
      </c>
      <c r="P161" s="89">
        <f>int_lag_19!U154</f>
        <v>7.1532366666666789</v>
      </c>
      <c r="Q161" s="38">
        <f>int_lin_19!AA143</f>
        <v>7.58</v>
      </c>
      <c r="R161" s="89">
        <f>int_lag_19!V154</f>
        <v>7.4510250000000084</v>
      </c>
      <c r="S161" s="38">
        <f>int_lin_19!AB143</f>
        <v>7.7620000000000022</v>
      </c>
      <c r="T161" s="89">
        <f>int_lag_19!W154</f>
        <v>7.5848999999999762</v>
      </c>
      <c r="U161" s="38">
        <f>int_lin_19!C143</f>
        <v>5.3795999999999982</v>
      </c>
      <c r="V161" s="38">
        <f>int_lag_19!C154</f>
        <v>5.3567566666666622</v>
      </c>
      <c r="W161" s="38">
        <f>int_lin_19!D143</f>
        <v>5.9020000000000001</v>
      </c>
      <c r="X161" s="38">
        <f>int_lag_19!D154</f>
        <v>5.8699166666666542</v>
      </c>
      <c r="Y161" s="38">
        <f>int_lin_19!E143</f>
        <v>5.9727999999999994</v>
      </c>
      <c r="Z161" s="38">
        <f>int_lag_19!E154</f>
        <v>5.9363533333333223</v>
      </c>
      <c r="AA161" s="38">
        <f>int_lin_19!F143</f>
        <v>6.1235999999999988</v>
      </c>
      <c r="AB161" s="38">
        <f>int_lag_19!F154</f>
        <v>6.0853566666666765</v>
      </c>
      <c r="AC161" s="38">
        <f>int_lin_19!G143</f>
        <v>6.5970000000000004</v>
      </c>
      <c r="AD161" s="38">
        <f>int_lag_19!G154</f>
        <v>6.5302666666666624</v>
      </c>
      <c r="AE161" s="38">
        <f>int_lin_19!H143</f>
        <v>6.7904000000000018</v>
      </c>
      <c r="AF161" s="38">
        <f>int_lag_19!H154</f>
        <v>6.704480833333335</v>
      </c>
      <c r="AG161" s="38">
        <f>int_lin_19!I143</f>
        <v>6.9559999999999986</v>
      </c>
      <c r="AH161" s="38">
        <f>int_lag_19!I154</f>
        <v>6.8546166666666863</v>
      </c>
      <c r="AI161" s="38">
        <f>int_lin_19!J143</f>
        <v>7.2663999999999982</v>
      </c>
      <c r="AJ161" s="38">
        <f>int_lag_19!J154</f>
        <v>7.1654016666666607</v>
      </c>
      <c r="AK161" s="38">
        <f>int_lin_19!K143</f>
        <v>7.4484000000000012</v>
      </c>
      <c r="AL161" s="38">
        <f>int_lag_19!K154</f>
        <v>7.2979933333333236</v>
      </c>
    </row>
    <row r="162" spans="2:38" x14ac:dyDescent="0.3">
      <c r="B162">
        <v>65</v>
      </c>
      <c r="C162" s="88">
        <f>int_lin_19!T144</f>
        <v>5.5374999999999996</v>
      </c>
      <c r="D162" s="88">
        <f>int_lag_19!O155</f>
        <v>5.5087500000000063</v>
      </c>
      <c r="E162" s="38">
        <f>int_lin_19!U144</f>
        <v>6.1100000000000021</v>
      </c>
      <c r="F162" s="89">
        <f>int_lag_19!P155</f>
        <v>6.0749999999999922</v>
      </c>
      <c r="G162" s="38">
        <f>int_lin_19!V144</f>
        <v>6.2105000000000015</v>
      </c>
      <c r="H162" s="89">
        <f>int_lag_19!Q155</f>
        <v>6.1649999999999929</v>
      </c>
      <c r="I162" s="38">
        <f>int_lin_19!W144</f>
        <v>6.3969999999999994</v>
      </c>
      <c r="J162" s="89">
        <f>int_lag_19!R155</f>
        <v>6.3437500000000124</v>
      </c>
      <c r="K162" s="38">
        <f>int_lin_19!X144</f>
        <v>6.9069999999999991</v>
      </c>
      <c r="L162" s="89">
        <f>int_lag_19!S155</f>
        <v>6.8200000000000038</v>
      </c>
      <c r="M162" s="38">
        <f>int_lin_19!Y144</f>
        <v>7.1190000000000015</v>
      </c>
      <c r="N162" s="89">
        <f>int_lag_19!T155</f>
        <v>7.012187499999988</v>
      </c>
      <c r="O162" s="38">
        <f>int_lin_19!Z144</f>
        <v>7.302999999999999</v>
      </c>
      <c r="P162" s="89">
        <f>int_lag_19!U155</f>
        <v>7.1787500000000115</v>
      </c>
      <c r="Q162" s="38">
        <f>int_lin_19!AA144</f>
        <v>7.6024999999999991</v>
      </c>
      <c r="R162" s="89">
        <f>int_lag_19!V155</f>
        <v>7.4768750000000086</v>
      </c>
      <c r="S162" s="38">
        <f>int_lin_19!AB144</f>
        <v>7.7850000000000028</v>
      </c>
      <c r="T162" s="89">
        <f>int_lag_19!W155</f>
        <v>7.6124999999999758</v>
      </c>
      <c r="U162" s="38">
        <f>int_lin_19!C144</f>
        <v>5.3784999999999981</v>
      </c>
      <c r="V162" s="38">
        <f>int_lag_19!C155</f>
        <v>5.3562499999999957</v>
      </c>
      <c r="W162" s="38">
        <f>int_lin_19!D144</f>
        <v>5.9</v>
      </c>
      <c r="X162" s="38">
        <f>int_lag_19!D155</f>
        <v>5.8687499999999879</v>
      </c>
      <c r="Y162" s="38">
        <f>int_lin_19!E144</f>
        <v>5.9704999999999995</v>
      </c>
      <c r="Z162" s="38">
        <f>int_lag_19!E155</f>
        <v>5.934999999999989</v>
      </c>
      <c r="AA162" s="38">
        <f>int_lin_19!F144</f>
        <v>6.1209999999999987</v>
      </c>
      <c r="AB162" s="38">
        <f>int_lag_19!F155</f>
        <v>6.08375000000001</v>
      </c>
      <c r="AC162" s="38">
        <f>int_lin_19!G144</f>
        <v>6.5949999999999998</v>
      </c>
      <c r="AD162" s="38">
        <f>int_lag_19!G155</f>
        <v>6.5299999999999958</v>
      </c>
      <c r="AE162" s="38">
        <f>int_lin_19!H144</f>
        <v>6.7890000000000024</v>
      </c>
      <c r="AF162" s="38">
        <f>int_lag_19!H155</f>
        <v>6.7053125000000025</v>
      </c>
      <c r="AG162" s="38">
        <f>int_lin_19!I144</f>
        <v>6.9549999999999983</v>
      </c>
      <c r="AH162" s="38">
        <f>int_lag_19!I155</f>
        <v>6.8562500000000206</v>
      </c>
      <c r="AI162" s="38">
        <f>int_lin_19!J144</f>
        <v>7.2664999999999988</v>
      </c>
      <c r="AJ162" s="38">
        <f>int_lag_19!J155</f>
        <v>7.1681249999999928</v>
      </c>
      <c r="AK162" s="38">
        <f>int_lin_19!K144</f>
        <v>7.4490000000000016</v>
      </c>
      <c r="AL162" s="38">
        <f>int_lag_19!K155</f>
        <v>7.3024999999999904</v>
      </c>
    </row>
    <row r="163" spans="2:38" x14ac:dyDescent="0.3">
      <c r="B163">
        <v>66</v>
      </c>
      <c r="C163" s="88">
        <f>int_lin_19!T145</f>
        <v>5.5469999999999997</v>
      </c>
      <c r="D163" s="88">
        <f>int_lag_19!O156</f>
        <v>5.5194000000000063</v>
      </c>
      <c r="E163" s="38">
        <f>int_lin_19!U145</f>
        <v>6.1220000000000017</v>
      </c>
      <c r="F163" s="89">
        <f>int_lag_19!P156</f>
        <v>6.0883999999999929</v>
      </c>
      <c r="G163" s="38">
        <f>int_lin_19!V145</f>
        <v>6.2242000000000006</v>
      </c>
      <c r="H163" s="89">
        <f>int_lag_19!Q156</f>
        <v>6.1805199999999925</v>
      </c>
      <c r="I163" s="38">
        <f>int_lin_19!W145</f>
        <v>6.4127999999999989</v>
      </c>
      <c r="J163" s="89">
        <f>int_lag_19!R156</f>
        <v>6.3616800000000122</v>
      </c>
      <c r="K163" s="38">
        <f>int_lin_19!X145</f>
        <v>6.9257999999999988</v>
      </c>
      <c r="L163" s="89">
        <f>int_lag_19!S156</f>
        <v>6.8422800000000041</v>
      </c>
      <c r="M163" s="38">
        <f>int_lin_19!Y145</f>
        <v>7.1396000000000015</v>
      </c>
      <c r="N163" s="89">
        <f>int_lag_19!T156</f>
        <v>7.0370599999999879</v>
      </c>
      <c r="O163" s="38">
        <f>int_lin_19!Z145</f>
        <v>7.3251999999999997</v>
      </c>
      <c r="P163" s="89">
        <f>int_lag_19!U156</f>
        <v>7.2059200000000114</v>
      </c>
      <c r="Q163" s="38">
        <f>int_lin_19!AA145</f>
        <v>7.625</v>
      </c>
      <c r="R163" s="89">
        <f>int_lag_19!V156</f>
        <v>7.5044000000000093</v>
      </c>
      <c r="S163" s="38">
        <f>int_lin_19!AB145</f>
        <v>7.8080000000000025</v>
      </c>
      <c r="T163" s="89">
        <f>int_lag_19!W156</f>
        <v>7.6423999999999754</v>
      </c>
      <c r="U163" s="38">
        <f>int_lin_19!C145</f>
        <v>5.377399999999998</v>
      </c>
      <c r="V163" s="38">
        <f>int_lag_19!C156</f>
        <v>5.3560399999999957</v>
      </c>
      <c r="W163" s="38">
        <f>int_lin_19!D145</f>
        <v>5.8980000000000006</v>
      </c>
      <c r="X163" s="38">
        <f>int_lag_19!D156</f>
        <v>5.867999999999987</v>
      </c>
      <c r="Y163" s="38">
        <f>int_lin_19!E145</f>
        <v>5.9681999999999995</v>
      </c>
      <c r="Z163" s="38">
        <f>int_lag_19!E156</f>
        <v>5.9341199999999885</v>
      </c>
      <c r="AA163" s="38">
        <f>int_lin_19!F145</f>
        <v>6.1183999999999994</v>
      </c>
      <c r="AB163" s="38">
        <f>int_lag_19!F156</f>
        <v>6.0826400000000103</v>
      </c>
      <c r="AC163" s="38">
        <f>int_lin_19!G145</f>
        <v>6.593</v>
      </c>
      <c r="AD163" s="38">
        <f>int_lag_19!G156</f>
        <v>6.5305999999999953</v>
      </c>
      <c r="AE163" s="38">
        <f>int_lin_19!H145</f>
        <v>6.7876000000000021</v>
      </c>
      <c r="AF163" s="38">
        <f>int_lag_19!H156</f>
        <v>6.7072600000000016</v>
      </c>
      <c r="AG163" s="38">
        <f>int_lin_19!I145</f>
        <v>6.9539999999999988</v>
      </c>
      <c r="AH163" s="38">
        <f>int_lag_19!I156</f>
        <v>6.8592000000000208</v>
      </c>
      <c r="AI163" s="38">
        <f>int_lin_19!J145</f>
        <v>7.2665999999999986</v>
      </c>
      <c r="AJ163" s="38">
        <f>int_lag_19!J156</f>
        <v>7.1721599999999937</v>
      </c>
      <c r="AK163" s="38">
        <f>int_lin_19!K145</f>
        <v>7.449600000000002</v>
      </c>
      <c r="AL163" s="38">
        <f>int_lag_19!K156</f>
        <v>7.308959999999991</v>
      </c>
    </row>
    <row r="164" spans="2:38" x14ac:dyDescent="0.3">
      <c r="B164">
        <v>67</v>
      </c>
      <c r="C164" s="88">
        <f>int_lin_19!T146</f>
        <v>5.5564999999999998</v>
      </c>
      <c r="D164" s="88">
        <f>int_lag_19!O157</f>
        <v>5.53043333333334</v>
      </c>
      <c r="E164" s="38">
        <f>int_lin_19!U146</f>
        <v>6.1340000000000021</v>
      </c>
      <c r="F164" s="89">
        <f>int_lag_19!P157</f>
        <v>6.102266666666659</v>
      </c>
      <c r="G164" s="38">
        <f>int_lin_19!V146</f>
        <v>6.2379000000000007</v>
      </c>
      <c r="H164" s="89">
        <f>int_lag_19!Q157</f>
        <v>6.1966466666666591</v>
      </c>
      <c r="I164" s="38">
        <f>int_lin_19!W146</f>
        <v>6.4285999999999994</v>
      </c>
      <c r="J164" s="89">
        <f>int_lag_19!R157</f>
        <v>6.3803200000000126</v>
      </c>
      <c r="K164" s="38">
        <f>int_lin_19!X146</f>
        <v>6.9445999999999994</v>
      </c>
      <c r="L164" s="89">
        <f>int_lag_19!S157</f>
        <v>6.8657200000000049</v>
      </c>
      <c r="M164" s="38">
        <f>int_lin_19!Y146</f>
        <v>7.1602000000000015</v>
      </c>
      <c r="N164" s="89">
        <f>int_lag_19!T157</f>
        <v>7.0633566666666541</v>
      </c>
      <c r="O164" s="38">
        <f>int_lin_19!Z146</f>
        <v>7.3473999999999995</v>
      </c>
      <c r="P164" s="89">
        <f>int_lag_19!U157</f>
        <v>7.2347466666666795</v>
      </c>
      <c r="Q164" s="38">
        <f>int_lin_19!AA146</f>
        <v>7.6474999999999991</v>
      </c>
      <c r="R164" s="89">
        <f>int_lag_19!V157</f>
        <v>7.5336000000000087</v>
      </c>
      <c r="S164" s="38">
        <f>int_lin_19!AB146</f>
        <v>7.8310000000000031</v>
      </c>
      <c r="T164" s="89">
        <f>int_lag_19!W157</f>
        <v>7.6745999999999759</v>
      </c>
      <c r="U164" s="38">
        <f>int_lin_19!C146</f>
        <v>5.3762999999999979</v>
      </c>
      <c r="V164" s="38">
        <f>int_lag_19!C157</f>
        <v>5.356126666666662</v>
      </c>
      <c r="W164" s="38">
        <f>int_lin_19!D146</f>
        <v>5.8960000000000008</v>
      </c>
      <c r="X164" s="38">
        <f>int_lag_19!D157</f>
        <v>5.8676666666666542</v>
      </c>
      <c r="Y164" s="38">
        <f>int_lin_19!E146</f>
        <v>5.9658999999999995</v>
      </c>
      <c r="Z164" s="38">
        <f>int_lag_19!E157</f>
        <v>5.9337133333333218</v>
      </c>
      <c r="AA164" s="38">
        <f>int_lin_19!F146</f>
        <v>6.1157999999999992</v>
      </c>
      <c r="AB164" s="38">
        <f>int_lag_19!F157</f>
        <v>6.0820266666666765</v>
      </c>
      <c r="AC164" s="38">
        <f>int_lin_19!G146</f>
        <v>6.5910000000000002</v>
      </c>
      <c r="AD164" s="38">
        <f>int_lag_19!G157</f>
        <v>6.5320666666666618</v>
      </c>
      <c r="AE164" s="38">
        <f>int_lin_19!H146</f>
        <v>6.7862000000000018</v>
      </c>
      <c r="AF164" s="38">
        <f>int_lag_19!H157</f>
        <v>6.710323333333335</v>
      </c>
      <c r="AG164" s="38">
        <f>int_lin_19!I146</f>
        <v>6.9529999999999985</v>
      </c>
      <c r="AH164" s="38">
        <f>int_lag_19!I157</f>
        <v>6.863466666666687</v>
      </c>
      <c r="AI164" s="38">
        <f>int_lin_19!J146</f>
        <v>7.2666999999999984</v>
      </c>
      <c r="AJ164" s="38">
        <f>int_lag_19!J157</f>
        <v>7.1775066666666607</v>
      </c>
      <c r="AK164" s="38">
        <f>int_lin_19!K146</f>
        <v>7.4502000000000015</v>
      </c>
      <c r="AL164" s="38">
        <f>int_lag_19!K157</f>
        <v>7.3173733333333226</v>
      </c>
    </row>
    <row r="165" spans="2:38" x14ac:dyDescent="0.3">
      <c r="B165">
        <v>68</v>
      </c>
      <c r="C165" s="88">
        <f>int_lin_19!T147</f>
        <v>5.5659999999999998</v>
      </c>
      <c r="D165" s="88">
        <f>int_lag_19!O158</f>
        <v>5.5418500000000064</v>
      </c>
      <c r="E165" s="38">
        <f>int_lin_19!U147</f>
        <v>6.1460000000000017</v>
      </c>
      <c r="F165" s="89">
        <f>int_lag_19!P158</f>
        <v>6.1165999999999929</v>
      </c>
      <c r="G165" s="38">
        <f>int_lin_19!V147</f>
        <v>6.2516000000000007</v>
      </c>
      <c r="H165" s="89">
        <f>int_lag_19!Q158</f>
        <v>6.2133799999999928</v>
      </c>
      <c r="I165" s="38">
        <f>int_lin_19!W147</f>
        <v>6.444399999999999</v>
      </c>
      <c r="J165" s="89">
        <f>int_lag_19!R158</f>
        <v>6.3996700000000128</v>
      </c>
      <c r="K165" s="38">
        <f>int_lin_19!X147</f>
        <v>6.9633999999999991</v>
      </c>
      <c r="L165" s="89">
        <f>int_lag_19!S158</f>
        <v>6.8903200000000044</v>
      </c>
      <c r="M165" s="38">
        <f>int_lin_19!Y147</f>
        <v>7.1808000000000014</v>
      </c>
      <c r="N165" s="89">
        <f>int_lag_19!T158</f>
        <v>7.0910774999999875</v>
      </c>
      <c r="O165" s="38">
        <f>int_lin_19!Z147</f>
        <v>7.3695999999999993</v>
      </c>
      <c r="P165" s="89">
        <f>int_lag_19!U158</f>
        <v>7.2652300000000123</v>
      </c>
      <c r="Q165" s="38">
        <f>int_lin_19!AA147</f>
        <v>7.67</v>
      </c>
      <c r="R165" s="89">
        <f>int_lag_19!V158</f>
        <v>7.5644750000000087</v>
      </c>
      <c r="S165" s="38">
        <f>int_lin_19!AB147</f>
        <v>7.8540000000000028</v>
      </c>
      <c r="T165" s="89">
        <f>int_lag_19!W158</f>
        <v>7.7090999999999745</v>
      </c>
      <c r="U165" s="38">
        <f>int_lin_19!C147</f>
        <v>5.3751999999999978</v>
      </c>
      <c r="V165" s="38">
        <f>int_lag_19!C158</f>
        <v>5.3565099999999948</v>
      </c>
      <c r="W165" s="38">
        <f>int_lin_19!D147</f>
        <v>5.8940000000000001</v>
      </c>
      <c r="X165" s="38">
        <f>int_lag_19!D158</f>
        <v>5.8677499999999867</v>
      </c>
      <c r="Y165" s="38">
        <f>int_lin_19!E147</f>
        <v>5.9635999999999996</v>
      </c>
      <c r="Z165" s="38">
        <f>int_lag_19!E158</f>
        <v>5.9337799999999881</v>
      </c>
      <c r="AA165" s="38">
        <f>int_lin_19!F147</f>
        <v>6.1131999999999991</v>
      </c>
      <c r="AB165" s="38">
        <f>int_lag_19!F158</f>
        <v>6.0819100000000104</v>
      </c>
      <c r="AC165" s="38">
        <f>int_lin_19!G147</f>
        <v>6.5890000000000004</v>
      </c>
      <c r="AD165" s="38">
        <f>int_lag_19!G158</f>
        <v>6.5343999999999953</v>
      </c>
      <c r="AE165" s="38">
        <f>int_lin_19!H147</f>
        <v>6.7848000000000024</v>
      </c>
      <c r="AF165" s="38">
        <f>int_lag_19!H158</f>
        <v>6.7145025000000018</v>
      </c>
      <c r="AG165" s="38">
        <f>int_lin_19!I147</f>
        <v>6.9519999999999982</v>
      </c>
      <c r="AH165" s="38">
        <f>int_lag_19!I158</f>
        <v>6.8690500000000201</v>
      </c>
      <c r="AI165" s="38">
        <f>int_lin_19!J147</f>
        <v>7.2667999999999981</v>
      </c>
      <c r="AJ165" s="38">
        <f>int_lag_19!J158</f>
        <v>7.184164999999993</v>
      </c>
      <c r="AK165" s="38">
        <f>int_lin_19!K147</f>
        <v>7.4508000000000019</v>
      </c>
      <c r="AL165" s="38">
        <f>int_lag_19!K158</f>
        <v>7.3277399999999906</v>
      </c>
    </row>
    <row r="166" spans="2:38" x14ac:dyDescent="0.3">
      <c r="B166">
        <v>69</v>
      </c>
      <c r="C166" s="88">
        <f>int_lin_19!T148</f>
        <v>5.5754999999999999</v>
      </c>
      <c r="D166" s="88">
        <f>int_lag_19!O159</f>
        <v>5.5536500000000064</v>
      </c>
      <c r="E166" s="38">
        <f>int_lin_19!U148</f>
        <v>6.1580000000000021</v>
      </c>
      <c r="F166" s="89">
        <f>int_lag_19!P159</f>
        <v>6.1313999999999922</v>
      </c>
      <c r="G166" s="38">
        <f>int_lin_19!V148</f>
        <v>6.2653000000000008</v>
      </c>
      <c r="H166" s="89">
        <f>int_lag_19!Q159</f>
        <v>6.2307199999999927</v>
      </c>
      <c r="I166" s="38">
        <f>int_lin_19!W148</f>
        <v>6.4601999999999986</v>
      </c>
      <c r="J166" s="89">
        <f>int_lag_19!R159</f>
        <v>6.4197300000000128</v>
      </c>
      <c r="K166" s="38">
        <f>int_lin_19!X148</f>
        <v>6.9821999999999989</v>
      </c>
      <c r="L166" s="89">
        <f>int_lag_19!S159</f>
        <v>6.9160800000000036</v>
      </c>
      <c r="M166" s="38">
        <f>int_lin_19!Y148</f>
        <v>7.2014000000000014</v>
      </c>
      <c r="N166" s="89">
        <f>int_lag_19!T159</f>
        <v>7.1202224999999881</v>
      </c>
      <c r="O166" s="38">
        <f>int_lin_19!Z148</f>
        <v>7.3917999999999999</v>
      </c>
      <c r="P166" s="89">
        <f>int_lag_19!U159</f>
        <v>7.2973700000000123</v>
      </c>
      <c r="Q166" s="38">
        <f>int_lin_19!AA148</f>
        <v>7.6924999999999999</v>
      </c>
      <c r="R166" s="89">
        <f>int_lag_19!V159</f>
        <v>7.5970250000000092</v>
      </c>
      <c r="S166" s="38">
        <f>int_lin_19!AB148</f>
        <v>7.8770000000000024</v>
      </c>
      <c r="T166" s="89">
        <f>int_lag_19!W159</f>
        <v>7.7458999999999731</v>
      </c>
      <c r="U166" s="38">
        <f>int_lin_19!C148</f>
        <v>5.3740999999999977</v>
      </c>
      <c r="V166" s="38">
        <f>int_lag_19!C159</f>
        <v>5.3571899999999948</v>
      </c>
      <c r="W166" s="38">
        <f>int_lin_19!D148</f>
        <v>5.8920000000000003</v>
      </c>
      <c r="X166" s="38">
        <f>int_lag_19!D159</f>
        <v>5.8682499999999873</v>
      </c>
      <c r="Y166" s="38">
        <f>int_lin_19!E148</f>
        <v>5.9612999999999996</v>
      </c>
      <c r="Z166" s="38">
        <f>int_lag_19!E159</f>
        <v>5.934319999999988</v>
      </c>
      <c r="AA166" s="38">
        <f>int_lin_19!F148</f>
        <v>6.1105999999999989</v>
      </c>
      <c r="AB166" s="38">
        <f>int_lag_19!F159</f>
        <v>6.0822900000000102</v>
      </c>
      <c r="AC166" s="38">
        <f>int_lin_19!G148</f>
        <v>6.5869999999999997</v>
      </c>
      <c r="AD166" s="38">
        <f>int_lag_19!G159</f>
        <v>6.537599999999995</v>
      </c>
      <c r="AE166" s="38">
        <f>int_lin_19!H148</f>
        <v>6.7834000000000021</v>
      </c>
      <c r="AF166" s="38">
        <f>int_lag_19!H159</f>
        <v>6.7197975000000021</v>
      </c>
      <c r="AG166" s="38">
        <f>int_lin_19!I148</f>
        <v>6.9509999999999987</v>
      </c>
      <c r="AH166" s="38">
        <f>int_lag_19!I159</f>
        <v>6.8759500000000209</v>
      </c>
      <c r="AI166" s="38">
        <f>int_lin_19!J148</f>
        <v>7.2668999999999988</v>
      </c>
      <c r="AJ166" s="38">
        <f>int_lag_19!J159</f>
        <v>7.1921349999999933</v>
      </c>
      <c r="AK166" s="38">
        <f>int_lin_19!K148</f>
        <v>7.4514000000000014</v>
      </c>
      <c r="AL166" s="38">
        <f>int_lag_19!K159</f>
        <v>7.3400599999999896</v>
      </c>
    </row>
    <row r="167" spans="2:38" x14ac:dyDescent="0.3">
      <c r="B167">
        <v>70</v>
      </c>
      <c r="C167" s="88">
        <f>int_lin_19!T149</f>
        <v>5.585</v>
      </c>
      <c r="D167" s="88">
        <f>int_lag_19!O160</f>
        <v>5.5658333333333401</v>
      </c>
      <c r="E167" s="38">
        <f>int_lin_19!U149</f>
        <v>6.1700000000000017</v>
      </c>
      <c r="F167" s="89">
        <f>int_lag_19!P160</f>
        <v>6.1466666666666594</v>
      </c>
      <c r="G167" s="38">
        <f>int_lin_19!V149</f>
        <v>6.2790000000000008</v>
      </c>
      <c r="H167" s="89">
        <f>int_lag_19!Q160</f>
        <v>6.2486666666666597</v>
      </c>
      <c r="I167" s="38">
        <f>int_lin_19!W149</f>
        <v>6.4759999999999991</v>
      </c>
      <c r="J167" s="89">
        <f>int_lag_19!R160</f>
        <v>6.4405000000000134</v>
      </c>
      <c r="K167" s="38">
        <f>int_lin_19!X149</f>
        <v>7.0009999999999994</v>
      </c>
      <c r="L167" s="89">
        <f>int_lag_19!S160</f>
        <v>6.9430000000000041</v>
      </c>
      <c r="M167" s="38">
        <f>int_lin_19!Y149</f>
        <v>7.2220000000000013</v>
      </c>
      <c r="N167" s="89">
        <f>int_lag_19!T160</f>
        <v>7.1507916666666542</v>
      </c>
      <c r="O167" s="38">
        <f>int_lin_19!Z149</f>
        <v>7.4139999999999997</v>
      </c>
      <c r="P167" s="89">
        <f>int_lag_19!U160</f>
        <v>7.3311666666666797</v>
      </c>
      <c r="Q167" s="38">
        <f>int_lin_19!AA149</f>
        <v>7.7149999999999999</v>
      </c>
      <c r="R167" s="89">
        <f>int_lag_19!V160</f>
        <v>7.6312500000000085</v>
      </c>
      <c r="S167" s="38">
        <f>int_lin_19!AB149</f>
        <v>7.900000000000003</v>
      </c>
      <c r="T167" s="89">
        <f>int_lag_19!W160</f>
        <v>7.7849999999999744</v>
      </c>
      <c r="U167" s="38">
        <f>int_lin_19!C149</f>
        <v>5.3729999999999976</v>
      </c>
      <c r="V167" s="38">
        <f>int_lag_19!C160</f>
        <v>5.3581666666666621</v>
      </c>
      <c r="W167" s="38">
        <f>int_lin_19!D149</f>
        <v>5.8900000000000006</v>
      </c>
      <c r="X167" s="38">
        <f>int_lag_19!D160</f>
        <v>5.8691666666666533</v>
      </c>
      <c r="Y167" s="38">
        <f>int_lin_19!E149</f>
        <v>5.9589999999999996</v>
      </c>
      <c r="Z167" s="38">
        <f>int_lag_19!E160</f>
        <v>5.9353333333333209</v>
      </c>
      <c r="AA167" s="38">
        <f>int_lin_19!F149</f>
        <v>6.1079999999999988</v>
      </c>
      <c r="AB167" s="38">
        <f>int_lag_19!F160</f>
        <v>6.0831666666666768</v>
      </c>
      <c r="AC167" s="38">
        <f>int_lin_19!G149</f>
        <v>6.585</v>
      </c>
      <c r="AD167" s="38">
        <f>int_lag_19!G160</f>
        <v>6.5416666666666616</v>
      </c>
      <c r="AE167" s="38">
        <f>int_lin_19!H149</f>
        <v>6.7820000000000018</v>
      </c>
      <c r="AF167" s="38">
        <f>int_lag_19!H160</f>
        <v>6.7262083333333349</v>
      </c>
      <c r="AG167" s="38">
        <f>int_lin_19!I149</f>
        <v>6.9499999999999984</v>
      </c>
      <c r="AH167" s="38">
        <f>int_lag_19!I160</f>
        <v>6.8841666666666868</v>
      </c>
      <c r="AI167" s="38">
        <f>int_lin_19!J149</f>
        <v>7.2669999999999986</v>
      </c>
      <c r="AJ167" s="38">
        <f>int_lag_19!J160</f>
        <v>7.2014166666666597</v>
      </c>
      <c r="AK167" s="38">
        <f>int_lin_19!K149</f>
        <v>7.4520000000000017</v>
      </c>
      <c r="AL167" s="38">
        <f>int_lag_19!K160</f>
        <v>7.3543333333333214</v>
      </c>
    </row>
    <row r="168" spans="2:38" x14ac:dyDescent="0.3">
      <c r="B168">
        <v>71</v>
      </c>
      <c r="C168" s="88">
        <f>int_lin_19!T150</f>
        <v>5.5945</v>
      </c>
      <c r="D168" s="88">
        <f>int_lag_19!O161</f>
        <v>5.5784000000000074</v>
      </c>
      <c r="E168" s="38">
        <f>int_lin_19!U150</f>
        <v>6.1820000000000022</v>
      </c>
      <c r="F168" s="89">
        <f>int_lag_19!P161</f>
        <v>6.1623999999999919</v>
      </c>
      <c r="G168" s="38">
        <f>int_lin_19!V150</f>
        <v>6.2927000000000008</v>
      </c>
      <c r="H168" s="89">
        <f>int_lag_19!Q161</f>
        <v>6.2672199999999929</v>
      </c>
      <c r="I168" s="38">
        <f>int_lin_19!W150</f>
        <v>6.4917999999999987</v>
      </c>
      <c r="J168" s="89">
        <f>int_lag_19!R161</f>
        <v>6.4619800000000129</v>
      </c>
      <c r="K168" s="38">
        <f>int_lin_19!X150</f>
        <v>7.0197999999999992</v>
      </c>
      <c r="L168" s="89">
        <f>int_lag_19!S161</f>
        <v>6.9710800000000042</v>
      </c>
      <c r="M168" s="38">
        <f>int_lin_19!Y150</f>
        <v>7.2426000000000013</v>
      </c>
      <c r="N168" s="89">
        <f>int_lag_19!T161</f>
        <v>7.1827849999999867</v>
      </c>
      <c r="O168" s="38">
        <f>int_lin_19!Z150</f>
        <v>7.4361999999999995</v>
      </c>
      <c r="P168" s="89">
        <f>int_lag_19!U161</f>
        <v>7.3666200000000126</v>
      </c>
      <c r="Q168" s="38">
        <f>int_lin_19!AA150</f>
        <v>7.7374999999999998</v>
      </c>
      <c r="R168" s="89">
        <f>int_lag_19!V161</f>
        <v>7.6671500000000083</v>
      </c>
      <c r="S168" s="38">
        <f>int_lin_19!AB150</f>
        <v>7.9230000000000027</v>
      </c>
      <c r="T168" s="89">
        <f>int_lag_19!W161</f>
        <v>7.8263999999999747</v>
      </c>
      <c r="U168" s="38">
        <f>int_lin_19!C150</f>
        <v>5.3718999999999983</v>
      </c>
      <c r="V168" s="38">
        <f>int_lag_19!C161</f>
        <v>5.3594399999999949</v>
      </c>
      <c r="W168" s="38">
        <f>int_lin_19!D150</f>
        <v>5.8880000000000008</v>
      </c>
      <c r="X168" s="38">
        <f>int_lag_19!D161</f>
        <v>5.8704999999999865</v>
      </c>
      <c r="Y168" s="38">
        <f>int_lin_19!E150</f>
        <v>5.9566999999999997</v>
      </c>
      <c r="Z168" s="38">
        <f>int_lag_19!E161</f>
        <v>5.9368199999999876</v>
      </c>
      <c r="AA168" s="38">
        <f>int_lin_19!F150</f>
        <v>6.1053999999999986</v>
      </c>
      <c r="AB168" s="38">
        <f>int_lag_19!F161</f>
        <v>6.0845400000000103</v>
      </c>
      <c r="AC168" s="38">
        <f>int_lin_19!G150</f>
        <v>6.5830000000000002</v>
      </c>
      <c r="AD168" s="38">
        <f>int_lag_19!G161</f>
        <v>6.5465999999999944</v>
      </c>
      <c r="AE168" s="38">
        <f>int_lin_19!H150</f>
        <v>6.7806000000000024</v>
      </c>
      <c r="AF168" s="38">
        <f>int_lag_19!H161</f>
        <v>6.7337350000000011</v>
      </c>
      <c r="AG168" s="38">
        <f>int_lin_19!I150</f>
        <v>6.948999999999999</v>
      </c>
      <c r="AH168" s="38">
        <f>int_lag_19!I161</f>
        <v>6.8937000000000204</v>
      </c>
      <c r="AI168" s="38">
        <f>int_lin_19!J150</f>
        <v>7.2670999999999983</v>
      </c>
      <c r="AJ168" s="38">
        <f>int_lag_19!J161</f>
        <v>7.212009999999994</v>
      </c>
      <c r="AK168" s="38">
        <f>int_lin_19!K150</f>
        <v>7.4526000000000021</v>
      </c>
      <c r="AL168" s="38">
        <f>int_lag_19!K161</f>
        <v>7.3705599999999896</v>
      </c>
    </row>
    <row r="169" spans="2:38" x14ac:dyDescent="0.3">
      <c r="B169">
        <v>72</v>
      </c>
      <c r="C169" s="88">
        <f>int_lin_19!T151</f>
        <v>5.6040000000000001</v>
      </c>
      <c r="D169" s="88">
        <f>int_lag_19!O162</f>
        <v>5.5913500000000074</v>
      </c>
      <c r="E169" s="38">
        <f>int_lin_19!U151</f>
        <v>6.1940000000000017</v>
      </c>
      <c r="F169" s="89">
        <f>int_lag_19!P162</f>
        <v>6.1785999999999923</v>
      </c>
      <c r="G169" s="38">
        <f>int_lin_19!V151</f>
        <v>6.3064000000000009</v>
      </c>
      <c r="H169" s="89">
        <f>int_lag_19!Q162</f>
        <v>6.2863799999999932</v>
      </c>
      <c r="I169" s="38">
        <f>int_lin_19!W151</f>
        <v>6.5075999999999992</v>
      </c>
      <c r="J169" s="89">
        <f>int_lag_19!R162</f>
        <v>6.4841700000000131</v>
      </c>
      <c r="K169" s="38">
        <f>int_lin_19!X151</f>
        <v>7.0385999999999989</v>
      </c>
      <c r="L169" s="89">
        <f>int_lag_19!S162</f>
        <v>7.0003200000000039</v>
      </c>
      <c r="M169" s="38">
        <f>int_lin_19!Y151</f>
        <v>7.2632000000000012</v>
      </c>
      <c r="N169" s="89">
        <f>int_lag_19!T162</f>
        <v>7.2162024999999872</v>
      </c>
      <c r="O169" s="38">
        <f>int_lin_19!Z151</f>
        <v>7.4583999999999993</v>
      </c>
      <c r="P169" s="89">
        <f>int_lag_19!U162</f>
        <v>7.4037300000000128</v>
      </c>
      <c r="Q169" s="38">
        <f>int_lin_19!AA151</f>
        <v>7.76</v>
      </c>
      <c r="R169" s="89">
        <f>int_lag_19!V162</f>
        <v>7.7047250000000096</v>
      </c>
      <c r="S169" s="38">
        <f>int_lin_19!AB151</f>
        <v>7.9460000000000033</v>
      </c>
      <c r="T169" s="89">
        <f>int_lag_19!W162</f>
        <v>7.8700999999999732</v>
      </c>
      <c r="U169" s="38">
        <f>int_lin_19!C151</f>
        <v>5.3707999999999982</v>
      </c>
      <c r="V169" s="38">
        <f>int_lag_19!C162</f>
        <v>5.3610099999999949</v>
      </c>
      <c r="W169" s="38">
        <f>int_lin_19!D151</f>
        <v>5.886000000000001</v>
      </c>
      <c r="X169" s="38">
        <f>int_lag_19!D162</f>
        <v>5.8722499999999869</v>
      </c>
      <c r="Y169" s="38">
        <f>int_lin_19!E151</f>
        <v>5.9543999999999997</v>
      </c>
      <c r="Z169" s="38">
        <f>int_lag_19!E162</f>
        <v>5.9387799999999871</v>
      </c>
      <c r="AA169" s="38">
        <f>int_lin_19!F151</f>
        <v>6.1027999999999993</v>
      </c>
      <c r="AB169" s="38">
        <f>int_lag_19!F162</f>
        <v>6.0864100000000105</v>
      </c>
      <c r="AC169" s="38">
        <f>int_lin_19!G151</f>
        <v>6.5810000000000004</v>
      </c>
      <c r="AD169" s="38">
        <f>int_lag_19!G162</f>
        <v>6.5523999999999942</v>
      </c>
      <c r="AE169" s="38">
        <f>int_lin_19!H151</f>
        <v>6.7792000000000021</v>
      </c>
      <c r="AF169" s="38">
        <f>int_lag_19!H162</f>
        <v>6.7423775000000017</v>
      </c>
      <c r="AG169" s="38">
        <f>int_lin_19!I151</f>
        <v>6.9479999999999986</v>
      </c>
      <c r="AH169" s="38">
        <f>int_lag_19!I162</f>
        <v>6.9045500000000208</v>
      </c>
      <c r="AI169" s="38">
        <f>int_lin_19!J151</f>
        <v>7.2671999999999981</v>
      </c>
      <c r="AJ169" s="38">
        <f>int_lag_19!J162</f>
        <v>7.2239149999999928</v>
      </c>
      <c r="AK169" s="38">
        <f>int_lin_19!K151</f>
        <v>7.4532000000000016</v>
      </c>
      <c r="AL169" s="38">
        <f>int_lag_19!K162</f>
        <v>7.3887399999999888</v>
      </c>
    </row>
    <row r="170" spans="2:38" x14ac:dyDescent="0.3">
      <c r="B170">
        <v>73</v>
      </c>
      <c r="C170" s="88">
        <f>int_lin_19!T152</f>
        <v>5.6135000000000002</v>
      </c>
      <c r="D170" s="88">
        <f>int_lag_19!O163</f>
        <v>5.6046833333333401</v>
      </c>
      <c r="E170" s="38">
        <f>int_lin_19!U152</f>
        <v>6.2060000000000022</v>
      </c>
      <c r="F170" s="89">
        <f>int_lag_19!P163</f>
        <v>6.1952666666666589</v>
      </c>
      <c r="G170" s="38">
        <f>int_lin_19!V152</f>
        <v>6.3201000000000009</v>
      </c>
      <c r="H170" s="89">
        <f>int_lag_19!Q163</f>
        <v>6.3061466666666597</v>
      </c>
      <c r="I170" s="38">
        <f>int_lin_19!W152</f>
        <v>6.5233999999999988</v>
      </c>
      <c r="J170" s="89">
        <f>int_lag_19!R163</f>
        <v>6.5070700000000139</v>
      </c>
      <c r="K170" s="38">
        <f>int_lin_19!X152</f>
        <v>7.0573999999999995</v>
      </c>
      <c r="L170" s="89">
        <f>int_lag_19!S163</f>
        <v>7.0307200000000041</v>
      </c>
      <c r="M170" s="38">
        <f>int_lin_19!Y152</f>
        <v>7.2838000000000012</v>
      </c>
      <c r="N170" s="89">
        <f>int_lag_19!T163</f>
        <v>7.2510441666666541</v>
      </c>
      <c r="O170" s="38">
        <f>int_lin_19!Z152</f>
        <v>7.480599999999999</v>
      </c>
      <c r="P170" s="89">
        <f>int_lag_19!U163</f>
        <v>7.4424966666666794</v>
      </c>
      <c r="Q170" s="38">
        <f>int_lin_19!AA152</f>
        <v>7.7824999999999998</v>
      </c>
      <c r="R170" s="89">
        <f>int_lag_19!V163</f>
        <v>7.7439750000000096</v>
      </c>
      <c r="S170" s="38">
        <f>int_lin_19!AB152</f>
        <v>7.969000000000003</v>
      </c>
      <c r="T170" s="89">
        <f>int_lag_19!W163</f>
        <v>7.9160999999999717</v>
      </c>
      <c r="U170" s="38">
        <f>int_lin_19!C152</f>
        <v>5.3696999999999981</v>
      </c>
      <c r="V170" s="38">
        <f>int_lag_19!C163</f>
        <v>5.3628766666666614</v>
      </c>
      <c r="W170" s="38">
        <f>int_lin_19!D152</f>
        <v>5.8840000000000003</v>
      </c>
      <c r="X170" s="38">
        <f>int_lag_19!D163</f>
        <v>5.8744166666666526</v>
      </c>
      <c r="Y170" s="38">
        <f>int_lin_19!E152</f>
        <v>5.9520999999999997</v>
      </c>
      <c r="Z170" s="38">
        <f>int_lag_19!E163</f>
        <v>5.9412133333333204</v>
      </c>
      <c r="AA170" s="38">
        <f>int_lin_19!F152</f>
        <v>6.1001999999999992</v>
      </c>
      <c r="AB170" s="38">
        <f>int_lag_19!F163</f>
        <v>6.0887766666666776</v>
      </c>
      <c r="AC170" s="38">
        <f>int_lin_19!G152</f>
        <v>6.5789999999999997</v>
      </c>
      <c r="AD170" s="38">
        <f>int_lag_19!G163</f>
        <v>6.559066666666661</v>
      </c>
      <c r="AE170" s="38">
        <f>int_lin_19!H152</f>
        <v>6.7778000000000018</v>
      </c>
      <c r="AF170" s="38">
        <f>int_lag_19!H163</f>
        <v>6.7521358333333357</v>
      </c>
      <c r="AG170" s="38">
        <f>int_lin_19!I152</f>
        <v>6.9469999999999983</v>
      </c>
      <c r="AH170" s="38">
        <f>int_lag_19!I163</f>
        <v>6.9167166666666873</v>
      </c>
      <c r="AI170" s="38">
        <f>int_lin_19!J152</f>
        <v>7.2672999999999988</v>
      </c>
      <c r="AJ170" s="38">
        <f>int_lag_19!J163</f>
        <v>7.2371316666666594</v>
      </c>
      <c r="AK170" s="38">
        <f>int_lin_19!K152</f>
        <v>7.453800000000002</v>
      </c>
      <c r="AL170" s="38">
        <f>int_lag_19!K163</f>
        <v>7.4088733333333217</v>
      </c>
    </row>
    <row r="171" spans="2:38" x14ac:dyDescent="0.3">
      <c r="B171">
        <v>74</v>
      </c>
      <c r="C171" s="88">
        <f>int_lin_19!T153</f>
        <v>5.6230000000000002</v>
      </c>
      <c r="D171" s="88">
        <f>int_lag_19!O164</f>
        <v>5.6184000000000065</v>
      </c>
      <c r="E171" s="38">
        <f>int_lin_19!U153</f>
        <v>6.2180000000000017</v>
      </c>
      <c r="F171" s="89">
        <f>int_lag_19!P164</f>
        <v>6.2123999999999917</v>
      </c>
      <c r="G171" s="38">
        <f>int_lin_19!V153</f>
        <v>6.333800000000001</v>
      </c>
      <c r="H171" s="89">
        <f>int_lag_19!Q164</f>
        <v>6.3265199999999933</v>
      </c>
      <c r="I171" s="38">
        <f>int_lin_19!W153</f>
        <v>6.5391999999999992</v>
      </c>
      <c r="J171" s="89">
        <f>int_lag_19!R164</f>
        <v>6.5306800000000136</v>
      </c>
      <c r="K171" s="38">
        <f>int_lin_19!X153</f>
        <v>7.0761999999999992</v>
      </c>
      <c r="L171" s="89">
        <f>int_lag_19!S164</f>
        <v>7.0622800000000039</v>
      </c>
      <c r="M171" s="38">
        <f>int_lin_19!Y153</f>
        <v>7.3044000000000011</v>
      </c>
      <c r="N171" s="89">
        <f>int_lag_19!T164</f>
        <v>7.2873099999999873</v>
      </c>
      <c r="O171" s="38">
        <f>int_lin_19!Z153</f>
        <v>7.5027999999999997</v>
      </c>
      <c r="P171" s="89">
        <f>int_lag_19!U164</f>
        <v>7.4829200000000125</v>
      </c>
      <c r="Q171" s="38">
        <f>int_lin_19!AA153</f>
        <v>7.8049999999999997</v>
      </c>
      <c r="R171" s="89">
        <f>int_lag_19!V164</f>
        <v>7.7849000000000101</v>
      </c>
      <c r="S171" s="38">
        <f>int_lin_19!AB153</f>
        <v>7.9920000000000027</v>
      </c>
      <c r="T171" s="89">
        <f>int_lag_19!W164</f>
        <v>7.9643999999999728</v>
      </c>
      <c r="U171" s="38">
        <f>int_lin_19!C153</f>
        <v>5.368599999999998</v>
      </c>
      <c r="V171" s="38">
        <f>int_lag_19!C164</f>
        <v>5.3650399999999943</v>
      </c>
      <c r="W171" s="38">
        <f>int_lin_19!D153</f>
        <v>5.8820000000000006</v>
      </c>
      <c r="X171" s="38">
        <f>int_lag_19!D164</f>
        <v>5.8769999999999865</v>
      </c>
      <c r="Y171" s="38">
        <f>int_lin_19!E153</f>
        <v>5.9497999999999998</v>
      </c>
      <c r="Z171" s="38">
        <f>int_lag_19!E164</f>
        <v>5.9441199999999874</v>
      </c>
      <c r="AA171" s="38">
        <f>int_lin_19!F153</f>
        <v>6.097599999999999</v>
      </c>
      <c r="AB171" s="38">
        <f>int_lag_19!F164</f>
        <v>6.0916400000000106</v>
      </c>
      <c r="AC171" s="38">
        <f>int_lin_19!G153</f>
        <v>6.577</v>
      </c>
      <c r="AD171" s="38">
        <f>int_lag_19!G164</f>
        <v>6.566599999999994</v>
      </c>
      <c r="AE171" s="38">
        <f>int_lin_19!H153</f>
        <v>6.7764000000000024</v>
      </c>
      <c r="AF171" s="38">
        <f>int_lag_19!H164</f>
        <v>6.7630100000000022</v>
      </c>
      <c r="AG171" s="38">
        <f>int_lin_19!I153</f>
        <v>6.9459999999999988</v>
      </c>
      <c r="AH171" s="38">
        <f>int_lag_19!I164</f>
        <v>6.9302000000000215</v>
      </c>
      <c r="AI171" s="38">
        <f>int_lin_19!J153</f>
        <v>7.2673999999999985</v>
      </c>
      <c r="AJ171" s="38">
        <f>int_lag_19!J164</f>
        <v>7.2516599999999922</v>
      </c>
      <c r="AK171" s="38">
        <f>int_lin_19!K153</f>
        <v>7.4544000000000015</v>
      </c>
      <c r="AL171" s="38">
        <f>int_lag_19!K164</f>
        <v>7.4309599999999891</v>
      </c>
    </row>
    <row r="172" spans="2:38" x14ac:dyDescent="0.3">
      <c r="B172">
        <v>75</v>
      </c>
      <c r="C172" s="88">
        <f>int_lin_19!T154</f>
        <v>5.6325000000000003</v>
      </c>
      <c r="D172" s="88">
        <f>int_lag_19!O165</f>
        <v>5.6325000000000074</v>
      </c>
      <c r="E172" s="38">
        <f>int_lin_19!U154</f>
        <v>6.2300000000000022</v>
      </c>
      <c r="F172" s="89">
        <f>int_lag_19!P165</f>
        <v>6.2299999999999915</v>
      </c>
      <c r="G172" s="38">
        <f>int_lin_19!V154</f>
        <v>6.347500000000001</v>
      </c>
      <c r="H172" s="89">
        <f>int_lag_19!Q165</f>
        <v>6.347499999999993</v>
      </c>
      <c r="I172" s="38">
        <f>int_lin_19!W154</f>
        <v>6.5549999999999988</v>
      </c>
      <c r="J172" s="89">
        <f>int_lag_19!R165</f>
        <v>6.5550000000000139</v>
      </c>
      <c r="K172" s="38">
        <f>int_lin_19!X154</f>
        <v>7.0949999999999989</v>
      </c>
      <c r="L172" s="89">
        <f>int_lag_19!S165</f>
        <v>7.0950000000000042</v>
      </c>
      <c r="M172" s="38">
        <f>int_lin_19!Y154</f>
        <v>7.3250000000000011</v>
      </c>
      <c r="N172" s="89">
        <f>int_lag_19!T165</f>
        <v>7.324999999999986</v>
      </c>
      <c r="O172" s="38">
        <f>int_lin_19!Z154</f>
        <v>7.5249999999999995</v>
      </c>
      <c r="P172" s="89">
        <f>int_lag_19!U165</f>
        <v>7.5250000000000137</v>
      </c>
      <c r="Q172" s="38">
        <f>int_lin_19!AA154</f>
        <v>7.8274999999999997</v>
      </c>
      <c r="R172" s="89">
        <f>int_lag_19!V165</f>
        <v>7.8275000000000095</v>
      </c>
      <c r="S172" s="38">
        <f>int_lin_19!AB154</f>
        <v>8.0150000000000041</v>
      </c>
      <c r="T172" s="89">
        <f>int_lag_19!W165</f>
        <v>8.0149999999999721</v>
      </c>
      <c r="U172" s="38">
        <f>int_lin_19!C154</f>
        <v>5.3674999999999979</v>
      </c>
      <c r="V172" s="38">
        <f>int_lag_19!C165</f>
        <v>5.3674999999999944</v>
      </c>
      <c r="W172" s="38">
        <f>int_lin_19!D154</f>
        <v>5.8800000000000008</v>
      </c>
      <c r="X172" s="38">
        <f>int_lag_19!D165</f>
        <v>5.8799999999999857</v>
      </c>
      <c r="Y172" s="38">
        <f>int_lin_19!E154</f>
        <v>5.9474999999999998</v>
      </c>
      <c r="Z172" s="38">
        <f>int_lag_19!E165</f>
        <v>5.9474999999999865</v>
      </c>
      <c r="AA172" s="38">
        <f>int_lin_19!F154</f>
        <v>6.0949999999999989</v>
      </c>
      <c r="AB172" s="38">
        <f>int_lag_19!F165</f>
        <v>6.0950000000000113</v>
      </c>
      <c r="AC172" s="38">
        <f>int_lin_19!G154</f>
        <v>6.5750000000000002</v>
      </c>
      <c r="AD172" s="38">
        <f>int_lag_19!G165</f>
        <v>6.574999999999994</v>
      </c>
      <c r="AE172" s="38">
        <f>int_lin_19!H154</f>
        <v>6.7750000000000021</v>
      </c>
      <c r="AF172" s="38">
        <f>int_lag_19!H165</f>
        <v>6.7750000000000012</v>
      </c>
      <c r="AG172" s="38">
        <f>int_lin_19!I154</f>
        <v>6.9449999999999985</v>
      </c>
      <c r="AH172" s="38">
        <f>int_lag_19!I165</f>
        <v>6.9450000000000216</v>
      </c>
      <c r="AI172" s="38">
        <f>int_lin_19!J154</f>
        <v>7.2674999999999983</v>
      </c>
      <c r="AJ172" s="38">
        <f>int_lag_19!J165</f>
        <v>7.267499999999993</v>
      </c>
      <c r="AK172" s="38">
        <f>int_lin_19!K154</f>
        <v>7.4550000000000018</v>
      </c>
      <c r="AL172" s="38">
        <f>int_lag_19!K165</f>
        <v>7.4549999999999876</v>
      </c>
    </row>
    <row r="173" spans="2:38" x14ac:dyDescent="0.3">
      <c r="B173">
        <v>76</v>
      </c>
      <c r="C173" s="88">
        <f>int_lin_19!T155</f>
        <v>5.6496666666666648</v>
      </c>
      <c r="D173" s="88">
        <f>int_lag_19!O166</f>
        <v>5.6469833333333401</v>
      </c>
      <c r="E173" s="38">
        <f>int_lin_19!U155</f>
        <v>6.2513333333333341</v>
      </c>
      <c r="F173" s="89">
        <f>int_lag_19!P166</f>
        <v>6.2480666666666584</v>
      </c>
      <c r="G173" s="38">
        <f>int_lin_19!V155</f>
        <v>6.3733333333333313</v>
      </c>
      <c r="H173" s="89">
        <f>int_lag_19!Q166</f>
        <v>6.3690866666666599</v>
      </c>
      <c r="I173" s="38">
        <f>int_lin_19!W155</f>
        <v>6.5849999999999964</v>
      </c>
      <c r="J173" s="89">
        <f>int_lag_19!R166</f>
        <v>6.580030000000014</v>
      </c>
      <c r="K173" s="38">
        <f>int_lin_19!X155</f>
        <v>7.1369999999999969</v>
      </c>
      <c r="L173" s="89">
        <f>int_lag_19!S166</f>
        <v>7.1288800000000041</v>
      </c>
      <c r="M173" s="38">
        <f>int_lin_19!Y155</f>
        <v>7.3740833333333295</v>
      </c>
      <c r="N173" s="89">
        <f>int_lag_19!T166</f>
        <v>7.3641141666666527</v>
      </c>
      <c r="O173" s="38">
        <f>int_lin_19!Z155</f>
        <v>7.5803333333333338</v>
      </c>
      <c r="P173" s="89">
        <f>int_lag_19!U166</f>
        <v>7.5687366666666795</v>
      </c>
      <c r="Q173" s="38">
        <f>int_lin_19!AA155</f>
        <v>7.8835000000000015</v>
      </c>
      <c r="R173" s="89">
        <f>int_lag_19!V166</f>
        <v>7.8717750000000102</v>
      </c>
      <c r="S173" s="38">
        <f>int_lin_19!AB155</f>
        <v>8.0840000000000032</v>
      </c>
      <c r="T173" s="89">
        <f>int_lag_19!W166</f>
        <v>8.0678999999999714</v>
      </c>
      <c r="U173" s="38">
        <f>int_lin_19!C155</f>
        <v>5.3723333333333354</v>
      </c>
      <c r="V173" s="38">
        <f>int_lag_19!C166</f>
        <v>5.3702566666666609</v>
      </c>
      <c r="W173" s="38">
        <f>int_lin_19!D155</f>
        <v>5.8863333333333303</v>
      </c>
      <c r="X173" s="38">
        <f>int_lag_19!D166</f>
        <v>5.8834166666666521</v>
      </c>
      <c r="Y173" s="38">
        <f>int_lin_19!E155</f>
        <v>5.9546666666666646</v>
      </c>
      <c r="Z173" s="38">
        <f>int_lag_19!E166</f>
        <v>5.9513533333333193</v>
      </c>
      <c r="AA173" s="38">
        <f>int_lin_19!F155</f>
        <v>6.1023333333333323</v>
      </c>
      <c r="AB173" s="38">
        <f>int_lag_19!F166</f>
        <v>6.0988566666666779</v>
      </c>
      <c r="AC173" s="38">
        <f>int_lin_19!G155</f>
        <v>6.5903333333333309</v>
      </c>
      <c r="AD173" s="38">
        <f>int_lag_19!G166</f>
        <v>6.5842666666666609</v>
      </c>
      <c r="AE173" s="38">
        <f>int_lin_19!H155</f>
        <v>6.7959166666666686</v>
      </c>
      <c r="AF173" s="38">
        <f>int_lag_19!H166</f>
        <v>6.7881058333333355</v>
      </c>
      <c r="AG173" s="38">
        <f>int_lin_19!I155</f>
        <v>6.9703333333333326</v>
      </c>
      <c r="AH173" s="38">
        <f>int_lag_19!I166</f>
        <v>6.9611166666666877</v>
      </c>
      <c r="AI173" s="38">
        <f>int_lin_19!J155</f>
        <v>7.2938333333333345</v>
      </c>
      <c r="AJ173" s="38">
        <f>int_lag_19!J166</f>
        <v>7.284651666666659</v>
      </c>
      <c r="AK173" s="38">
        <f>int_lin_19!K155</f>
        <v>7.4946666666666726</v>
      </c>
      <c r="AL173" s="38">
        <f>int_lag_19!K166</f>
        <v>7.4809933333333198</v>
      </c>
    </row>
    <row r="174" spans="2:38" x14ac:dyDescent="0.3">
      <c r="B174">
        <v>77</v>
      </c>
      <c r="C174" s="88">
        <f>int_lin_19!T156</f>
        <v>5.6668333333333321</v>
      </c>
      <c r="D174" s="88">
        <f>int_lag_19!O167</f>
        <v>5.6618500000000074</v>
      </c>
      <c r="E174" s="38">
        <f>int_lin_19!U156</f>
        <v>6.2726666666666677</v>
      </c>
      <c r="F174" s="89">
        <f>int_lag_19!P167</f>
        <v>6.2665999999999915</v>
      </c>
      <c r="G174" s="38">
        <f>int_lin_19!V156</f>
        <v>6.3991666666666651</v>
      </c>
      <c r="H174" s="89">
        <f>int_lag_19!Q167</f>
        <v>6.391279999999993</v>
      </c>
      <c r="I174" s="38">
        <f>int_lin_19!W156</f>
        <v>6.6149999999999967</v>
      </c>
      <c r="J174" s="89">
        <f>int_lag_19!R167</f>
        <v>6.6057700000000139</v>
      </c>
      <c r="K174" s="38">
        <f>int_lin_19!X156</f>
        <v>7.1789999999999967</v>
      </c>
      <c r="L174" s="89">
        <f>int_lag_19!S167</f>
        <v>7.1639200000000036</v>
      </c>
      <c r="M174" s="38">
        <f>int_lin_19!Y156</f>
        <v>7.4231666666666616</v>
      </c>
      <c r="N174" s="89">
        <f>int_lag_19!T167</f>
        <v>7.4046524999999868</v>
      </c>
      <c r="O174" s="38">
        <f>int_lin_19!Z156</f>
        <v>7.6356666666666673</v>
      </c>
      <c r="P174" s="89">
        <f>int_lag_19!U167</f>
        <v>7.6141300000000127</v>
      </c>
      <c r="Q174" s="38">
        <f>int_lin_19!AA156</f>
        <v>7.9395000000000007</v>
      </c>
      <c r="R174" s="89">
        <f>int_lag_19!V167</f>
        <v>7.9177250000000106</v>
      </c>
      <c r="S174" s="38">
        <f>int_lin_19!AB156</f>
        <v>8.1530000000000022</v>
      </c>
      <c r="T174" s="89">
        <f>int_lag_19!W167</f>
        <v>8.1230999999999707</v>
      </c>
      <c r="U174" s="38">
        <f>int_lin_19!C156</f>
        <v>5.3771666666666693</v>
      </c>
      <c r="V174" s="38">
        <f>int_lag_19!C167</f>
        <v>5.3733099999999947</v>
      </c>
      <c r="W174" s="38">
        <f>int_lin_19!D156</f>
        <v>5.8926666666666634</v>
      </c>
      <c r="X174" s="38">
        <f>int_lag_19!D167</f>
        <v>5.8872499999999857</v>
      </c>
      <c r="Y174" s="38">
        <f>int_lin_19!E156</f>
        <v>5.9618333333333311</v>
      </c>
      <c r="Z174" s="38">
        <f>int_lag_19!E167</f>
        <v>5.9556799999999868</v>
      </c>
      <c r="AA174" s="38">
        <f>int_lin_19!F156</f>
        <v>6.1096666666666657</v>
      </c>
      <c r="AB174" s="38">
        <f>int_lag_19!F167</f>
        <v>6.1032100000000113</v>
      </c>
      <c r="AC174" s="38">
        <f>int_lin_19!G156</f>
        <v>6.6056666666666644</v>
      </c>
      <c r="AD174" s="38">
        <f>int_lag_19!G167</f>
        <v>6.5943999999999932</v>
      </c>
      <c r="AE174" s="38">
        <f>int_lin_19!H156</f>
        <v>6.8168333333333351</v>
      </c>
      <c r="AF174" s="38">
        <f>int_lag_19!H167</f>
        <v>6.8023275000000023</v>
      </c>
      <c r="AG174" s="38">
        <f>int_lin_19!I156</f>
        <v>6.9956666666666658</v>
      </c>
      <c r="AH174" s="38">
        <f>int_lag_19!I167</f>
        <v>6.9785500000000216</v>
      </c>
      <c r="AI174" s="38">
        <f>int_lin_19!J156</f>
        <v>7.3201666666666672</v>
      </c>
      <c r="AJ174" s="38">
        <f>int_lag_19!J167</f>
        <v>7.3031149999999911</v>
      </c>
      <c r="AK174" s="38">
        <f>int_lin_19!K156</f>
        <v>7.5343333333333398</v>
      </c>
      <c r="AL174" s="38">
        <f>int_lag_19!K167</f>
        <v>7.5089399999999875</v>
      </c>
    </row>
    <row r="175" spans="2:38" x14ac:dyDescent="0.3">
      <c r="B175">
        <v>78</v>
      </c>
      <c r="C175" s="88">
        <f>int_lin_19!T157</f>
        <v>5.6839999999999984</v>
      </c>
      <c r="D175" s="88">
        <f>int_lag_19!O168</f>
        <v>5.6771000000000074</v>
      </c>
      <c r="E175" s="38">
        <f>int_lin_19!U157</f>
        <v>6.2940000000000005</v>
      </c>
      <c r="F175" s="89">
        <f>int_lag_19!P168</f>
        <v>6.2855999999999916</v>
      </c>
      <c r="G175" s="38">
        <f>int_lin_19!V157</f>
        <v>6.424999999999998</v>
      </c>
      <c r="H175" s="89">
        <f>int_lag_19!Q168</f>
        <v>6.4140799999999931</v>
      </c>
      <c r="I175" s="38">
        <f>int_lin_19!W157</f>
        <v>6.644999999999996</v>
      </c>
      <c r="J175" s="89">
        <f>int_lag_19!R168</f>
        <v>6.6322200000000144</v>
      </c>
      <c r="K175" s="38">
        <f>int_lin_19!X157</f>
        <v>7.2209999999999965</v>
      </c>
      <c r="L175" s="89">
        <f>int_lag_19!S168</f>
        <v>7.2001200000000045</v>
      </c>
      <c r="M175" s="38">
        <f>int_lin_19!Y157</f>
        <v>7.4722499999999954</v>
      </c>
      <c r="N175" s="89">
        <f>int_lag_19!T168</f>
        <v>7.4466149999999862</v>
      </c>
      <c r="O175" s="38">
        <f>int_lin_19!Z157</f>
        <v>7.6910000000000007</v>
      </c>
      <c r="P175" s="89">
        <f>int_lag_19!U168</f>
        <v>7.6611800000000141</v>
      </c>
      <c r="Q175" s="38">
        <f>int_lin_19!AA157</f>
        <v>7.9955000000000016</v>
      </c>
      <c r="R175" s="89">
        <f>int_lag_19!V168</f>
        <v>7.9653500000000088</v>
      </c>
      <c r="S175" s="38">
        <f>int_lin_19!AB157</f>
        <v>8.2220000000000013</v>
      </c>
      <c r="T175" s="89">
        <f>int_lag_19!W168</f>
        <v>8.1805999999999699</v>
      </c>
      <c r="U175" s="38">
        <f>int_lin_19!C157</f>
        <v>5.3820000000000023</v>
      </c>
      <c r="V175" s="38">
        <f>int_lag_19!C168</f>
        <v>5.376659999999994</v>
      </c>
      <c r="W175" s="38">
        <f>int_lin_19!D157</f>
        <v>5.8989999999999974</v>
      </c>
      <c r="X175" s="38">
        <f>int_lag_19!D168</f>
        <v>5.8914999999999846</v>
      </c>
      <c r="Y175" s="38">
        <f>int_lin_19!E157</f>
        <v>5.9689999999999976</v>
      </c>
      <c r="Z175" s="38">
        <f>int_lag_19!E168</f>
        <v>5.9604799999999862</v>
      </c>
      <c r="AA175" s="38">
        <f>int_lin_19!F157</f>
        <v>6.1169999999999991</v>
      </c>
      <c r="AB175" s="38">
        <f>int_lag_19!F168</f>
        <v>6.1080600000000116</v>
      </c>
      <c r="AC175" s="38">
        <f>int_lin_19!G157</f>
        <v>6.6209999999999978</v>
      </c>
      <c r="AD175" s="38">
        <f>int_lag_19!G168</f>
        <v>6.6053999999999933</v>
      </c>
      <c r="AE175" s="38">
        <f>int_lin_19!H157</f>
        <v>6.8377500000000015</v>
      </c>
      <c r="AF175" s="38">
        <f>int_lag_19!H168</f>
        <v>6.8176650000000016</v>
      </c>
      <c r="AG175" s="38">
        <f>int_lin_19!I157</f>
        <v>7.020999999999999</v>
      </c>
      <c r="AH175" s="38">
        <f>int_lag_19!I168</f>
        <v>6.9973000000000214</v>
      </c>
      <c r="AI175" s="38">
        <f>int_lin_19!J157</f>
        <v>7.3465000000000007</v>
      </c>
      <c r="AJ175" s="38">
        <f>int_lag_19!J168</f>
        <v>7.3228899999999921</v>
      </c>
      <c r="AK175" s="38">
        <f>int_lin_19!K157</f>
        <v>7.5740000000000069</v>
      </c>
      <c r="AL175" s="38">
        <f>int_lag_19!K168</f>
        <v>7.5388399999999862</v>
      </c>
    </row>
    <row r="176" spans="2:38" x14ac:dyDescent="0.3">
      <c r="B176">
        <v>79</v>
      </c>
      <c r="C176" s="88">
        <f>int_lin_19!T158</f>
        <v>5.7011666666666656</v>
      </c>
      <c r="D176" s="88">
        <f>int_lag_19!O169</f>
        <v>5.6927333333333401</v>
      </c>
      <c r="E176" s="38">
        <f>int_lin_19!U158</f>
        <v>6.3153333333333341</v>
      </c>
      <c r="F176" s="89">
        <f>int_lag_19!P169</f>
        <v>6.3050666666666579</v>
      </c>
      <c r="G176" s="38">
        <f>int_lin_19!V158</f>
        <v>6.4508333333333319</v>
      </c>
      <c r="H176" s="89">
        <f>int_lag_19!Q169</f>
        <v>6.4374866666666595</v>
      </c>
      <c r="I176" s="38">
        <f>int_lin_19!W158</f>
        <v>6.6749999999999963</v>
      </c>
      <c r="J176" s="89">
        <f>int_lag_19!R169</f>
        <v>6.6593800000000147</v>
      </c>
      <c r="K176" s="38">
        <f>int_lin_19!X158</f>
        <v>7.2629999999999963</v>
      </c>
      <c r="L176" s="89">
        <f>int_lag_19!S169</f>
        <v>7.2374800000000041</v>
      </c>
      <c r="M176" s="38">
        <f>int_lin_19!Y158</f>
        <v>7.5213333333333292</v>
      </c>
      <c r="N176" s="89">
        <f>int_lag_19!T169</f>
        <v>7.4900016666666529</v>
      </c>
      <c r="O176" s="38">
        <f>int_lin_19!Z158</f>
        <v>7.7463333333333342</v>
      </c>
      <c r="P176" s="89">
        <f>int_lag_19!U169</f>
        <v>7.7098866666666801</v>
      </c>
      <c r="Q176" s="38">
        <f>int_lin_19!AA158</f>
        <v>8.0515000000000008</v>
      </c>
      <c r="R176" s="89">
        <f>int_lag_19!V169</f>
        <v>8.0146500000000103</v>
      </c>
      <c r="S176" s="38">
        <f>int_lin_19!AB158</f>
        <v>8.2910000000000021</v>
      </c>
      <c r="T176" s="89">
        <f>int_lag_19!W169</f>
        <v>8.2403999999999726</v>
      </c>
      <c r="U176" s="38">
        <f>int_lin_19!C158</f>
        <v>5.3868333333333354</v>
      </c>
      <c r="V176" s="38">
        <f>int_lag_19!C169</f>
        <v>5.3803066666666606</v>
      </c>
      <c r="W176" s="38">
        <f>int_lin_19!D158</f>
        <v>5.9053333333333304</v>
      </c>
      <c r="X176" s="38">
        <f>int_lag_19!D169</f>
        <v>5.8961666666666517</v>
      </c>
      <c r="Y176" s="38">
        <f>int_lin_19!E158</f>
        <v>5.9761666666666651</v>
      </c>
      <c r="Z176" s="38">
        <f>int_lag_19!E169</f>
        <v>5.9657533333333195</v>
      </c>
      <c r="AA176" s="38">
        <f>int_lin_19!F158</f>
        <v>6.1243333333333325</v>
      </c>
      <c r="AB176" s="38">
        <f>int_lag_19!F169</f>
        <v>6.1134066666666786</v>
      </c>
      <c r="AC176" s="38">
        <f>int_lin_19!G158</f>
        <v>6.6363333333333312</v>
      </c>
      <c r="AD176" s="38">
        <f>int_lag_19!G169</f>
        <v>6.6172666666666595</v>
      </c>
      <c r="AE176" s="38">
        <f>int_lin_19!H158</f>
        <v>6.858666666666668</v>
      </c>
      <c r="AF176" s="38">
        <f>int_lag_19!H169</f>
        <v>6.8341183333333344</v>
      </c>
      <c r="AG176" s="38">
        <f>int_lin_19!I158</f>
        <v>7.0463333333333322</v>
      </c>
      <c r="AH176" s="38">
        <f>int_lag_19!I169</f>
        <v>7.0173666666666881</v>
      </c>
      <c r="AI176" s="38">
        <f>int_lin_19!J158</f>
        <v>7.3728333333333342</v>
      </c>
      <c r="AJ176" s="38">
        <f>int_lag_19!J169</f>
        <v>7.3439766666666593</v>
      </c>
      <c r="AK176" s="38">
        <f>int_lin_19!K158</f>
        <v>7.6136666666666732</v>
      </c>
      <c r="AL176" s="38">
        <f>int_lag_19!K169</f>
        <v>7.5706933333333204</v>
      </c>
    </row>
    <row r="177" spans="2:38" x14ac:dyDescent="0.3">
      <c r="B177">
        <v>80</v>
      </c>
      <c r="C177" s="88">
        <f>int_lin_19!T159</f>
        <v>5.7183333333333319</v>
      </c>
      <c r="D177" s="88">
        <f>int_lag_19!O170</f>
        <v>5.7087500000000073</v>
      </c>
      <c r="E177" s="38">
        <f>int_lin_19!U159</f>
        <v>6.3366666666666678</v>
      </c>
      <c r="F177" s="89">
        <f>int_lag_19!P170</f>
        <v>6.3249999999999922</v>
      </c>
      <c r="G177" s="38">
        <f>int_lin_19!V159</f>
        <v>6.4766666666666648</v>
      </c>
      <c r="H177" s="89">
        <f>int_lag_19!Q170</f>
        <v>6.4614999999999929</v>
      </c>
      <c r="I177" s="38">
        <f>int_lin_19!W159</f>
        <v>6.7049999999999965</v>
      </c>
      <c r="J177" s="89">
        <f>int_lag_19!R170</f>
        <v>6.6872500000000148</v>
      </c>
      <c r="K177" s="38">
        <f>int_lin_19!X159</f>
        <v>7.3049999999999962</v>
      </c>
      <c r="L177" s="89">
        <f>int_lag_19!S170</f>
        <v>7.2760000000000034</v>
      </c>
      <c r="M177" s="38">
        <f>int_lin_19!Y159</f>
        <v>7.5704166666666621</v>
      </c>
      <c r="N177" s="89">
        <f>int_lag_19!T170</f>
        <v>7.5348124999999859</v>
      </c>
      <c r="O177" s="38">
        <f>int_lin_19!Z159</f>
        <v>7.8016666666666667</v>
      </c>
      <c r="P177" s="89">
        <f>int_lag_19!U170</f>
        <v>7.7602500000000134</v>
      </c>
      <c r="Q177" s="38">
        <f>int_lin_19!AA159</f>
        <v>8.1074999999999999</v>
      </c>
      <c r="R177" s="89">
        <f>int_lag_19!V170</f>
        <v>8.0656250000000114</v>
      </c>
      <c r="S177" s="38">
        <f>int_lin_19!AB159</f>
        <v>8.360000000000003</v>
      </c>
      <c r="T177" s="89">
        <f>int_lag_19!W170</f>
        <v>8.30249999999997</v>
      </c>
      <c r="U177" s="38">
        <f>int_lin_19!C159</f>
        <v>5.3916666666666693</v>
      </c>
      <c r="V177" s="38">
        <f>int_lag_19!C170</f>
        <v>5.3842499999999944</v>
      </c>
      <c r="W177" s="38">
        <f>int_lin_19!D159</f>
        <v>5.9116666666666635</v>
      </c>
      <c r="X177" s="38">
        <f>int_lag_19!D170</f>
        <v>5.901249999999985</v>
      </c>
      <c r="Y177" s="38">
        <f>int_lin_19!E159</f>
        <v>5.9833333333333316</v>
      </c>
      <c r="Z177" s="38">
        <f>int_lag_19!E170</f>
        <v>5.9714999999999856</v>
      </c>
      <c r="AA177" s="38">
        <f>int_lin_19!F159</f>
        <v>6.1316666666666659</v>
      </c>
      <c r="AB177" s="38">
        <f>int_lag_19!F170</f>
        <v>6.1192500000000116</v>
      </c>
      <c r="AC177" s="38">
        <f>int_lin_19!G159</f>
        <v>6.6516666666666637</v>
      </c>
      <c r="AD177" s="38">
        <f>int_lag_19!G170</f>
        <v>6.6299999999999928</v>
      </c>
      <c r="AE177" s="38">
        <f>int_lin_19!H159</f>
        <v>6.8795833333333345</v>
      </c>
      <c r="AF177" s="38">
        <f>int_lag_19!H170</f>
        <v>6.8516875000000024</v>
      </c>
      <c r="AG177" s="38">
        <f>int_lin_19!I159</f>
        <v>7.0716666666666654</v>
      </c>
      <c r="AH177" s="38">
        <f>int_lag_19!I170</f>
        <v>7.0387500000000216</v>
      </c>
      <c r="AI177" s="38">
        <f>int_lin_19!J159</f>
        <v>7.3991666666666678</v>
      </c>
      <c r="AJ177" s="38">
        <f>int_lag_19!J170</f>
        <v>7.3663749999999917</v>
      </c>
      <c r="AK177" s="38">
        <f>int_lin_19!K159</f>
        <v>7.6533333333333395</v>
      </c>
      <c r="AL177" s="38">
        <f>int_lag_19!K170</f>
        <v>7.6044999999999865</v>
      </c>
    </row>
    <row r="178" spans="2:38" x14ac:dyDescent="0.3">
      <c r="B178">
        <v>81</v>
      </c>
      <c r="C178" s="88">
        <f>int_lin_19!T160</f>
        <v>5.7354999999999983</v>
      </c>
      <c r="D178" s="88">
        <f>int_lag_19!O171</f>
        <v>5.7251500000000073</v>
      </c>
      <c r="E178" s="38">
        <f>int_lin_19!U160</f>
        <v>6.3580000000000005</v>
      </c>
      <c r="F178" s="89">
        <f>int_lag_19!P171</f>
        <v>6.3453999999999917</v>
      </c>
      <c r="G178" s="38">
        <f>int_lin_19!V160</f>
        <v>6.5024999999999977</v>
      </c>
      <c r="H178" s="89">
        <f>int_lag_19!Q171</f>
        <v>6.4861199999999926</v>
      </c>
      <c r="I178" s="38">
        <f>int_lin_19!W160</f>
        <v>6.7349999999999959</v>
      </c>
      <c r="J178" s="89">
        <f>int_lag_19!R171</f>
        <v>6.7158300000000146</v>
      </c>
      <c r="K178" s="38">
        <f>int_lin_19!X160</f>
        <v>7.3469999999999969</v>
      </c>
      <c r="L178" s="89">
        <f>int_lag_19!S171</f>
        <v>7.315680000000004</v>
      </c>
      <c r="M178" s="38">
        <f>int_lin_19!Y160</f>
        <v>7.6194999999999951</v>
      </c>
      <c r="N178" s="89">
        <f>int_lag_19!T171</f>
        <v>7.5810474999999862</v>
      </c>
      <c r="O178" s="38">
        <f>int_lin_19!Z160</f>
        <v>7.8570000000000002</v>
      </c>
      <c r="P178" s="89">
        <f>int_lag_19!U171</f>
        <v>7.8122700000000131</v>
      </c>
      <c r="Q178" s="38">
        <f>int_lin_19!AA160</f>
        <v>8.1635000000000009</v>
      </c>
      <c r="R178" s="89">
        <f>int_lag_19!V171</f>
        <v>8.1182750000000112</v>
      </c>
      <c r="S178" s="38">
        <f>int_lin_19!AB160</f>
        <v>8.429000000000002</v>
      </c>
      <c r="T178" s="89">
        <f>int_lag_19!W171</f>
        <v>8.3668999999999691</v>
      </c>
      <c r="U178" s="38">
        <f>int_lin_19!C160</f>
        <v>5.3965000000000023</v>
      </c>
      <c r="V178" s="38">
        <f>int_lag_19!C171</f>
        <v>5.3884899999999938</v>
      </c>
      <c r="W178" s="38">
        <f>int_lin_19!D160</f>
        <v>5.9179999999999966</v>
      </c>
      <c r="X178" s="38">
        <f>int_lag_19!D171</f>
        <v>5.9067499999999846</v>
      </c>
      <c r="Y178" s="38">
        <f>int_lin_19!E160</f>
        <v>5.9904999999999982</v>
      </c>
      <c r="Z178" s="38">
        <f>int_lag_19!E171</f>
        <v>5.9777199999999855</v>
      </c>
      <c r="AA178" s="38">
        <f>int_lin_19!F160</f>
        <v>6.1389999999999993</v>
      </c>
      <c r="AB178" s="38">
        <f>int_lag_19!F171</f>
        <v>6.1255900000000114</v>
      </c>
      <c r="AC178" s="38">
        <f>int_lin_19!G160</f>
        <v>6.6669999999999972</v>
      </c>
      <c r="AD178" s="38">
        <f>int_lag_19!G171</f>
        <v>6.6435999999999922</v>
      </c>
      <c r="AE178" s="38">
        <f>int_lin_19!H160</f>
        <v>6.9005000000000019</v>
      </c>
      <c r="AF178" s="38">
        <f>int_lag_19!H171</f>
        <v>6.870372500000002</v>
      </c>
      <c r="AG178" s="38">
        <f>int_lin_19!I160</f>
        <v>7.0969999999999995</v>
      </c>
      <c r="AH178" s="38">
        <f>int_lag_19!I171</f>
        <v>7.061450000000022</v>
      </c>
      <c r="AI178" s="38">
        <f>int_lin_19!J160</f>
        <v>7.4255000000000013</v>
      </c>
      <c r="AJ178" s="38">
        <f>int_lag_19!J171</f>
        <v>7.3900849999999911</v>
      </c>
      <c r="AK178" s="38">
        <f>int_lin_19!K160</f>
        <v>7.6930000000000067</v>
      </c>
      <c r="AL178" s="38">
        <f>int_lag_19!K171</f>
        <v>7.6402599999999854</v>
      </c>
    </row>
    <row r="179" spans="2:38" x14ac:dyDescent="0.3">
      <c r="B179">
        <v>82</v>
      </c>
      <c r="C179" s="88">
        <f>int_lin_19!T161</f>
        <v>5.7526666666666655</v>
      </c>
      <c r="D179" s="88">
        <f>int_lag_19!O172</f>
        <v>5.7419333333333409</v>
      </c>
      <c r="E179" s="38">
        <f>int_lin_19!U161</f>
        <v>6.3793333333333342</v>
      </c>
      <c r="F179" s="89">
        <f>int_lag_19!P172</f>
        <v>6.3662666666666583</v>
      </c>
      <c r="G179" s="38">
        <f>int_lin_19!V161</f>
        <v>6.5283333333333307</v>
      </c>
      <c r="H179" s="89">
        <f>int_lag_19!Q172</f>
        <v>6.5113466666666593</v>
      </c>
      <c r="I179" s="38">
        <f>int_lin_19!W161</f>
        <v>6.7649999999999961</v>
      </c>
      <c r="J179" s="89">
        <f>int_lag_19!R172</f>
        <v>6.7451200000000151</v>
      </c>
      <c r="K179" s="38">
        <f>int_lin_19!X161</f>
        <v>7.3889999999999967</v>
      </c>
      <c r="L179" s="89">
        <f>int_lag_19!S172</f>
        <v>7.3565200000000033</v>
      </c>
      <c r="M179" s="38">
        <f>int_lin_19!Y161</f>
        <v>7.6685833333333289</v>
      </c>
      <c r="N179" s="89">
        <f>int_lag_19!T172</f>
        <v>7.6287066666666519</v>
      </c>
      <c r="O179" s="38">
        <f>int_lin_19!Z161</f>
        <v>7.9123333333333337</v>
      </c>
      <c r="P179" s="89">
        <f>int_lag_19!U172</f>
        <v>7.8659466666666802</v>
      </c>
      <c r="Q179" s="38">
        <f>int_lin_19!AA161</f>
        <v>8.2195</v>
      </c>
      <c r="R179" s="89">
        <f>int_lag_19!V172</f>
        <v>8.1726000000000116</v>
      </c>
      <c r="S179" s="38">
        <f>int_lin_19!AB161</f>
        <v>8.4980000000000011</v>
      </c>
      <c r="T179" s="89">
        <f>int_lag_19!W172</f>
        <v>8.43359999999997</v>
      </c>
      <c r="U179" s="38">
        <f>int_lin_19!C161</f>
        <v>5.4013333333333353</v>
      </c>
      <c r="V179" s="38">
        <f>int_lag_19!C172</f>
        <v>5.3930266666666604</v>
      </c>
      <c r="W179" s="38">
        <f>int_lin_19!D161</f>
        <v>5.9243333333333297</v>
      </c>
      <c r="X179" s="38">
        <f>int_lag_19!D172</f>
        <v>5.9126666666666505</v>
      </c>
      <c r="Y179" s="38">
        <f>int_lin_19!E161</f>
        <v>5.9976666666666647</v>
      </c>
      <c r="Z179" s="38">
        <f>int_lag_19!E172</f>
        <v>5.9844133333333183</v>
      </c>
      <c r="AA179" s="38">
        <f>int_lin_19!F161</f>
        <v>6.1463333333333328</v>
      </c>
      <c r="AB179" s="38">
        <f>int_lag_19!F172</f>
        <v>6.1324266666666789</v>
      </c>
      <c r="AC179" s="38">
        <f>int_lin_19!G161</f>
        <v>6.6823333333333306</v>
      </c>
      <c r="AD179" s="38">
        <f>int_lag_19!G172</f>
        <v>6.6580666666666595</v>
      </c>
      <c r="AE179" s="38">
        <f>int_lin_19!H161</f>
        <v>6.9214166666666683</v>
      </c>
      <c r="AF179" s="38">
        <f>int_lag_19!H172</f>
        <v>6.890173333333335</v>
      </c>
      <c r="AG179" s="38">
        <f>int_lin_19!I161</f>
        <v>7.1223333333333319</v>
      </c>
      <c r="AH179" s="38">
        <f>int_lag_19!I172</f>
        <v>7.0854666666666892</v>
      </c>
      <c r="AI179" s="38">
        <f>int_lin_19!J161</f>
        <v>7.451833333333334</v>
      </c>
      <c r="AJ179" s="38">
        <f>int_lag_19!J172</f>
        <v>7.4151066666666576</v>
      </c>
      <c r="AK179" s="38">
        <f>int_lin_19!K161</f>
        <v>7.7326666666666739</v>
      </c>
      <c r="AL179" s="38">
        <f>int_lag_19!K172</f>
        <v>7.6779733333333207</v>
      </c>
    </row>
    <row r="180" spans="2:38" x14ac:dyDescent="0.3">
      <c r="B180">
        <v>83</v>
      </c>
      <c r="C180" s="88">
        <f>int_lin_19!T162</f>
        <v>5.7698333333333318</v>
      </c>
      <c r="D180" s="88">
        <f>int_lag_19!O173</f>
        <v>5.7591000000000072</v>
      </c>
      <c r="E180" s="38">
        <f>int_lin_19!U162</f>
        <v>6.4006666666666678</v>
      </c>
      <c r="F180" s="89">
        <f>int_lag_19!P173</f>
        <v>6.387599999999992</v>
      </c>
      <c r="G180" s="38">
        <f>int_lin_19!V162</f>
        <v>6.5541666666666645</v>
      </c>
      <c r="H180" s="89">
        <f>int_lag_19!Q173</f>
        <v>6.5371799999999931</v>
      </c>
      <c r="I180" s="38">
        <f>int_lin_19!W162</f>
        <v>6.7949999999999964</v>
      </c>
      <c r="J180" s="89">
        <f>int_lag_19!R173</f>
        <v>6.7751200000000154</v>
      </c>
      <c r="K180" s="38">
        <f>int_lin_19!X162</f>
        <v>7.4309999999999974</v>
      </c>
      <c r="L180" s="89">
        <f>int_lag_19!S173</f>
        <v>7.398520000000004</v>
      </c>
      <c r="M180" s="38">
        <f>int_lin_19!Y162</f>
        <v>7.7176666666666618</v>
      </c>
      <c r="N180" s="89">
        <f>int_lag_19!T173</f>
        <v>7.6777899999999848</v>
      </c>
      <c r="O180" s="38">
        <f>int_lin_19!Z162</f>
        <v>7.9676666666666671</v>
      </c>
      <c r="P180" s="89">
        <f>int_lag_19!U173</f>
        <v>7.9212800000000136</v>
      </c>
      <c r="Q180" s="38">
        <f>int_lin_19!AA162</f>
        <v>8.275500000000001</v>
      </c>
      <c r="R180" s="89">
        <f>int_lag_19!V173</f>
        <v>8.2286000000000108</v>
      </c>
      <c r="S180" s="38">
        <f>int_lin_19!AB162</f>
        <v>8.5670000000000019</v>
      </c>
      <c r="T180" s="89">
        <f>int_lag_19!W173</f>
        <v>8.5025999999999691</v>
      </c>
      <c r="U180" s="38">
        <f>int_lin_19!C162</f>
        <v>5.4061666666666692</v>
      </c>
      <c r="V180" s="38">
        <f>int_lag_19!C173</f>
        <v>5.3978599999999934</v>
      </c>
      <c r="W180" s="38">
        <f>int_lin_19!D162</f>
        <v>5.9306666666666636</v>
      </c>
      <c r="X180" s="38">
        <f>int_lag_19!D173</f>
        <v>5.9189999999999836</v>
      </c>
      <c r="Y180" s="38">
        <f>int_lin_19!E162</f>
        <v>6.0048333333333312</v>
      </c>
      <c r="Z180" s="38">
        <f>int_lag_19!E173</f>
        <v>5.9915799999999848</v>
      </c>
      <c r="AA180" s="38">
        <f>int_lin_19!F162</f>
        <v>6.1536666666666662</v>
      </c>
      <c r="AB180" s="38">
        <f>int_lag_19!F173</f>
        <v>6.1397600000000123</v>
      </c>
      <c r="AC180" s="38">
        <f>int_lin_19!G162</f>
        <v>6.697666666666664</v>
      </c>
      <c r="AD180" s="38">
        <f>int_lag_19!G173</f>
        <v>6.673399999999992</v>
      </c>
      <c r="AE180" s="38">
        <f>int_lin_19!H162</f>
        <v>6.9423333333333348</v>
      </c>
      <c r="AF180" s="38">
        <f>int_lag_19!H173</f>
        <v>6.9110900000000015</v>
      </c>
      <c r="AG180" s="38">
        <f>int_lin_19!I162</f>
        <v>7.1476666666666659</v>
      </c>
      <c r="AH180" s="38">
        <f>int_lag_19!I173</f>
        <v>7.1108000000000215</v>
      </c>
      <c r="AI180" s="38">
        <f>int_lin_19!J162</f>
        <v>7.4781666666666675</v>
      </c>
      <c r="AJ180" s="38">
        <f>int_lag_19!J173</f>
        <v>7.4414399999999921</v>
      </c>
      <c r="AK180" s="38">
        <f>int_lin_19!K162</f>
        <v>7.7723333333333402</v>
      </c>
      <c r="AL180" s="38">
        <f>int_lag_19!K173</f>
        <v>7.7176399999999852</v>
      </c>
    </row>
    <row r="181" spans="2:38" x14ac:dyDescent="0.3">
      <c r="B181">
        <v>84</v>
      </c>
      <c r="C181" s="88">
        <f>int_lin_19!T163</f>
        <v>5.786999999999999</v>
      </c>
      <c r="D181" s="88">
        <f>int_lag_19!O174</f>
        <v>5.7766500000000072</v>
      </c>
      <c r="E181" s="38">
        <f>int_lin_19!U163</f>
        <v>6.4220000000000006</v>
      </c>
      <c r="F181" s="89">
        <f>int_lag_19!P174</f>
        <v>6.4093999999999918</v>
      </c>
      <c r="G181" s="38">
        <f>int_lin_19!V163</f>
        <v>6.5799999999999983</v>
      </c>
      <c r="H181" s="89">
        <f>int_lag_19!Q174</f>
        <v>6.5636199999999931</v>
      </c>
      <c r="I181" s="38">
        <f>int_lin_19!W163</f>
        <v>6.8249999999999957</v>
      </c>
      <c r="J181" s="89">
        <f>int_lag_19!R174</f>
        <v>6.8058300000000154</v>
      </c>
      <c r="K181" s="38">
        <f>int_lin_19!X163</f>
        <v>7.4729999999999972</v>
      </c>
      <c r="L181" s="89">
        <f>int_lag_19!S174</f>
        <v>7.4416800000000034</v>
      </c>
      <c r="M181" s="38">
        <f>int_lin_19!Y163</f>
        <v>7.7667499999999947</v>
      </c>
      <c r="N181" s="89">
        <f>int_lag_19!T174</f>
        <v>7.7282974999999849</v>
      </c>
      <c r="O181" s="38">
        <f>int_lin_19!Z163</f>
        <v>8.0229999999999997</v>
      </c>
      <c r="P181" s="89">
        <f>int_lag_19!U174</f>
        <v>7.9782700000000135</v>
      </c>
      <c r="Q181" s="38">
        <f>int_lin_19!AA163</f>
        <v>8.3315000000000001</v>
      </c>
      <c r="R181" s="89">
        <f>int_lag_19!V174</f>
        <v>8.2862750000000105</v>
      </c>
      <c r="S181" s="38">
        <f>int_lin_19!AB163</f>
        <v>8.6360000000000028</v>
      </c>
      <c r="T181" s="89">
        <f>int_lag_19!W174</f>
        <v>8.5738999999999681</v>
      </c>
      <c r="U181" s="38">
        <f>int_lin_19!C163</f>
        <v>5.4110000000000023</v>
      </c>
      <c r="V181" s="38">
        <f>int_lag_19!C174</f>
        <v>5.4029899999999937</v>
      </c>
      <c r="W181" s="38">
        <f>int_lin_19!D163</f>
        <v>5.9369999999999967</v>
      </c>
      <c r="X181" s="38">
        <f>int_lag_19!D174</f>
        <v>5.925749999999983</v>
      </c>
      <c r="Y181" s="38">
        <f>int_lin_19!E163</f>
        <v>6.0119999999999978</v>
      </c>
      <c r="Z181" s="38">
        <f>int_lag_19!E174</f>
        <v>5.9992199999999851</v>
      </c>
      <c r="AA181" s="38">
        <f>int_lin_19!F163</f>
        <v>6.1609999999999987</v>
      </c>
      <c r="AB181" s="38">
        <f>int_lag_19!F174</f>
        <v>6.1475900000000125</v>
      </c>
      <c r="AC181" s="38">
        <f>int_lin_19!G163</f>
        <v>6.7129999999999974</v>
      </c>
      <c r="AD181" s="38">
        <f>int_lag_19!G174</f>
        <v>6.6895999999999916</v>
      </c>
      <c r="AE181" s="38">
        <f>int_lin_19!H163</f>
        <v>6.9632500000000013</v>
      </c>
      <c r="AF181" s="38">
        <f>int_lag_19!H174</f>
        <v>6.9331225000000014</v>
      </c>
      <c r="AG181" s="38">
        <f>int_lin_19!I163</f>
        <v>7.1729999999999983</v>
      </c>
      <c r="AH181" s="38">
        <f>int_lag_19!I174</f>
        <v>7.1374500000000216</v>
      </c>
      <c r="AI181" s="38">
        <f>int_lin_19!J163</f>
        <v>7.5045000000000002</v>
      </c>
      <c r="AJ181" s="38">
        <f>int_lag_19!J174</f>
        <v>7.4690849999999909</v>
      </c>
      <c r="AK181" s="38">
        <f>int_lin_19!K163</f>
        <v>7.8120000000000065</v>
      </c>
      <c r="AL181" s="38">
        <f>int_lag_19!K174</f>
        <v>7.7592599999999861</v>
      </c>
    </row>
    <row r="182" spans="2:38" x14ac:dyDescent="0.3">
      <c r="B182">
        <v>85</v>
      </c>
      <c r="C182" s="88">
        <f>int_lin_19!T164</f>
        <v>5.8041666666666654</v>
      </c>
      <c r="D182" s="88">
        <f>int_lag_19!O175</f>
        <v>5.7945833333333407</v>
      </c>
      <c r="E182" s="38">
        <f>int_lin_19!U164</f>
        <v>6.4433333333333342</v>
      </c>
      <c r="F182" s="89">
        <f>int_lag_19!P175</f>
        <v>6.4316666666666578</v>
      </c>
      <c r="G182" s="38">
        <f>int_lin_19!V164</f>
        <v>6.6058333333333312</v>
      </c>
      <c r="H182" s="89">
        <f>int_lag_19!Q175</f>
        <v>6.5906666666666593</v>
      </c>
      <c r="I182" s="38">
        <f>int_lin_19!W164</f>
        <v>6.8549999999999969</v>
      </c>
      <c r="J182" s="89">
        <f>int_lag_19!R175</f>
        <v>6.8372500000000151</v>
      </c>
      <c r="K182" s="38">
        <f>int_lin_19!X164</f>
        <v>7.514999999999997</v>
      </c>
      <c r="L182" s="89">
        <f>int_lag_19!S175</f>
        <v>7.4860000000000033</v>
      </c>
      <c r="M182" s="38">
        <f>int_lin_19!Y164</f>
        <v>7.8158333333333285</v>
      </c>
      <c r="N182" s="89">
        <f>int_lag_19!T175</f>
        <v>7.7802291666666523</v>
      </c>
      <c r="O182" s="38">
        <f>int_lin_19!Z164</f>
        <v>8.0783333333333331</v>
      </c>
      <c r="P182" s="89">
        <f>int_lag_19!U175</f>
        <v>8.0369166666666807</v>
      </c>
      <c r="Q182" s="38">
        <f>int_lin_19!AA164</f>
        <v>8.3875000000000011</v>
      </c>
      <c r="R182" s="89">
        <f>int_lag_19!V175</f>
        <v>8.3456250000000125</v>
      </c>
      <c r="S182" s="38">
        <f>int_lin_19!AB164</f>
        <v>8.7050000000000018</v>
      </c>
      <c r="T182" s="89">
        <f>int_lag_19!W175</f>
        <v>8.6474999999999671</v>
      </c>
      <c r="U182" s="38">
        <f>int_lin_19!C164</f>
        <v>5.4158333333333353</v>
      </c>
      <c r="V182" s="38">
        <f>int_lag_19!C175</f>
        <v>5.4084166666666604</v>
      </c>
      <c r="W182" s="38">
        <f>int_lin_19!D164</f>
        <v>5.9433333333333298</v>
      </c>
      <c r="X182" s="38">
        <f>int_lag_19!D175</f>
        <v>5.9329166666666495</v>
      </c>
      <c r="Y182" s="38">
        <f>int_lin_19!E164</f>
        <v>6.0191666666666643</v>
      </c>
      <c r="Z182" s="38">
        <f>int_lag_19!E175</f>
        <v>6.0073333333333174</v>
      </c>
      <c r="AA182" s="38">
        <f>int_lin_19!F164</f>
        <v>6.1683333333333321</v>
      </c>
      <c r="AB182" s="38">
        <f>int_lag_19!F175</f>
        <v>6.1559166666666787</v>
      </c>
      <c r="AC182" s="38">
        <f>int_lin_19!G164</f>
        <v>6.7283333333333308</v>
      </c>
      <c r="AD182" s="38">
        <f>int_lag_19!G175</f>
        <v>6.7066666666666581</v>
      </c>
      <c r="AE182" s="38">
        <f>int_lin_19!H164</f>
        <v>6.9841666666666677</v>
      </c>
      <c r="AF182" s="38">
        <f>int_lag_19!H175</f>
        <v>6.9562708333333356</v>
      </c>
      <c r="AG182" s="38">
        <f>int_lin_19!I164</f>
        <v>7.1983333333333324</v>
      </c>
      <c r="AH182" s="38">
        <f>int_lag_19!I175</f>
        <v>7.1654166666666885</v>
      </c>
      <c r="AI182" s="38">
        <f>int_lin_19!J164</f>
        <v>7.5308333333333337</v>
      </c>
      <c r="AJ182" s="38">
        <f>int_lag_19!J175</f>
        <v>7.4980416666666567</v>
      </c>
      <c r="AK182" s="38">
        <f>int_lin_19!K164</f>
        <v>7.8516666666666737</v>
      </c>
      <c r="AL182" s="38">
        <f>int_lag_19!K175</f>
        <v>7.8028333333333189</v>
      </c>
    </row>
    <row r="183" spans="2:38" x14ac:dyDescent="0.3">
      <c r="B183">
        <v>86</v>
      </c>
      <c r="C183" s="88">
        <f>int_lin_19!T165</f>
        <v>5.8213333333333317</v>
      </c>
      <c r="D183" s="88">
        <f>int_lag_19!O176</f>
        <v>5.8129000000000079</v>
      </c>
      <c r="E183" s="38">
        <f>int_lin_19!U165</f>
        <v>6.4646666666666679</v>
      </c>
      <c r="F183" s="89">
        <f>int_lag_19!P176</f>
        <v>6.4543999999999917</v>
      </c>
      <c r="G183" s="38">
        <f>int_lin_19!V165</f>
        <v>6.6316666666666642</v>
      </c>
      <c r="H183" s="89">
        <f>int_lag_19!Q176</f>
        <v>6.6183199999999927</v>
      </c>
      <c r="I183" s="38">
        <f>int_lin_19!W165</f>
        <v>6.8849999999999962</v>
      </c>
      <c r="J183" s="89">
        <f>int_lag_19!R176</f>
        <v>6.8693800000000156</v>
      </c>
      <c r="K183" s="38">
        <f>int_lin_19!X165</f>
        <v>7.5569999999999968</v>
      </c>
      <c r="L183" s="89">
        <f>int_lag_19!S176</f>
        <v>7.5314800000000046</v>
      </c>
      <c r="M183" s="38">
        <f>int_lin_19!Y165</f>
        <v>7.8649166666666614</v>
      </c>
      <c r="N183" s="89">
        <f>int_lag_19!T176</f>
        <v>7.8335849999999851</v>
      </c>
      <c r="O183" s="38">
        <f>int_lin_19!Z165</f>
        <v>8.1336666666666666</v>
      </c>
      <c r="P183" s="89">
        <f>int_lag_19!U176</f>
        <v>8.0972200000000143</v>
      </c>
      <c r="Q183" s="38">
        <f>int_lin_19!AA165</f>
        <v>8.4435000000000002</v>
      </c>
      <c r="R183" s="89">
        <f>int_lag_19!V176</f>
        <v>8.4066500000000097</v>
      </c>
      <c r="S183" s="38">
        <f>int_lin_19!AB165</f>
        <v>8.7740000000000009</v>
      </c>
      <c r="T183" s="89">
        <f>int_lag_19!W176</f>
        <v>8.7233999999999678</v>
      </c>
      <c r="U183" s="38">
        <f>int_lin_19!C165</f>
        <v>5.4206666666666692</v>
      </c>
      <c r="V183" s="38">
        <f>int_lag_19!C176</f>
        <v>5.4141399999999935</v>
      </c>
      <c r="W183" s="38">
        <f>int_lin_19!D165</f>
        <v>5.9496666666666629</v>
      </c>
      <c r="X183" s="38">
        <f>int_lag_19!D176</f>
        <v>5.9404999999999832</v>
      </c>
      <c r="Y183" s="38">
        <f>int_lin_19!E165</f>
        <v>6.0263333333333318</v>
      </c>
      <c r="Z183" s="38">
        <f>int_lag_19!E176</f>
        <v>6.0159199999999844</v>
      </c>
      <c r="AA183" s="38">
        <f>int_lin_19!F165</f>
        <v>6.1756666666666655</v>
      </c>
      <c r="AB183" s="38">
        <f>int_lag_19!F176</f>
        <v>6.1647400000000125</v>
      </c>
      <c r="AC183" s="38">
        <f>int_lin_19!G165</f>
        <v>6.7436666666666643</v>
      </c>
      <c r="AD183" s="38">
        <f>int_lag_19!G176</f>
        <v>6.7245999999999917</v>
      </c>
      <c r="AE183" s="38">
        <f>int_lin_19!H165</f>
        <v>7.0050833333333351</v>
      </c>
      <c r="AF183" s="38">
        <f>int_lag_19!H176</f>
        <v>6.9805350000000015</v>
      </c>
      <c r="AG183" s="38">
        <f>int_lin_19!I165</f>
        <v>7.2236666666666647</v>
      </c>
      <c r="AH183" s="38">
        <f>int_lag_19!I176</f>
        <v>7.1947000000000214</v>
      </c>
      <c r="AI183" s="38">
        <f>int_lin_19!J165</f>
        <v>7.5571666666666673</v>
      </c>
      <c r="AJ183" s="38">
        <f>int_lag_19!J176</f>
        <v>7.5283099999999905</v>
      </c>
      <c r="AK183" s="38">
        <f>int_lin_19!K165</f>
        <v>7.8913333333333409</v>
      </c>
      <c r="AL183" s="38">
        <f>int_lag_19!K176</f>
        <v>7.8483599999999836</v>
      </c>
    </row>
    <row r="184" spans="2:38" x14ac:dyDescent="0.3">
      <c r="B184">
        <v>87</v>
      </c>
      <c r="C184" s="88">
        <f>int_lin_19!T166</f>
        <v>5.8384999999999989</v>
      </c>
      <c r="D184" s="88">
        <f>int_lag_19!O177</f>
        <v>5.8316000000000079</v>
      </c>
      <c r="E184" s="38">
        <f>int_lin_19!U166</f>
        <v>6.4860000000000007</v>
      </c>
      <c r="F184" s="89">
        <f>int_lag_19!P177</f>
        <v>6.4775999999999909</v>
      </c>
      <c r="G184" s="38">
        <f>int_lin_19!V166</f>
        <v>6.6574999999999971</v>
      </c>
      <c r="H184" s="89">
        <f>int_lag_19!Q177</f>
        <v>6.646579999999993</v>
      </c>
      <c r="I184" s="38">
        <f>int_lin_19!W166</f>
        <v>6.9149999999999965</v>
      </c>
      <c r="J184" s="89">
        <f>int_lag_19!R177</f>
        <v>6.9022200000000158</v>
      </c>
      <c r="K184" s="38">
        <f>int_lin_19!X166</f>
        <v>7.5989999999999966</v>
      </c>
      <c r="L184" s="89">
        <f>int_lag_19!S177</f>
        <v>7.5781200000000037</v>
      </c>
      <c r="M184" s="38">
        <f>int_lin_19!Y166</f>
        <v>7.9139999999999953</v>
      </c>
      <c r="N184" s="89">
        <f>int_lag_19!T177</f>
        <v>7.8883649999999843</v>
      </c>
      <c r="O184" s="38">
        <f>int_lin_19!Z166</f>
        <v>8.1890000000000001</v>
      </c>
      <c r="P184" s="89">
        <f>int_lag_19!U177</f>
        <v>8.1591800000000134</v>
      </c>
      <c r="Q184" s="38">
        <f>int_lin_19!AA166</f>
        <v>8.4995000000000012</v>
      </c>
      <c r="R184" s="89">
        <f>int_lag_19!V177</f>
        <v>8.469350000000011</v>
      </c>
      <c r="S184" s="38">
        <f>int_lin_19!AB166</f>
        <v>8.8430000000000017</v>
      </c>
      <c r="T184" s="89">
        <f>int_lag_19!W177</f>
        <v>8.8015999999999686</v>
      </c>
      <c r="U184" s="38">
        <f>int_lin_19!C166</f>
        <v>5.4255000000000022</v>
      </c>
      <c r="V184" s="38">
        <f>int_lag_19!C177</f>
        <v>5.420159999999993</v>
      </c>
      <c r="W184" s="38">
        <f>int_lin_19!D166</f>
        <v>5.955999999999996</v>
      </c>
      <c r="X184" s="38">
        <f>int_lag_19!D177</f>
        <v>5.9484999999999824</v>
      </c>
      <c r="Y184" s="38">
        <f>int_lin_19!E166</f>
        <v>6.0334999999999983</v>
      </c>
      <c r="Z184" s="38">
        <f>int_lag_19!E177</f>
        <v>6.0249799999999842</v>
      </c>
      <c r="AA184" s="38">
        <f>int_lin_19!F166</f>
        <v>6.1829999999999989</v>
      </c>
      <c r="AB184" s="38">
        <f>int_lag_19!F177</f>
        <v>6.1740600000000132</v>
      </c>
      <c r="AC184" s="38">
        <f>int_lin_19!G166</f>
        <v>6.7589999999999968</v>
      </c>
      <c r="AD184" s="38">
        <f>int_lag_19!G177</f>
        <v>6.7433999999999905</v>
      </c>
      <c r="AE184" s="38">
        <f>int_lin_19!H166</f>
        <v>7.0260000000000016</v>
      </c>
      <c r="AF184" s="38">
        <f>int_lag_19!H177</f>
        <v>7.0059150000000008</v>
      </c>
      <c r="AG184" s="38">
        <f>int_lin_19!I166</f>
        <v>7.2489999999999988</v>
      </c>
      <c r="AH184" s="38">
        <f>int_lag_19!I177</f>
        <v>7.225300000000022</v>
      </c>
      <c r="AI184" s="38">
        <f>int_lin_19!J166</f>
        <v>7.5835000000000008</v>
      </c>
      <c r="AJ184" s="38">
        <f>int_lag_19!J177</f>
        <v>7.5598899999999913</v>
      </c>
      <c r="AK184" s="38">
        <f>int_lin_19!K166</f>
        <v>7.9310000000000072</v>
      </c>
      <c r="AL184" s="38">
        <f>int_lag_19!K177</f>
        <v>7.8958399999999846</v>
      </c>
    </row>
    <row r="185" spans="2:38" x14ac:dyDescent="0.3">
      <c r="B185">
        <v>88</v>
      </c>
      <c r="C185" s="88">
        <f>int_lin_19!T167</f>
        <v>5.8556666666666652</v>
      </c>
      <c r="D185" s="88">
        <f>int_lag_19!O178</f>
        <v>5.8506833333333415</v>
      </c>
      <c r="E185" s="38">
        <f>int_lin_19!U167</f>
        <v>6.5073333333333343</v>
      </c>
      <c r="F185" s="89">
        <f>int_lag_19!P178</f>
        <v>6.5012666666666581</v>
      </c>
      <c r="G185" s="38">
        <f>int_lin_19!V167</f>
        <v>6.6833333333333309</v>
      </c>
      <c r="H185" s="89">
        <f>int_lag_19!Q178</f>
        <v>6.6754466666666596</v>
      </c>
      <c r="I185" s="38">
        <f>int_lin_19!W167</f>
        <v>6.9449999999999967</v>
      </c>
      <c r="J185" s="89">
        <f>int_lag_19!R178</f>
        <v>6.9357700000000158</v>
      </c>
      <c r="K185" s="38">
        <f>int_lin_19!X167</f>
        <v>7.6409999999999965</v>
      </c>
      <c r="L185" s="89">
        <f>int_lag_19!S178</f>
        <v>7.6259200000000034</v>
      </c>
      <c r="M185" s="38">
        <f>int_lin_19!Y167</f>
        <v>7.9630833333333282</v>
      </c>
      <c r="N185" s="89">
        <f>int_lag_19!T178</f>
        <v>7.9445691666666516</v>
      </c>
      <c r="O185" s="38">
        <f>int_lin_19!Z167</f>
        <v>8.2443333333333335</v>
      </c>
      <c r="P185" s="89">
        <f>int_lag_19!U178</f>
        <v>8.2227966666666816</v>
      </c>
      <c r="Q185" s="38">
        <f>int_lin_19!AA167</f>
        <v>8.5555000000000003</v>
      </c>
      <c r="R185" s="89">
        <f>int_lag_19!V178</f>
        <v>8.5337250000000111</v>
      </c>
      <c r="S185" s="38">
        <f>int_lin_19!AB167</f>
        <v>8.9120000000000026</v>
      </c>
      <c r="T185" s="89">
        <f>int_lag_19!W178</f>
        <v>8.8820999999999657</v>
      </c>
      <c r="U185" s="38">
        <f>int_lin_19!C167</f>
        <v>5.4303333333333352</v>
      </c>
      <c r="V185" s="38">
        <f>int_lag_19!C178</f>
        <v>5.4264766666666597</v>
      </c>
      <c r="W185" s="38">
        <f>int_lin_19!D167</f>
        <v>5.9623333333333299</v>
      </c>
      <c r="X185" s="38">
        <f>int_lag_19!D178</f>
        <v>5.9569166666666487</v>
      </c>
      <c r="Y185" s="38">
        <f>int_lin_19!E167</f>
        <v>6.0406666666666649</v>
      </c>
      <c r="Z185" s="38">
        <f>int_lag_19!E178</f>
        <v>6.034513333333317</v>
      </c>
      <c r="AA185" s="38">
        <f>int_lin_19!F167</f>
        <v>6.1903333333333324</v>
      </c>
      <c r="AB185" s="38">
        <f>int_lag_19!F178</f>
        <v>6.1838766666666798</v>
      </c>
      <c r="AC185" s="38">
        <f>int_lin_19!G167</f>
        <v>6.7743333333333302</v>
      </c>
      <c r="AD185" s="38">
        <f>int_lag_19!G178</f>
        <v>6.7630666666666572</v>
      </c>
      <c r="AE185" s="38">
        <f>int_lin_19!H167</f>
        <v>7.046916666666668</v>
      </c>
      <c r="AF185" s="38">
        <f>int_lag_19!H178</f>
        <v>7.0324108333333344</v>
      </c>
      <c r="AG185" s="38">
        <f>int_lin_19!I167</f>
        <v>7.274333333333332</v>
      </c>
      <c r="AH185" s="38">
        <f>int_lag_19!I178</f>
        <v>7.2572166666666886</v>
      </c>
      <c r="AI185" s="38">
        <f>int_lin_19!J167</f>
        <v>7.6098333333333343</v>
      </c>
      <c r="AJ185" s="38">
        <f>int_lag_19!J178</f>
        <v>7.5927816666666565</v>
      </c>
      <c r="AK185" s="38">
        <f>int_lin_19!K167</f>
        <v>7.9706666666666734</v>
      </c>
      <c r="AL185" s="38">
        <f>int_lag_19!K178</f>
        <v>7.9452733333333176</v>
      </c>
    </row>
    <row r="186" spans="2:38" x14ac:dyDescent="0.3">
      <c r="B186">
        <v>89</v>
      </c>
      <c r="C186" s="88">
        <f>int_lin_19!T168</f>
        <v>5.8728333333333325</v>
      </c>
      <c r="D186" s="88">
        <f>int_lag_19!O179</f>
        <v>5.8701500000000078</v>
      </c>
      <c r="E186" s="38">
        <f>int_lin_19!U168</f>
        <v>6.528666666666668</v>
      </c>
      <c r="F186" s="89">
        <f>int_lag_19!P179</f>
        <v>6.5253999999999914</v>
      </c>
      <c r="G186" s="38">
        <f>int_lin_19!V168</f>
        <v>6.7091666666666647</v>
      </c>
      <c r="H186" s="89">
        <f>int_lag_19!Q179</f>
        <v>6.7049199999999924</v>
      </c>
      <c r="I186" s="38">
        <f>int_lin_19!W168</f>
        <v>6.9749999999999961</v>
      </c>
      <c r="J186" s="89">
        <f>int_lag_19!R179</f>
        <v>6.9700300000000164</v>
      </c>
      <c r="K186" s="38">
        <f>int_lin_19!X168</f>
        <v>7.6829999999999963</v>
      </c>
      <c r="L186" s="89">
        <f>int_lag_19!S179</f>
        <v>7.6748800000000035</v>
      </c>
      <c r="M186" s="38">
        <f>int_lin_19!Y168</f>
        <v>8.012166666666662</v>
      </c>
      <c r="N186" s="89">
        <f>int_lag_19!T179</f>
        <v>8.0021974999999852</v>
      </c>
      <c r="O186" s="38">
        <f>int_lin_19!Z168</f>
        <v>8.299666666666667</v>
      </c>
      <c r="P186" s="89">
        <f>int_lag_19!U179</f>
        <v>8.2880700000000136</v>
      </c>
      <c r="Q186" s="38">
        <f>int_lin_19!AA168</f>
        <v>8.6115000000000013</v>
      </c>
      <c r="R186" s="89">
        <f>int_lag_19!V179</f>
        <v>8.5997750000000117</v>
      </c>
      <c r="S186" s="38">
        <f>int_lin_19!AB168</f>
        <v>8.9810000000000016</v>
      </c>
      <c r="T186" s="89">
        <f>int_lag_19!W179</f>
        <v>8.9648999999999646</v>
      </c>
      <c r="U186" s="38">
        <f>int_lin_19!C168</f>
        <v>5.4351666666666691</v>
      </c>
      <c r="V186" s="38">
        <f>int_lag_19!C179</f>
        <v>5.4330899999999929</v>
      </c>
      <c r="W186" s="38">
        <f>int_lin_19!D168</f>
        <v>5.968666666666663</v>
      </c>
      <c r="X186" s="38">
        <f>int_lag_19!D179</f>
        <v>5.9657499999999821</v>
      </c>
      <c r="Y186" s="38">
        <f>int_lin_19!E168</f>
        <v>6.0478333333333314</v>
      </c>
      <c r="Z186" s="38">
        <f>int_lag_19!E179</f>
        <v>6.0445199999999835</v>
      </c>
      <c r="AA186" s="38">
        <f>int_lin_19!F168</f>
        <v>6.1976666666666658</v>
      </c>
      <c r="AB186" s="38">
        <f>int_lag_19!F179</f>
        <v>6.1941900000000132</v>
      </c>
      <c r="AC186" s="38">
        <f>int_lin_19!G168</f>
        <v>6.7896666666666636</v>
      </c>
      <c r="AD186" s="38">
        <f>int_lag_19!G179</f>
        <v>6.783599999999991</v>
      </c>
      <c r="AE186" s="38">
        <f>int_lin_19!H168</f>
        <v>7.0678333333333345</v>
      </c>
      <c r="AF186" s="38">
        <f>int_lag_19!H179</f>
        <v>7.0600225000000023</v>
      </c>
      <c r="AG186" s="38">
        <f>int_lin_19!I168</f>
        <v>7.2996666666666652</v>
      </c>
      <c r="AH186" s="38">
        <f>int_lag_19!I179</f>
        <v>7.2904500000000221</v>
      </c>
      <c r="AI186" s="38">
        <f>int_lin_19!J168</f>
        <v>7.6361666666666679</v>
      </c>
      <c r="AJ186" s="38">
        <f>int_lag_19!J179</f>
        <v>7.6269849999999888</v>
      </c>
      <c r="AK186" s="38">
        <f>int_lin_19!K168</f>
        <v>8.0103333333333406</v>
      </c>
      <c r="AL186" s="38">
        <f>int_lag_19!K179</f>
        <v>7.9966599999999834</v>
      </c>
    </row>
    <row r="187" spans="2:38" x14ac:dyDescent="0.3">
      <c r="B187">
        <v>90</v>
      </c>
      <c r="C187" s="88">
        <f>int_lin_19!T169</f>
        <v>5.8899999999999988</v>
      </c>
      <c r="D187" s="88">
        <f>int_lag_19!O180</f>
        <v>5.8900000000000077</v>
      </c>
      <c r="E187" s="38">
        <f>int_lin_19!U169</f>
        <v>6.5500000000000007</v>
      </c>
      <c r="F187" s="89">
        <f>int_lag_19!P180</f>
        <v>6.5499999999999909</v>
      </c>
      <c r="G187" s="38">
        <f>int_lin_19!V169</f>
        <v>6.7349999999999977</v>
      </c>
      <c r="H187" s="89">
        <f>int_lag_19!Q180</f>
        <v>6.7349999999999923</v>
      </c>
      <c r="I187" s="38">
        <f>int_lin_19!W169</f>
        <v>7.0049999999999963</v>
      </c>
      <c r="J187" s="89">
        <f>int_lag_19!R180</f>
        <v>7.0050000000000168</v>
      </c>
      <c r="K187" s="38">
        <f>int_lin_19!X169</f>
        <v>7.724999999999997</v>
      </c>
      <c r="L187" s="89">
        <f>int_lag_19!S180</f>
        <v>7.7250000000000023</v>
      </c>
      <c r="M187" s="38">
        <f>int_lin_19!Y169</f>
        <v>8.061249999999994</v>
      </c>
      <c r="N187" s="89">
        <f>int_lag_19!T180</f>
        <v>8.0612499999999851</v>
      </c>
      <c r="O187" s="38">
        <f>int_lin_19!Z169</f>
        <v>8.3550000000000004</v>
      </c>
      <c r="P187" s="89">
        <f>int_lag_19!U180</f>
        <v>8.3550000000000146</v>
      </c>
      <c r="Q187" s="38">
        <f>int_lin_19!AA169</f>
        <v>8.6675000000000004</v>
      </c>
      <c r="R187" s="89">
        <f>int_lag_19!V180</f>
        <v>8.6675000000000129</v>
      </c>
      <c r="S187" s="38">
        <f>int_lin_19!AB169</f>
        <v>9.0500000000000025</v>
      </c>
      <c r="T187" s="89">
        <f>int_lag_19!W180</f>
        <v>9.0499999999999652</v>
      </c>
      <c r="U187" s="38">
        <f>int_lin_19!C169</f>
        <v>5.4400000000000022</v>
      </c>
      <c r="V187" s="38">
        <f>int_lag_19!C180</f>
        <v>5.4399999999999924</v>
      </c>
      <c r="W187" s="38">
        <f>int_lin_19!D169</f>
        <v>5.9749999999999961</v>
      </c>
      <c r="X187" s="38">
        <f>int_lag_19!D180</f>
        <v>5.9749999999999819</v>
      </c>
      <c r="Y187" s="38">
        <f>int_lin_19!E169</f>
        <v>6.0549999999999979</v>
      </c>
      <c r="Z187" s="38">
        <f>int_lag_19!E180</f>
        <v>6.0549999999999837</v>
      </c>
      <c r="AA187" s="38">
        <f>int_lin_19!F169</f>
        <v>6.2049999999999992</v>
      </c>
      <c r="AB187" s="38">
        <f>int_lag_19!F180</f>
        <v>6.2050000000000134</v>
      </c>
      <c r="AC187" s="38">
        <f>int_lin_19!G169</f>
        <v>6.8049999999999971</v>
      </c>
      <c r="AD187" s="38">
        <f>int_lag_19!G180</f>
        <v>6.8049999999999908</v>
      </c>
      <c r="AE187" s="38">
        <f>int_lin_19!H169</f>
        <v>7.088750000000001</v>
      </c>
      <c r="AF187" s="38">
        <f>int_lag_19!H180</f>
        <v>7.0887500000000019</v>
      </c>
      <c r="AG187" s="38">
        <f>int_lin_19!I169</f>
        <v>7.3249999999999984</v>
      </c>
      <c r="AH187" s="38">
        <f>int_lag_19!I180</f>
        <v>7.3250000000000224</v>
      </c>
      <c r="AI187" s="38">
        <f>int_lin_19!J169</f>
        <v>7.6625000000000005</v>
      </c>
      <c r="AJ187" s="38">
        <f>int_lag_19!J180</f>
        <v>7.6624999999999899</v>
      </c>
      <c r="AK187" s="38">
        <f>int_lin_19!K169</f>
        <v>8.0500000000000078</v>
      </c>
      <c r="AL187" s="38">
        <f>int_lag_19!K180</f>
        <v>8.0499999999999847</v>
      </c>
    </row>
    <row r="188" spans="2:38" x14ac:dyDescent="0.3">
      <c r="B188">
        <v>91</v>
      </c>
      <c r="C188" s="88">
        <f>int_lin_19!T170</f>
        <v>5.9071666666666651</v>
      </c>
      <c r="D188" s="88">
        <f>int_lag_19!O181</f>
        <v>5.9102333333333412</v>
      </c>
      <c r="E188" s="38">
        <f>int_lin_19!U170</f>
        <v>6.5713333333333344</v>
      </c>
      <c r="F188" s="89">
        <f>int_lag_19!P181</f>
        <v>6.5750666666666575</v>
      </c>
      <c r="G188" s="38">
        <f>int_lin_19!V170</f>
        <v>6.7608333333333306</v>
      </c>
      <c r="H188" s="89">
        <f>int_lag_19!Q181</f>
        <v>6.7656866666666602</v>
      </c>
      <c r="I188" s="38">
        <f>int_lin_19!W170</f>
        <v>7.0349999999999966</v>
      </c>
      <c r="J188" s="89">
        <f>int_lag_19!R181</f>
        <v>7.0406800000000169</v>
      </c>
      <c r="K188" s="38">
        <f>int_lin_19!X170</f>
        <v>7.7669999999999968</v>
      </c>
      <c r="L188" s="89">
        <f>int_lag_19!S181</f>
        <v>7.7762800000000034</v>
      </c>
      <c r="M188" s="38">
        <f>int_lin_19!Y170</f>
        <v>8.1103333333333278</v>
      </c>
      <c r="N188" s="89">
        <f>int_lag_19!T181</f>
        <v>8.1217266666666497</v>
      </c>
      <c r="O188" s="38">
        <f>int_lin_19!Z170</f>
        <v>8.4103333333333339</v>
      </c>
      <c r="P188" s="89">
        <f>int_lag_19!U181</f>
        <v>8.4235866666666812</v>
      </c>
      <c r="Q188" s="38">
        <f>int_lin_19!AA170</f>
        <v>8.7235000000000014</v>
      </c>
      <c r="R188" s="89">
        <f>int_lag_19!V181</f>
        <v>8.7369000000000128</v>
      </c>
      <c r="S188" s="38">
        <f>int_lin_19!AB170</f>
        <v>9.1190000000000033</v>
      </c>
      <c r="T188" s="89">
        <f>int_lag_19!W181</f>
        <v>9.1373999999999658</v>
      </c>
      <c r="U188" s="38">
        <f>int_lin_19!C170</f>
        <v>5.4448333333333352</v>
      </c>
      <c r="V188" s="38">
        <f>int_lag_19!C181</f>
        <v>5.4472066666666592</v>
      </c>
      <c r="W188" s="38">
        <f>int_lin_19!D170</f>
        <v>5.9813333333333292</v>
      </c>
      <c r="X188" s="38">
        <f>int_lag_19!D181</f>
        <v>5.9846666666666479</v>
      </c>
      <c r="Y188" s="38">
        <f>int_lin_19!E170</f>
        <v>6.0621666666666645</v>
      </c>
      <c r="Z188" s="38">
        <f>int_lag_19!E181</f>
        <v>6.0659533333333169</v>
      </c>
      <c r="AA188" s="38">
        <f>int_lin_19!F170</f>
        <v>6.2123333333333326</v>
      </c>
      <c r="AB188" s="38">
        <f>int_lag_19!F181</f>
        <v>6.2163066666666804</v>
      </c>
      <c r="AC188" s="38">
        <f>int_lin_19!G170</f>
        <v>6.8203333333333305</v>
      </c>
      <c r="AD188" s="38">
        <f>int_lag_19!G181</f>
        <v>6.8272666666666559</v>
      </c>
      <c r="AE188" s="38">
        <f>int_lin_19!H170</f>
        <v>7.1096666666666675</v>
      </c>
      <c r="AF188" s="38">
        <f>int_lag_19!H181</f>
        <v>7.118593333333334</v>
      </c>
      <c r="AG188" s="38">
        <f>int_lin_19!I170</f>
        <v>7.3503333333333316</v>
      </c>
      <c r="AH188" s="38">
        <f>int_lag_19!I181</f>
        <v>7.3608666666666887</v>
      </c>
      <c r="AI188" s="38">
        <f>int_lin_19!J170</f>
        <v>7.6888333333333341</v>
      </c>
      <c r="AJ188" s="38">
        <f>int_lag_19!J181</f>
        <v>7.6993266666666571</v>
      </c>
      <c r="AK188" s="38">
        <f>int_lin_19!K170</f>
        <v>8.0896666666666732</v>
      </c>
      <c r="AL188" s="38">
        <f>int_lag_19!K181</f>
        <v>8.1052933333333161</v>
      </c>
    </row>
    <row r="189" spans="2:38" x14ac:dyDescent="0.3">
      <c r="B189">
        <v>92</v>
      </c>
      <c r="C189" s="88">
        <f>int_lin_19!T171</f>
        <v>5.9243333333333323</v>
      </c>
      <c r="D189" s="88">
        <f>int_lag_19!O182</f>
        <v>5.9308500000000084</v>
      </c>
      <c r="E189" s="38">
        <f>int_lin_19!U171</f>
        <v>6.592666666666668</v>
      </c>
      <c r="F189" s="89">
        <f>int_lag_19!P182</f>
        <v>6.6005999999999911</v>
      </c>
      <c r="G189" s="38">
        <f>int_lin_19!V171</f>
        <v>6.7866666666666635</v>
      </c>
      <c r="H189" s="89">
        <f>int_lag_19!Q182</f>
        <v>6.7969799999999925</v>
      </c>
      <c r="I189" s="38">
        <f>int_lin_19!W171</f>
        <v>7.0649999999999959</v>
      </c>
      <c r="J189" s="89">
        <f>int_lag_19!R182</f>
        <v>7.0770700000000168</v>
      </c>
      <c r="K189" s="38">
        <f>int_lin_19!X171</f>
        <v>7.8089999999999966</v>
      </c>
      <c r="L189" s="89">
        <f>int_lag_19!S182</f>
        <v>7.8287200000000032</v>
      </c>
      <c r="M189" s="38">
        <f>int_lin_19!Y171</f>
        <v>8.1594166666666617</v>
      </c>
      <c r="N189" s="89">
        <f>int_lag_19!T182</f>
        <v>8.1836274999999841</v>
      </c>
      <c r="O189" s="38">
        <f>int_lin_19!Z171</f>
        <v>8.4656666666666673</v>
      </c>
      <c r="P189" s="89">
        <f>int_lag_19!U182</f>
        <v>8.4938300000000133</v>
      </c>
      <c r="Q189" s="38">
        <f>int_lin_19!AA171</f>
        <v>8.7795000000000005</v>
      </c>
      <c r="R189" s="89">
        <f>int_lag_19!V182</f>
        <v>8.8079750000000132</v>
      </c>
      <c r="S189" s="38">
        <f>int_lin_19!AB171</f>
        <v>9.1880000000000024</v>
      </c>
      <c r="T189" s="89">
        <f>int_lag_19!W182</f>
        <v>9.2270999999999646</v>
      </c>
      <c r="U189" s="38">
        <f>int_lin_19!C171</f>
        <v>5.4496666666666691</v>
      </c>
      <c r="V189" s="38">
        <f>int_lag_19!C182</f>
        <v>5.4547099999999924</v>
      </c>
      <c r="W189" s="38">
        <f>int_lin_19!D171</f>
        <v>5.9876666666666623</v>
      </c>
      <c r="X189" s="38">
        <f>int_lag_19!D182</f>
        <v>5.9947499999999811</v>
      </c>
      <c r="Y189" s="38">
        <f>int_lin_19!E171</f>
        <v>6.069333333333331</v>
      </c>
      <c r="Z189" s="38">
        <f>int_lag_19!E182</f>
        <v>6.0773799999999829</v>
      </c>
      <c r="AA189" s="38">
        <f>int_lin_19!F171</f>
        <v>6.219666666666666</v>
      </c>
      <c r="AB189" s="38">
        <f>int_lag_19!F182</f>
        <v>6.2281100000000142</v>
      </c>
      <c r="AC189" s="38">
        <f>int_lin_19!G171</f>
        <v>6.8356666666666639</v>
      </c>
      <c r="AD189" s="38">
        <f>int_lag_19!G182</f>
        <v>6.8503999999999898</v>
      </c>
      <c r="AE189" s="38">
        <f>int_lin_19!H171</f>
        <v>7.1305833333333339</v>
      </c>
      <c r="AF189" s="38">
        <f>int_lag_19!H182</f>
        <v>7.1495525000000013</v>
      </c>
      <c r="AG189" s="38">
        <f>int_lin_19!I171</f>
        <v>7.3756666666666648</v>
      </c>
      <c r="AH189" s="38">
        <f>int_lag_19!I182</f>
        <v>7.3980500000000218</v>
      </c>
      <c r="AI189" s="38">
        <f>int_lin_19!J171</f>
        <v>7.7151666666666667</v>
      </c>
      <c r="AJ189" s="38">
        <f>int_lag_19!J182</f>
        <v>7.7374649999999896</v>
      </c>
      <c r="AK189" s="38">
        <f>int_lin_19!K171</f>
        <v>8.1293333333333404</v>
      </c>
      <c r="AL189" s="38">
        <f>int_lag_19!K182</f>
        <v>8.1625399999999821</v>
      </c>
    </row>
    <row r="190" spans="2:38" x14ac:dyDescent="0.3">
      <c r="B190">
        <v>93</v>
      </c>
      <c r="C190" s="88">
        <f>int_lin_19!T172</f>
        <v>5.9414999999999987</v>
      </c>
      <c r="D190" s="88">
        <f>int_lag_19!O183</f>
        <v>5.9518500000000074</v>
      </c>
      <c r="E190" s="38">
        <f>int_lin_19!U172</f>
        <v>6.6140000000000008</v>
      </c>
      <c r="F190" s="89">
        <f>int_lag_19!P183</f>
        <v>6.6265999999999909</v>
      </c>
      <c r="G190" s="38">
        <f>int_lin_19!V172</f>
        <v>6.8124999999999973</v>
      </c>
      <c r="H190" s="89">
        <f>int_lag_19!Q183</f>
        <v>6.8288799999999927</v>
      </c>
      <c r="I190" s="38">
        <f>int_lin_19!W172</f>
        <v>7.0949999999999971</v>
      </c>
      <c r="J190" s="89">
        <f>int_lag_19!R183</f>
        <v>7.1141700000000174</v>
      </c>
      <c r="K190" s="38">
        <f>int_lin_19!X172</f>
        <v>7.8509999999999973</v>
      </c>
      <c r="L190" s="89">
        <f>int_lag_19!S183</f>
        <v>7.8823200000000027</v>
      </c>
      <c r="M190" s="38">
        <f>int_lin_19!Y172</f>
        <v>8.2084999999999937</v>
      </c>
      <c r="N190" s="89">
        <f>int_lag_19!T183</f>
        <v>8.2469524999999848</v>
      </c>
      <c r="O190" s="38">
        <f>int_lin_19!Z172</f>
        <v>8.5210000000000008</v>
      </c>
      <c r="P190" s="89">
        <f>int_lag_19!U183</f>
        <v>8.5657300000000145</v>
      </c>
      <c r="Q190" s="38">
        <f>int_lin_19!AA172</f>
        <v>8.8354999999999997</v>
      </c>
      <c r="R190" s="89">
        <f>int_lag_19!V183</f>
        <v>8.8807250000000124</v>
      </c>
      <c r="S190" s="38">
        <f>int_lin_19!AB172</f>
        <v>9.2570000000000014</v>
      </c>
      <c r="T190" s="89">
        <f>int_lag_19!W183</f>
        <v>9.3190999999999633</v>
      </c>
      <c r="U190" s="38">
        <f>int_lin_19!C172</f>
        <v>5.4545000000000021</v>
      </c>
      <c r="V190" s="38">
        <f>int_lag_19!C183</f>
        <v>5.462509999999992</v>
      </c>
      <c r="W190" s="38">
        <f>int_lin_19!D172</f>
        <v>5.9939999999999962</v>
      </c>
      <c r="X190" s="38">
        <f>int_lag_19!D183</f>
        <v>6.0052499999999807</v>
      </c>
      <c r="Y190" s="38">
        <f>int_lin_19!E172</f>
        <v>6.0764999999999976</v>
      </c>
      <c r="Z190" s="38">
        <f>int_lag_19!E183</f>
        <v>6.0892799999999827</v>
      </c>
      <c r="AA190" s="38">
        <f>int_lin_19!F172</f>
        <v>6.2269999999999994</v>
      </c>
      <c r="AB190" s="38">
        <f>int_lag_19!F183</f>
        <v>6.2404100000000149</v>
      </c>
      <c r="AC190" s="38">
        <f>int_lin_19!G172</f>
        <v>6.8509999999999973</v>
      </c>
      <c r="AD190" s="38">
        <f>int_lag_19!G183</f>
        <v>6.874399999999989</v>
      </c>
      <c r="AE190" s="38">
        <f>int_lin_19!H172</f>
        <v>7.1515000000000004</v>
      </c>
      <c r="AF190" s="38">
        <f>int_lag_19!H183</f>
        <v>7.1816275000000012</v>
      </c>
      <c r="AG190" s="38">
        <f>int_lin_19!I172</f>
        <v>7.400999999999998</v>
      </c>
      <c r="AH190" s="38">
        <f>int_lag_19!I183</f>
        <v>7.4365500000000226</v>
      </c>
      <c r="AI190" s="38">
        <f>int_lin_19!J172</f>
        <v>7.7415000000000003</v>
      </c>
      <c r="AJ190" s="38">
        <f>int_lag_19!J183</f>
        <v>7.7769149999999883</v>
      </c>
      <c r="AK190" s="38">
        <f>int_lin_19!K172</f>
        <v>8.1690000000000076</v>
      </c>
      <c r="AL190" s="38">
        <f>int_lag_19!K183</f>
        <v>8.2217399999999827</v>
      </c>
    </row>
    <row r="191" spans="2:38" x14ac:dyDescent="0.3">
      <c r="B191">
        <v>94</v>
      </c>
      <c r="C191" s="88">
        <f>int_lin_19!T173</f>
        <v>5.9586666666666659</v>
      </c>
      <c r="D191" s="88">
        <f>int_lag_19!O184</f>
        <v>5.9732333333333409</v>
      </c>
      <c r="E191" s="38">
        <f>int_lin_19!U173</f>
        <v>6.6353333333333344</v>
      </c>
      <c r="F191" s="89">
        <f>int_lag_19!P184</f>
        <v>6.6530666666666578</v>
      </c>
      <c r="G191" s="38">
        <f>int_lin_19!V173</f>
        <v>6.8383333333333312</v>
      </c>
      <c r="H191" s="89">
        <f>int_lag_19!Q184</f>
        <v>6.8613866666666592</v>
      </c>
      <c r="I191" s="38">
        <f>int_lin_19!W173</f>
        <v>7.1249999999999964</v>
      </c>
      <c r="J191" s="89">
        <f>int_lag_19!R184</f>
        <v>7.1519800000000178</v>
      </c>
      <c r="K191" s="38">
        <f>int_lin_19!X173</f>
        <v>7.8929999999999971</v>
      </c>
      <c r="L191" s="89">
        <f>int_lag_19!S184</f>
        <v>7.9370800000000035</v>
      </c>
      <c r="M191" s="38">
        <f>int_lin_19!Y173</f>
        <v>8.2575833333333275</v>
      </c>
      <c r="N191" s="89">
        <f>int_lag_19!T184</f>
        <v>8.3117016666666501</v>
      </c>
      <c r="O191" s="38">
        <f>int_lin_19!Z173</f>
        <v>8.5763333333333343</v>
      </c>
      <c r="P191" s="89">
        <f>int_lag_19!U184</f>
        <v>8.6392866666666812</v>
      </c>
      <c r="Q191" s="38">
        <f>int_lin_19!AA173</f>
        <v>8.8915000000000006</v>
      </c>
      <c r="R191" s="89">
        <f>int_lag_19!V184</f>
        <v>8.9551500000000122</v>
      </c>
      <c r="S191" s="38">
        <f>int_lin_19!AB173</f>
        <v>9.3260000000000023</v>
      </c>
      <c r="T191" s="89">
        <f>int_lag_19!W184</f>
        <v>9.4133999999999638</v>
      </c>
      <c r="U191" s="38">
        <f>int_lin_19!C173</f>
        <v>5.4593333333333351</v>
      </c>
      <c r="V191" s="38">
        <f>int_lag_19!C184</f>
        <v>5.4706066666666588</v>
      </c>
      <c r="W191" s="38">
        <f>int_lin_19!D173</f>
        <v>6.0003333333333293</v>
      </c>
      <c r="X191" s="38">
        <f>int_lag_19!D184</f>
        <v>6.0161666666666473</v>
      </c>
      <c r="Y191" s="38">
        <f>int_lin_19!E173</f>
        <v>6.083666666666665</v>
      </c>
      <c r="Z191" s="38">
        <f>int_lag_19!E184</f>
        <v>6.1016533333333154</v>
      </c>
      <c r="AA191" s="38">
        <f>int_lin_19!F173</f>
        <v>6.2343333333333328</v>
      </c>
      <c r="AB191" s="38">
        <f>int_lag_19!F184</f>
        <v>6.2532066666666815</v>
      </c>
      <c r="AC191" s="38">
        <f>int_lin_19!G173</f>
        <v>6.8663333333333298</v>
      </c>
      <c r="AD191" s="38">
        <f>int_lag_19!G184</f>
        <v>6.8992666666666551</v>
      </c>
      <c r="AE191" s="38">
        <f>int_lin_19!H173</f>
        <v>7.1724166666666669</v>
      </c>
      <c r="AF191" s="38">
        <f>int_lag_19!H184</f>
        <v>7.2148183333333336</v>
      </c>
      <c r="AG191" s="38">
        <f>int_lin_19!I173</f>
        <v>7.4263333333333312</v>
      </c>
      <c r="AH191" s="38">
        <f>int_lag_19!I184</f>
        <v>7.4763666666666886</v>
      </c>
      <c r="AI191" s="38">
        <f>int_lin_19!J173</f>
        <v>7.7678333333333338</v>
      </c>
      <c r="AJ191" s="38">
        <f>int_lag_19!J184</f>
        <v>7.8176766666666557</v>
      </c>
      <c r="AK191" s="38">
        <f>int_lin_19!K173</f>
        <v>8.208666666666673</v>
      </c>
      <c r="AL191" s="38">
        <f>int_lag_19!K184</f>
        <v>8.2828933333333143</v>
      </c>
    </row>
    <row r="192" spans="2:38" x14ac:dyDescent="0.3">
      <c r="B192">
        <v>95</v>
      </c>
      <c r="C192" s="88">
        <f>int_lin_19!T174</f>
        <v>5.9758333333333322</v>
      </c>
      <c r="D192" s="88">
        <f>int_lag_19!O185</f>
        <v>5.9950000000000081</v>
      </c>
      <c r="E192" s="38">
        <f>int_lin_19!U174</f>
        <v>6.6566666666666681</v>
      </c>
      <c r="F192" s="89">
        <f>int_lag_19!P185</f>
        <v>6.6799999999999908</v>
      </c>
      <c r="G192" s="38">
        <f>int_lin_19!V174</f>
        <v>6.8641666666666641</v>
      </c>
      <c r="H192" s="89">
        <f>int_lag_19!Q185</f>
        <v>6.8944999999999927</v>
      </c>
      <c r="I192" s="38">
        <f>int_lin_19!W174</f>
        <v>7.1549999999999967</v>
      </c>
      <c r="J192" s="89">
        <f>int_lag_19!R185</f>
        <v>7.1905000000000179</v>
      </c>
      <c r="K192" s="38">
        <f>int_lin_19!X174</f>
        <v>7.9349999999999969</v>
      </c>
      <c r="L192" s="89">
        <f>int_lag_19!S185</f>
        <v>7.9930000000000039</v>
      </c>
      <c r="M192" s="38">
        <f>int_lin_19!Y174</f>
        <v>8.3066666666666613</v>
      </c>
      <c r="N192" s="89">
        <f>int_lag_19!T185</f>
        <v>8.3778749999999835</v>
      </c>
      <c r="O192" s="38">
        <f>int_lin_19!Z174</f>
        <v>8.6316666666666677</v>
      </c>
      <c r="P192" s="89">
        <f>int_lag_19!U185</f>
        <v>8.7145000000000152</v>
      </c>
      <c r="Q192" s="38">
        <f>int_lin_19!AA174</f>
        <v>8.9474999999999998</v>
      </c>
      <c r="R192" s="89">
        <f>int_lag_19!V185</f>
        <v>9.0312500000000124</v>
      </c>
      <c r="S192" s="38">
        <f>int_lin_19!AB174</f>
        <v>9.3950000000000031</v>
      </c>
      <c r="T192" s="89">
        <f>int_lag_19!W185</f>
        <v>9.5099999999999643</v>
      </c>
      <c r="U192" s="38">
        <f>int_lin_19!C174</f>
        <v>5.4641666666666691</v>
      </c>
      <c r="V192" s="38">
        <f>int_lag_19!C185</f>
        <v>5.4789999999999921</v>
      </c>
      <c r="W192" s="38">
        <f>int_lin_19!D174</f>
        <v>6.0066666666666624</v>
      </c>
      <c r="X192" s="38">
        <f>int_lag_19!D185</f>
        <v>6.0274999999999803</v>
      </c>
      <c r="Y192" s="38">
        <f>int_lin_19!E174</f>
        <v>6.0908333333333315</v>
      </c>
      <c r="Z192" s="38">
        <f>int_lag_19!E185</f>
        <v>6.1144999999999818</v>
      </c>
      <c r="AA192" s="38">
        <f>int_lin_19!F174</f>
        <v>6.2416666666666663</v>
      </c>
      <c r="AB192" s="38">
        <f>int_lag_19!F185</f>
        <v>6.2665000000000148</v>
      </c>
      <c r="AC192" s="38">
        <f>int_lin_19!G174</f>
        <v>6.8816666666666642</v>
      </c>
      <c r="AD192" s="38">
        <f>int_lag_19!G185</f>
        <v>6.9249999999999883</v>
      </c>
      <c r="AE192" s="38">
        <f>int_lin_19!H174</f>
        <v>7.1933333333333334</v>
      </c>
      <c r="AF192" s="38">
        <f>int_lag_19!H185</f>
        <v>7.2491250000000003</v>
      </c>
      <c r="AG192" s="38">
        <f>int_lin_19!I174</f>
        <v>7.4516666666666644</v>
      </c>
      <c r="AH192" s="38">
        <f>int_lag_19!I185</f>
        <v>7.5175000000000214</v>
      </c>
      <c r="AI192" s="38">
        <f>int_lin_19!J174</f>
        <v>7.7941666666666674</v>
      </c>
      <c r="AJ192" s="38">
        <f>int_lag_19!J185</f>
        <v>7.8597499999999894</v>
      </c>
      <c r="AK192" s="38">
        <f>int_lin_19!K174</f>
        <v>8.2483333333333402</v>
      </c>
      <c r="AL192" s="38">
        <f>int_lag_19!K185</f>
        <v>8.3459999999999823</v>
      </c>
    </row>
    <row r="193" spans="2:38" x14ac:dyDescent="0.3">
      <c r="B193">
        <v>96</v>
      </c>
      <c r="C193" s="88">
        <f>int_lin_19!T175</f>
        <v>5.9929999999999986</v>
      </c>
      <c r="D193" s="88">
        <f>int_lag_19!O186</f>
        <v>6.017150000000008</v>
      </c>
      <c r="E193" s="38">
        <f>int_lin_19!U175</f>
        <v>6.6780000000000008</v>
      </c>
      <c r="F193" s="89">
        <f>int_lag_19!P186</f>
        <v>6.7073999999999909</v>
      </c>
      <c r="G193" s="38">
        <f>int_lin_19!V175</f>
        <v>6.889999999999997</v>
      </c>
      <c r="H193" s="89">
        <f>int_lag_19!Q186</f>
        <v>6.9282199999999925</v>
      </c>
      <c r="I193" s="38">
        <f>int_lin_19!W175</f>
        <v>7.1849999999999969</v>
      </c>
      <c r="J193" s="89">
        <f>int_lag_19!R186</f>
        <v>7.2297300000000178</v>
      </c>
      <c r="K193" s="38">
        <f>int_lin_19!X175</f>
        <v>7.9769999999999968</v>
      </c>
      <c r="L193" s="89">
        <f>int_lag_19!S186</f>
        <v>8.050080000000003</v>
      </c>
      <c r="M193" s="38">
        <f>int_lin_19!Y175</f>
        <v>8.3557499999999933</v>
      </c>
      <c r="N193" s="89">
        <f>int_lag_19!T186</f>
        <v>8.4454724999999833</v>
      </c>
      <c r="O193" s="38">
        <f>int_lin_19!Z175</f>
        <v>8.6870000000000012</v>
      </c>
      <c r="P193" s="89">
        <f>int_lag_19!U186</f>
        <v>8.7913700000000148</v>
      </c>
      <c r="Q193" s="38">
        <f>int_lin_19!AA175</f>
        <v>9.0035000000000007</v>
      </c>
      <c r="R193" s="89">
        <f>int_lag_19!V186</f>
        <v>9.1090250000000133</v>
      </c>
      <c r="S193" s="38">
        <f>int_lin_19!AB175</f>
        <v>9.4640000000000022</v>
      </c>
      <c r="T193" s="89">
        <f>int_lag_19!W186</f>
        <v>9.6088999999999629</v>
      </c>
      <c r="U193" s="38">
        <f>int_lin_19!C175</f>
        <v>5.4690000000000021</v>
      </c>
      <c r="V193" s="38">
        <f>int_lag_19!C186</f>
        <v>5.4876899999999917</v>
      </c>
      <c r="W193" s="38">
        <f>int_lin_19!D175</f>
        <v>6.0129999999999955</v>
      </c>
      <c r="X193" s="38">
        <f>int_lag_19!D186</f>
        <v>6.0392499999999796</v>
      </c>
      <c r="Y193" s="38">
        <f>int_lin_19!E175</f>
        <v>6.0979999999999981</v>
      </c>
      <c r="Z193" s="38">
        <f>int_lag_19!E186</f>
        <v>6.1278199999999821</v>
      </c>
      <c r="AA193" s="38">
        <f>int_lin_19!F175</f>
        <v>6.2489999999999997</v>
      </c>
      <c r="AB193" s="38">
        <f>int_lag_19!F186</f>
        <v>6.280290000000015</v>
      </c>
      <c r="AC193" s="38">
        <f>int_lin_19!G175</f>
        <v>6.8969999999999967</v>
      </c>
      <c r="AD193" s="38">
        <f>int_lag_19!G186</f>
        <v>6.9515999999999885</v>
      </c>
      <c r="AE193" s="38">
        <f>int_lin_19!H175</f>
        <v>7.2142500000000007</v>
      </c>
      <c r="AF193" s="38">
        <f>int_lag_19!H186</f>
        <v>7.2845475000000004</v>
      </c>
      <c r="AG193" s="38">
        <f>int_lin_19!I175</f>
        <v>7.4769999999999985</v>
      </c>
      <c r="AH193" s="38">
        <f>int_lag_19!I186</f>
        <v>7.5599500000000219</v>
      </c>
      <c r="AI193" s="38">
        <f>int_lin_19!J175</f>
        <v>7.8205000000000009</v>
      </c>
      <c r="AJ193" s="38">
        <f>int_lag_19!J186</f>
        <v>7.9031349999999883</v>
      </c>
      <c r="AK193" s="38">
        <f>int_lin_19!K175</f>
        <v>8.2880000000000074</v>
      </c>
      <c r="AL193" s="38">
        <f>int_lag_19!K186</f>
        <v>8.4110599999999813</v>
      </c>
    </row>
    <row r="194" spans="2:38" x14ac:dyDescent="0.3">
      <c r="B194">
        <v>97</v>
      </c>
      <c r="C194" s="88">
        <f>int_lin_19!T176</f>
        <v>6.0101666666666658</v>
      </c>
      <c r="D194" s="88">
        <f>int_lag_19!O187</f>
        <v>6.0396833333333415</v>
      </c>
      <c r="E194" s="38">
        <f>int_lin_19!U176</f>
        <v>6.6993333333333345</v>
      </c>
      <c r="F194" s="89">
        <f>int_lag_19!P187</f>
        <v>6.7352666666666572</v>
      </c>
      <c r="G194" s="38">
        <f>int_lin_19!V176</f>
        <v>6.9158333333333299</v>
      </c>
      <c r="H194" s="89">
        <f>int_lag_19!Q187</f>
        <v>6.9625466666666593</v>
      </c>
      <c r="I194" s="38">
        <f>int_lin_19!W176</f>
        <v>7.2149999999999963</v>
      </c>
      <c r="J194" s="89">
        <f>int_lag_19!R187</f>
        <v>7.2696700000000174</v>
      </c>
      <c r="K194" s="38">
        <f>int_lin_19!X176</f>
        <v>8.0189999999999966</v>
      </c>
      <c r="L194" s="89">
        <f>int_lag_19!S187</f>
        <v>8.1083200000000026</v>
      </c>
      <c r="M194" s="38">
        <f>int_lin_19!Y176</f>
        <v>8.4048333333333289</v>
      </c>
      <c r="N194" s="89">
        <f>int_lag_19!T187</f>
        <v>8.5144941666666512</v>
      </c>
      <c r="O194" s="38">
        <f>int_lin_19!Z176</f>
        <v>8.7423333333333346</v>
      </c>
      <c r="P194" s="89">
        <f>int_lag_19!U187</f>
        <v>8.8698966666666816</v>
      </c>
      <c r="Q194" s="38">
        <f>int_lin_19!AA176</f>
        <v>9.0594999999999999</v>
      </c>
      <c r="R194" s="89">
        <f>int_lag_19!V187</f>
        <v>9.1884750000000146</v>
      </c>
      <c r="S194" s="38">
        <f>int_lin_19!AB176</f>
        <v>9.5330000000000013</v>
      </c>
      <c r="T194" s="89">
        <f>int_lag_19!W187</f>
        <v>9.7100999999999615</v>
      </c>
      <c r="U194" s="38">
        <f>int_lin_19!C176</f>
        <v>5.4738333333333351</v>
      </c>
      <c r="V194" s="38">
        <f>int_lag_19!C187</f>
        <v>5.4966766666666587</v>
      </c>
      <c r="W194" s="38">
        <f>int_lin_19!D176</f>
        <v>6.0193333333333285</v>
      </c>
      <c r="X194" s="38">
        <f>int_lag_19!D187</f>
        <v>6.051416666666646</v>
      </c>
      <c r="Y194" s="38">
        <f>int_lin_19!E176</f>
        <v>6.1051666666666646</v>
      </c>
      <c r="Z194" s="38">
        <f>int_lag_19!E187</f>
        <v>6.1416133333333152</v>
      </c>
      <c r="AA194" s="38">
        <f>int_lin_19!F176</f>
        <v>6.2563333333333322</v>
      </c>
      <c r="AB194" s="38">
        <f>int_lag_19!F187</f>
        <v>6.294576666666682</v>
      </c>
      <c r="AC194" s="38">
        <f>int_lin_19!G176</f>
        <v>6.9123333333333301</v>
      </c>
      <c r="AD194" s="38">
        <f>int_lag_19!G187</f>
        <v>6.9790666666666548</v>
      </c>
      <c r="AE194" s="38">
        <f>int_lin_19!H176</f>
        <v>7.2351666666666672</v>
      </c>
      <c r="AF194" s="38">
        <f>int_lag_19!H187</f>
        <v>7.321085833333334</v>
      </c>
      <c r="AG194" s="38">
        <f>int_lin_19!I176</f>
        <v>7.5023333333333309</v>
      </c>
      <c r="AH194" s="38">
        <f>int_lag_19!I187</f>
        <v>7.6037166666666884</v>
      </c>
      <c r="AI194" s="38">
        <f>int_lin_19!J176</f>
        <v>7.8468333333333335</v>
      </c>
      <c r="AJ194" s="38">
        <f>int_lag_19!J187</f>
        <v>7.9478316666666542</v>
      </c>
      <c r="AK194" s="38">
        <f>int_lin_19!K176</f>
        <v>8.3276666666666745</v>
      </c>
      <c r="AL194" s="38">
        <f>int_lag_19!K187</f>
        <v>8.4780733333333131</v>
      </c>
    </row>
    <row r="195" spans="2:38" x14ac:dyDescent="0.3">
      <c r="B195">
        <v>98</v>
      </c>
      <c r="C195" s="88">
        <f>int_lin_19!T177</f>
        <v>6.0273333333333321</v>
      </c>
      <c r="D195" s="88">
        <f>int_lag_19!O188</f>
        <v>6.0626000000000078</v>
      </c>
      <c r="E195" s="38">
        <f>int_lin_19!U177</f>
        <v>6.7206666666666681</v>
      </c>
      <c r="F195" s="89">
        <f>int_lag_19!P188</f>
        <v>6.7635999999999914</v>
      </c>
      <c r="G195" s="38">
        <f>int_lin_19!V177</f>
        <v>6.9416666666666638</v>
      </c>
      <c r="H195" s="89">
        <f>int_lag_19!Q188</f>
        <v>6.9974799999999924</v>
      </c>
      <c r="I195" s="38">
        <f>int_lin_19!W177</f>
        <v>7.2449999999999966</v>
      </c>
      <c r="J195" s="89">
        <f>int_lag_19!R188</f>
        <v>7.3103200000000186</v>
      </c>
      <c r="K195" s="38">
        <f>int_lin_19!X177</f>
        <v>8.0609999999999964</v>
      </c>
      <c r="L195" s="89">
        <f>int_lag_19!S188</f>
        <v>8.1677200000000028</v>
      </c>
      <c r="M195" s="38">
        <f>int_lin_19!Y177</f>
        <v>8.453916666666661</v>
      </c>
      <c r="N195" s="89">
        <f>int_lag_19!T188</f>
        <v>8.5849399999999836</v>
      </c>
      <c r="O195" s="38">
        <f>int_lin_19!Z177</f>
        <v>8.7976666666666681</v>
      </c>
      <c r="P195" s="89">
        <f>int_lag_19!U188</f>
        <v>8.950080000000014</v>
      </c>
      <c r="Q195" s="38">
        <f>int_lin_19!AA177</f>
        <v>9.1155000000000008</v>
      </c>
      <c r="R195" s="89">
        <f>int_lag_19!V188</f>
        <v>9.2696000000000147</v>
      </c>
      <c r="S195" s="38">
        <f>int_lin_19!AB177</f>
        <v>9.6020000000000021</v>
      </c>
      <c r="T195" s="89">
        <f>int_lag_19!W188</f>
        <v>9.8135999999999619</v>
      </c>
      <c r="U195" s="38">
        <f>int_lin_19!C177</f>
        <v>5.478666666666669</v>
      </c>
      <c r="V195" s="38">
        <f>int_lag_19!C188</f>
        <v>5.5059599999999911</v>
      </c>
      <c r="W195" s="38">
        <f>int_lin_19!D177</f>
        <v>6.0256666666666625</v>
      </c>
      <c r="X195" s="38">
        <f>int_lag_19!D188</f>
        <v>6.0639999999999787</v>
      </c>
      <c r="Y195" s="38">
        <f>int_lin_19!E177</f>
        <v>6.1123333333333312</v>
      </c>
      <c r="Z195" s="38">
        <f>int_lag_19!E188</f>
        <v>6.155879999999982</v>
      </c>
      <c r="AA195" s="38">
        <f>int_lin_19!F177</f>
        <v>6.2636666666666656</v>
      </c>
      <c r="AB195" s="38">
        <f>int_lag_19!F188</f>
        <v>6.3093600000000158</v>
      </c>
      <c r="AC195" s="38">
        <f>int_lin_19!G177</f>
        <v>6.9276666666666635</v>
      </c>
      <c r="AD195" s="38">
        <f>int_lag_19!G188</f>
        <v>7.0073999999999881</v>
      </c>
      <c r="AE195" s="38">
        <f>int_lin_19!H177</f>
        <v>7.2560833333333337</v>
      </c>
      <c r="AF195" s="38">
        <f>int_lag_19!H188</f>
        <v>7.3587400000000001</v>
      </c>
      <c r="AG195" s="38">
        <f>int_lin_19!I177</f>
        <v>7.527666666666665</v>
      </c>
      <c r="AH195" s="38">
        <f>int_lag_19!I188</f>
        <v>7.6488000000000227</v>
      </c>
      <c r="AI195" s="38">
        <f>int_lin_19!J177</f>
        <v>7.8731666666666671</v>
      </c>
      <c r="AJ195" s="38">
        <f>int_lag_19!J188</f>
        <v>7.9938399999999863</v>
      </c>
      <c r="AK195" s="38">
        <f>int_lin_19!K177</f>
        <v>8.3673333333333417</v>
      </c>
      <c r="AL195" s="38">
        <f>int_lag_19!K188</f>
        <v>8.5470399999999813</v>
      </c>
    </row>
    <row r="196" spans="2:38" x14ac:dyDescent="0.3">
      <c r="B196">
        <v>99</v>
      </c>
      <c r="C196" s="88">
        <f>int_lin_19!T178</f>
        <v>6.0444999999999993</v>
      </c>
      <c r="D196" s="88">
        <f>int_lag_19!O189</f>
        <v>6.0859000000000076</v>
      </c>
      <c r="E196" s="38">
        <f>int_lin_19!U178</f>
        <v>6.7420000000000009</v>
      </c>
      <c r="F196" s="89">
        <f>int_lag_19!P189</f>
        <v>6.79239999999999</v>
      </c>
      <c r="G196" s="38">
        <f>int_lin_19!V178</f>
        <v>6.9674999999999976</v>
      </c>
      <c r="H196" s="89">
        <f>int_lag_19!Q189</f>
        <v>7.0330199999999925</v>
      </c>
      <c r="I196" s="38">
        <f>int_lin_19!W178</f>
        <v>7.2749999999999968</v>
      </c>
      <c r="J196" s="89">
        <f>int_lag_19!R189</f>
        <v>7.3516800000000178</v>
      </c>
      <c r="K196" s="38">
        <f>int_lin_19!X178</f>
        <v>8.1029999999999962</v>
      </c>
      <c r="L196" s="89">
        <f>int_lag_19!S189</f>
        <v>8.2282800000000034</v>
      </c>
      <c r="M196" s="38">
        <f>int_lin_19!Y178</f>
        <v>8.502999999999993</v>
      </c>
      <c r="N196" s="89">
        <f>int_lag_19!T189</f>
        <v>8.6568099999999824</v>
      </c>
      <c r="O196" s="38">
        <f>int_lin_19!Z178</f>
        <v>8.8530000000000015</v>
      </c>
      <c r="P196" s="89">
        <f>int_lag_19!U189</f>
        <v>9.0319200000000137</v>
      </c>
      <c r="Q196" s="38">
        <f>int_lin_19!AA178</f>
        <v>9.1715</v>
      </c>
      <c r="R196" s="89">
        <f>int_lag_19!V189</f>
        <v>9.3524000000000136</v>
      </c>
      <c r="S196" s="38">
        <f>int_lin_19!AB178</f>
        <v>9.6710000000000029</v>
      </c>
      <c r="T196" s="89">
        <f>int_lag_19!W189</f>
        <v>9.9193999999999622</v>
      </c>
      <c r="U196" s="38">
        <f>int_lin_19!C178</f>
        <v>5.483500000000002</v>
      </c>
      <c r="V196" s="38">
        <f>int_lag_19!C189</f>
        <v>5.5155399999999908</v>
      </c>
      <c r="W196" s="38">
        <f>int_lin_19!D178</f>
        <v>6.0319999999999956</v>
      </c>
      <c r="X196" s="38">
        <f>int_lag_19!D189</f>
        <v>6.0769999999999786</v>
      </c>
      <c r="Y196" s="38">
        <f>int_lin_19!E178</f>
        <v>6.1194999999999977</v>
      </c>
      <c r="Z196" s="38">
        <f>int_lag_19!E189</f>
        <v>6.1706199999999818</v>
      </c>
      <c r="AA196" s="38">
        <f>int_lin_19!F178</f>
        <v>6.270999999999999</v>
      </c>
      <c r="AB196" s="38">
        <f>int_lag_19!F189</f>
        <v>6.3246400000000165</v>
      </c>
      <c r="AC196" s="38">
        <f>int_lin_19!G178</f>
        <v>6.942999999999997</v>
      </c>
      <c r="AD196" s="38">
        <f>int_lag_19!G189</f>
        <v>7.0365999999999875</v>
      </c>
      <c r="AE196" s="38">
        <f>int_lin_19!H178</f>
        <v>7.2770000000000001</v>
      </c>
      <c r="AF196" s="38">
        <f>int_lag_19!H189</f>
        <v>7.3975099999999996</v>
      </c>
      <c r="AG196" s="38">
        <f>int_lin_19!I178</f>
        <v>7.5529999999999973</v>
      </c>
      <c r="AH196" s="38">
        <f>int_lag_19!I189</f>
        <v>7.6952000000000229</v>
      </c>
      <c r="AI196" s="38">
        <f>int_lin_19!J178</f>
        <v>7.8994999999999997</v>
      </c>
      <c r="AJ196" s="38">
        <f>int_lag_19!J189</f>
        <v>8.0411599999999872</v>
      </c>
      <c r="AK196" s="38">
        <f>int_lin_19!K178</f>
        <v>8.4070000000000071</v>
      </c>
      <c r="AL196" s="38">
        <f>int_lag_19!K189</f>
        <v>8.6179599999999805</v>
      </c>
    </row>
    <row r="197" spans="2:38" x14ac:dyDescent="0.3">
      <c r="B197">
        <v>100</v>
      </c>
      <c r="C197" s="88">
        <f>int_lin_19!T179</f>
        <v>6.0616666666666656</v>
      </c>
      <c r="D197" s="88">
        <f>int_lag_19!O190</f>
        <v>6.109583333333342</v>
      </c>
      <c r="E197" s="38">
        <f>int_lin_19!U179</f>
        <v>6.7633333333333345</v>
      </c>
      <c r="F197" s="89">
        <f>int_lag_19!P190</f>
        <v>6.8216666666666574</v>
      </c>
      <c r="G197" s="38">
        <f>int_lin_19!V179</f>
        <v>6.9933333333333305</v>
      </c>
      <c r="H197" s="89">
        <f>int_lag_19!Q190</f>
        <v>7.0691666666666588</v>
      </c>
      <c r="I197" s="38">
        <f>int_lin_19!W179</f>
        <v>7.3049999999999962</v>
      </c>
      <c r="J197" s="89">
        <f>int_lag_19!R190</f>
        <v>7.3937500000000185</v>
      </c>
      <c r="K197" s="38">
        <f>int_lin_19!X179</f>
        <v>8.144999999999996</v>
      </c>
      <c r="L197" s="89">
        <f>int_lag_19!S190</f>
        <v>8.2900000000000027</v>
      </c>
      <c r="M197" s="38">
        <f>int_lin_19!Y179</f>
        <v>8.5520833333333286</v>
      </c>
      <c r="N197" s="89">
        <f>int_lag_19!T190</f>
        <v>8.7301041666666492</v>
      </c>
      <c r="O197" s="38">
        <f>int_lin_19!Z179</f>
        <v>8.908333333333335</v>
      </c>
      <c r="P197" s="89">
        <f>int_lag_19!U190</f>
        <v>9.1154166666666807</v>
      </c>
      <c r="Q197" s="38">
        <f>int_lin_19!AA179</f>
        <v>9.2275000000000009</v>
      </c>
      <c r="R197" s="89">
        <f>int_lag_19!V190</f>
        <v>9.4368750000000148</v>
      </c>
      <c r="S197" s="38">
        <f>int_lin_19!AB179</f>
        <v>9.740000000000002</v>
      </c>
      <c r="T197" s="89">
        <f>int_lag_19!W190</f>
        <v>10.027499999999961</v>
      </c>
      <c r="U197" s="38">
        <f>int_lin_19!C179</f>
        <v>5.4883333333333351</v>
      </c>
      <c r="V197" s="38">
        <f>int_lag_19!C190</f>
        <v>5.5254166666666578</v>
      </c>
      <c r="W197" s="38">
        <f>int_lin_19!D179</f>
        <v>6.0383333333333287</v>
      </c>
      <c r="X197" s="38">
        <f>int_lag_19!D190</f>
        <v>6.0904166666666448</v>
      </c>
      <c r="Y197" s="38">
        <f>int_lin_19!E179</f>
        <v>6.1266666666666643</v>
      </c>
      <c r="Z197" s="38">
        <f>int_lag_19!E190</f>
        <v>6.1858333333333144</v>
      </c>
      <c r="AA197" s="38">
        <f>int_lin_19!F179</f>
        <v>6.2783333333333324</v>
      </c>
      <c r="AB197" s="38">
        <f>int_lag_19!F190</f>
        <v>6.340416666666683</v>
      </c>
      <c r="AC197" s="38">
        <f>int_lin_19!G179</f>
        <v>6.9583333333333304</v>
      </c>
      <c r="AD197" s="38">
        <f>int_lag_19!G190</f>
        <v>7.066666666666654</v>
      </c>
      <c r="AE197" s="38">
        <f>int_lin_19!H179</f>
        <v>7.2979166666666675</v>
      </c>
      <c r="AF197" s="38">
        <f>int_lag_19!H190</f>
        <v>7.4373958333333334</v>
      </c>
      <c r="AG197" s="38">
        <f>int_lin_19!I179</f>
        <v>7.5783333333333314</v>
      </c>
      <c r="AH197" s="38">
        <f>int_lag_19!I190</f>
        <v>7.7429166666666891</v>
      </c>
      <c r="AI197" s="38">
        <f>int_lin_19!J179</f>
        <v>7.9258333333333333</v>
      </c>
      <c r="AJ197" s="38">
        <f>int_lag_19!J190</f>
        <v>8.0897916666666543</v>
      </c>
      <c r="AK197" s="38">
        <f>int_lin_19!K179</f>
        <v>8.4466666666666743</v>
      </c>
      <c r="AL197" s="38">
        <f>int_lag_19!K190</f>
        <v>8.6908333333333143</v>
      </c>
    </row>
    <row r="198" spans="2:38" x14ac:dyDescent="0.3">
      <c r="C198" s="38"/>
    </row>
  </sheetData>
  <mergeCells count="35">
    <mergeCell ref="K3:R7"/>
    <mergeCell ref="F18:H18"/>
    <mergeCell ref="C4:E4"/>
    <mergeCell ref="C5:E5"/>
    <mergeCell ref="F4:H4"/>
    <mergeCell ref="F5:H5"/>
    <mergeCell ref="C18:E18"/>
    <mergeCell ref="C71:K71"/>
    <mergeCell ref="N71:V71"/>
    <mergeCell ref="C70:K70"/>
    <mergeCell ref="N70:V70"/>
    <mergeCell ref="C19:E19"/>
    <mergeCell ref="F19:H19"/>
    <mergeCell ref="C40:K40"/>
    <mergeCell ref="N40:V40"/>
    <mergeCell ref="N39:V39"/>
    <mergeCell ref="C39:K39"/>
    <mergeCell ref="C96:D96"/>
    <mergeCell ref="G96:H96"/>
    <mergeCell ref="E96:F96"/>
    <mergeCell ref="I96:J96"/>
    <mergeCell ref="K96:L96"/>
    <mergeCell ref="M96:N96"/>
    <mergeCell ref="O96:P96"/>
    <mergeCell ref="Q96:R96"/>
    <mergeCell ref="S96:T96"/>
    <mergeCell ref="U96:V96"/>
    <mergeCell ref="AG96:AH96"/>
    <mergeCell ref="AI96:AJ96"/>
    <mergeCell ref="AK96:AL96"/>
    <mergeCell ref="W96:X96"/>
    <mergeCell ref="Y96:Z96"/>
    <mergeCell ref="AA96:AB96"/>
    <mergeCell ref="AC96:AD96"/>
    <mergeCell ref="AE96:AF96"/>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7DBC79E8-D904-4282-8697-7EB2F602A75A}">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36AFDC8D-D157-438C-A43B-69C05C59C5DF}">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49A8B547-F2AC-4114-94BB-8FA74C495649}">
  <ds:schemaRefs>
    <ds:schemaRef ds:uri="http://www.w3.org/2001/XMLSchema"/>
    <ds:schemaRef ds:uri="http://microsoft.data.visualization.Client.Excel.CustomMapList/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16</vt:i4>
      </vt:variant>
      <vt:variant>
        <vt:lpstr>Plages nommées</vt:lpstr>
      </vt:variant>
      <vt:variant>
        <vt:i4>1</vt:i4>
      </vt:variant>
    </vt:vector>
  </HeadingPairs>
  <TitlesOfParts>
    <vt:vector size="17" baseType="lpstr">
      <vt:lpstr>Données</vt:lpstr>
      <vt:lpstr>fevr_19</vt:lpstr>
      <vt:lpstr>int_lin_19</vt:lpstr>
      <vt:lpstr>int_lag_19</vt:lpstr>
      <vt:lpstr>courbes_vol_19</vt:lpstr>
      <vt:lpstr>K_call_19</vt:lpstr>
      <vt:lpstr>K_call_19_2</vt:lpstr>
      <vt:lpstr>K_put_19</vt:lpstr>
      <vt:lpstr>K_put_19_2</vt:lpstr>
      <vt:lpstr>Feuil1</vt:lpstr>
      <vt:lpstr>nappes_18</vt:lpstr>
      <vt:lpstr>nappes_17</vt:lpstr>
      <vt:lpstr>nappes_16</vt:lpstr>
      <vt:lpstr>nappes_15</vt:lpstr>
      <vt:lpstr>nappes_14</vt:lpstr>
      <vt:lpstr>comparaison_int</vt:lpstr>
      <vt:lpstr>Delta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dc:creator>
  <cp:lastModifiedBy>paul</cp:lastModifiedBy>
  <dcterms:created xsi:type="dcterms:W3CDTF">2019-03-04T07:37:39Z</dcterms:created>
  <dcterms:modified xsi:type="dcterms:W3CDTF">2019-03-20T11:47:07Z</dcterms:modified>
</cp:coreProperties>
</file>