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83f5bb6929157/Desktop/Excel Projects/"/>
    </mc:Choice>
  </mc:AlternateContent>
  <xr:revisionPtr revIDLastSave="368" documentId="8_{36BC47A5-5107-4816-9CE6-9382B531FC46}" xr6:coauthVersionLast="47" xr6:coauthVersionMax="47" xr10:uidLastSave="{E0EEBA5C-1B1D-476C-A3B8-491A29AE64EC}"/>
  <bookViews>
    <workbookView xWindow="-108" yWindow="-108" windowWidth="23256" windowHeight="12456" activeTab="2" xr2:uid="{82BC5606-5EE0-422F-9948-766EBD8C1C8E}"/>
  </bookViews>
  <sheets>
    <sheet name="Basic Functions" sheetId="1" r:id="rId1"/>
    <sheet name="Others" sheetId="3" r:id="rId2"/>
    <sheet name="XlookUp" sheetId="4" r:id="rId3"/>
    <sheet name="IF-IFS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4" l="1"/>
  <c r="M8" i="4"/>
  <c r="M9" i="4"/>
  <c r="M10" i="4"/>
  <c r="T7" i="4" s="1"/>
  <c r="M11" i="4"/>
  <c r="M12" i="4"/>
  <c r="M13" i="4"/>
  <c r="M14" i="4"/>
  <c r="T32" i="4" a="1"/>
  <c r="T32" i="4" s="1"/>
  <c r="T16" i="4" a="1"/>
  <c r="T16" i="4" s="1"/>
  <c r="T17" i="4" a="1"/>
  <c r="T17" i="4" s="1"/>
  <c r="T15" i="4" a="1"/>
  <c r="T15" i="4" s="1"/>
  <c r="T8" i="4"/>
  <c r="T10" i="4"/>
  <c r="T6" i="4"/>
  <c r="P7" i="4"/>
  <c r="P8" i="4"/>
  <c r="P9" i="4"/>
  <c r="T21" i="4" s="1"/>
  <c r="P10" i="4"/>
  <c r="P11" i="4"/>
  <c r="T22" i="4" s="1"/>
  <c r="P12" i="4"/>
  <c r="P13" i="4"/>
  <c r="P14" i="4"/>
  <c r="P6" i="4"/>
  <c r="T27" i="4"/>
  <c r="M6" i="4"/>
  <c r="T26" i="4" s="1"/>
  <c r="L3" i="3"/>
  <c r="L4" i="3"/>
  <c r="L5" i="3"/>
  <c r="L6" i="3"/>
  <c r="L7" i="3"/>
  <c r="L8" i="3"/>
  <c r="L9" i="3"/>
  <c r="L10" i="3"/>
  <c r="L2" i="3"/>
  <c r="K3" i="3"/>
  <c r="K4" i="3"/>
  <c r="K5" i="3"/>
  <c r="K6" i="3"/>
  <c r="K7" i="3"/>
  <c r="K8" i="3"/>
  <c r="K9" i="3"/>
  <c r="K10" i="3"/>
  <c r="K2" i="3"/>
  <c r="H10" i="3"/>
  <c r="H9" i="3"/>
  <c r="H8" i="3"/>
  <c r="H7" i="3"/>
  <c r="H6" i="3"/>
  <c r="H5" i="3"/>
  <c r="H4" i="3"/>
  <c r="H3" i="3"/>
  <c r="H2" i="3"/>
  <c r="F16" i="1"/>
  <c r="F15" i="1"/>
  <c r="F14" i="1"/>
  <c r="D16" i="1"/>
  <c r="D15" i="1"/>
  <c r="D14" i="1"/>
  <c r="T3" i="1"/>
  <c r="T4" i="1"/>
  <c r="T5" i="1"/>
  <c r="T6" i="1"/>
  <c r="T7" i="1"/>
  <c r="T8" i="1"/>
  <c r="T9" i="1"/>
  <c r="T10" i="1"/>
  <c r="T2" i="1"/>
  <c r="S3" i="1"/>
  <c r="S4" i="1"/>
  <c r="S5" i="1"/>
  <c r="S6" i="1"/>
  <c r="S7" i="1"/>
  <c r="S8" i="1"/>
  <c r="S9" i="1"/>
  <c r="S10" i="1"/>
  <c r="S2" i="1"/>
  <c r="R3" i="1"/>
  <c r="R4" i="1"/>
  <c r="R5" i="1"/>
  <c r="R6" i="1"/>
  <c r="R7" i="1"/>
  <c r="R8" i="1"/>
  <c r="R9" i="1"/>
  <c r="R10" i="1"/>
  <c r="R2" i="1"/>
  <c r="H3" i="1"/>
  <c r="H4" i="1"/>
  <c r="H5" i="1"/>
  <c r="H6" i="1"/>
  <c r="H7" i="1"/>
  <c r="H8" i="1"/>
  <c r="H9" i="1"/>
  <c r="L2" i="1" s="1" a="1"/>
  <c r="L2" i="1" s="1"/>
  <c r="H10" i="1"/>
  <c r="H2" i="1"/>
  <c r="P3" i="1"/>
  <c r="P4" i="1"/>
  <c r="P5" i="1"/>
  <c r="P6" i="1"/>
  <c r="P7" i="1"/>
  <c r="P8" i="1"/>
  <c r="P9" i="1"/>
  <c r="P10" i="1"/>
  <c r="P2" i="1"/>
  <c r="O2" i="1" a="1"/>
  <c r="O2" i="1" s="1"/>
  <c r="M2" i="1" a="1"/>
  <c r="M2" i="1" s="1"/>
  <c r="N2" i="1" a="1"/>
  <c r="N2" i="1" s="1"/>
  <c r="K2" i="1"/>
  <c r="K3" i="1" a="1"/>
  <c r="K3" i="1" s="1"/>
  <c r="L2" i="2" a="1"/>
  <c r="L2" i="2" s="1"/>
  <c r="K2" i="2" a="1"/>
  <c r="K2" i="2" s="1"/>
  <c r="J2" i="2" a="1"/>
  <c r="J2" i="2" s="1"/>
  <c r="B15" i="1"/>
  <c r="B14" i="1"/>
  <c r="T29" i="4" l="1"/>
  <c r="T9" i="4"/>
  <c r="T2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<sst xmlns="http://schemas.openxmlformats.org/spreadsheetml/2006/main" count="233" uniqueCount="82">
  <si>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</si>
  <si>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</si>
  <si>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</si>
  <si>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</si>
  <si>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</si>
  <si>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</si>
  <si>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</si>
  <si>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</si>
  <si>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</si>
  <si>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</si>
  <si>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</si>
  <si>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</si>
  <si>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</si>
  <si>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</si>
  <si>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</si>
  <si>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</si>
  <si>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</si>
  <si>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</si>
  <si>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</si>
  <si>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</si>
  <si>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</si>
  <si>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</si>
  <si>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</si>
  <si>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</si>
  <si>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</si>
  <si>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</si>
  <si>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</si>
  <si>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</si>
  <si>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</si>
  <si>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</si>
  <si>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</si>
  <si>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</si>
  <si>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</si>
  <si>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</si>
  <si>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</si>
  <si>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Min Salary</t>
  </si>
  <si>
    <t>Max salary</t>
  </si>
  <si>
    <t>IF</t>
  </si>
  <si>
    <t>IFS</t>
  </si>
  <si>
    <t>Length</t>
  </si>
  <si>
    <t>Email</t>
  </si>
  <si>
    <t>Left</t>
  </si>
  <si>
    <t>Right</t>
  </si>
  <si>
    <t>Date To Text</t>
  </si>
  <si>
    <t xml:space="preserve">        Martin</t>
  </si>
  <si>
    <t xml:space="preserve">Beasley              </t>
  </si>
  <si>
    <t xml:space="preserve">    Flenderson</t>
  </si>
  <si>
    <t xml:space="preserve">   Hudson</t>
  </si>
  <si>
    <t xml:space="preserve">Halpert   </t>
  </si>
  <si>
    <t>Trim</t>
  </si>
  <si>
    <t>Concatenate</t>
  </si>
  <si>
    <t>substitute</t>
  </si>
  <si>
    <t>with no instance</t>
  </si>
  <si>
    <t>with 1 inst</t>
  </si>
  <si>
    <t>with 2 inst</t>
  </si>
  <si>
    <t>sum</t>
  </si>
  <si>
    <t>sumif</t>
  </si>
  <si>
    <t>sumifs</t>
  </si>
  <si>
    <t>count</t>
  </si>
  <si>
    <t>countif</t>
  </si>
  <si>
    <t>countifs</t>
  </si>
  <si>
    <t>network days</t>
  </si>
  <si>
    <t>Days</t>
  </si>
  <si>
    <t>Full Name</t>
  </si>
  <si>
    <t>Name</t>
  </si>
  <si>
    <t>email</t>
  </si>
  <si>
    <t>John</t>
  </si>
  <si>
    <t>we can also get the side by side columns</t>
  </si>
  <si>
    <t>age</t>
  </si>
  <si>
    <t>gender</t>
  </si>
  <si>
    <t>jobtitle</t>
  </si>
  <si>
    <t>salary</t>
  </si>
  <si>
    <t>angela</t>
  </si>
  <si>
    <t>john</t>
  </si>
  <si>
    <t>Multiple Rows</t>
  </si>
  <si>
    <t>Xloopup</t>
  </si>
  <si>
    <t>Xlookup Exact Match</t>
  </si>
  <si>
    <t>Jim Halpert</t>
  </si>
  <si>
    <t>xlookup with 1</t>
  </si>
  <si>
    <t>xlookup search method</t>
  </si>
  <si>
    <t>#first to last</t>
  </si>
  <si>
    <t>#last to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</si>
</sst>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5" fontId="0" fillId="0" borderId="0" xfId="0" applyNumberFormat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4" borderId="0" xfId="0" applyFont="1" applyFill="1"/>
    <xf numFmtId="49" fontId="0" fillId="4" borderId="0" xfId="0" applyNumberFormat="1" applyFill="1"/>
    <xf numFmtId="0" fontId="1" fillId="3" borderId="0" xfId="0" applyFont="1" applyFill="1"/>
    <xf numFmtId="165" fontId="0" fillId="3" borderId="0" xfId="0" applyNumberFormat="1" applyFill="1"/>
    <xf numFmtId="0" fontId="1" fillId="7" borderId="0" xfId="0" applyFont="1" applyFill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00FF"/>
      <color rgb="FFCC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10503-9761-497D-8D29-D1C188631B7C}">
  <dimension ref="A1:T16"/>
  <sheetViews>
    <sheetView zoomScale="114" zoomScaleNormal="100" workbookViewId="0">
      <selection activeCell="Q14" sqref="Q14"/>
    </sheetView>
  </sheetViews>
  <sheetFormatPr defaultRowHeight="14.4" x14ac:dyDescent="0.3"/>
  <cols>
    <col min="1" max="1" width="10.77734375" bestFit="1" customWidth="1"/>
    <col min="2" max="2" width="11" customWidth="1"/>
    <col min="3" max="3" width="15.88671875" customWidth="1"/>
    <col min="4" max="4" width="13.109375" customWidth="1"/>
    <col min="7" max="7" width="11.6640625" customWidth="1"/>
    <col min="8" max="8" width="29" customWidth="1"/>
    <col min="9" max="9" width="15.6640625" customWidth="1"/>
    <col min="10" max="10" width="12.33203125" customWidth="1"/>
    <col min="11" max="11" width="12.5546875" customWidth="1"/>
    <col min="12" max="12" width="10.6640625" bestFit="1" customWidth="1"/>
    <col min="13" max="13" width="11.77734375" customWidth="1"/>
    <col min="14" max="14" width="12.44140625" customWidth="1"/>
    <col min="15" max="15" width="9.44140625" customWidth="1"/>
    <col min="16" max="16" width="19.77734375" customWidth="1"/>
    <col min="18" max="18" width="14.77734375" bestFit="1" customWidth="1"/>
    <col min="19" max="20" width="10.77734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1" t="s">
        <v>40</v>
      </c>
      <c r="I1" t="s">
        <v>7</v>
      </c>
      <c r="J1" t="s">
        <v>8</v>
      </c>
      <c r="K1" s="23" t="s">
        <v>39</v>
      </c>
      <c r="L1" s="24" t="s">
        <v>41</v>
      </c>
      <c r="M1" s="24" t="s">
        <v>42</v>
      </c>
      <c r="N1" s="26" t="s">
        <v>43</v>
      </c>
      <c r="O1" s="27" t="s">
        <v>49</v>
      </c>
      <c r="P1" s="27" t="s">
        <v>50</v>
      </c>
      <c r="Q1" s="28" t="s">
        <v>51</v>
      </c>
      <c r="R1" s="28" t="s">
        <v>52</v>
      </c>
      <c r="S1" s="28" t="s">
        <v>53</v>
      </c>
      <c r="T1" s="28" t="s">
        <v>54</v>
      </c>
    </row>
    <row r="2" spans="1:20" x14ac:dyDescent="0.3">
      <c r="A2">
        <v>1001</v>
      </c>
      <c r="B2" t="s">
        <v>9</v>
      </c>
      <c r="C2" s="2" t="s">
        <v>48</v>
      </c>
      <c r="D2">
        <v>30</v>
      </c>
      <c r="E2" t="s">
        <v>11</v>
      </c>
      <c r="F2" t="s">
        <v>12</v>
      </c>
      <c r="G2" s="3">
        <v>45000</v>
      </c>
      <c r="H2" s="21" t="str">
        <f>_xlfn.CONCAT(B2,".",O2,"@gmail.com")</f>
        <v>Jim.Halpert@gmail.com</v>
      </c>
      <c r="I2" s="8">
        <v>37197</v>
      </c>
      <c r="J2" s="8">
        <v>42253</v>
      </c>
      <c r="K2" s="23">
        <f>LEN(C2)</f>
        <v>10</v>
      </c>
      <c r="L2" s="25" t="str" cm="1">
        <f t="array" ref="L2:L10">LEFT(H2:H10,3)</f>
        <v>Jim</v>
      </c>
      <c r="M2" s="24" t="str" cm="1">
        <f t="array" ref="M2:M10">RIGHT(N2:N10, 2)</f>
        <v>06</v>
      </c>
      <c r="N2" s="26" t="str" cm="1">
        <f t="array" ref="N2:N10">TEXT(J2:J10,"yyyy/mm/dd")</f>
        <v>2015/09/06</v>
      </c>
      <c r="O2" s="27" t="str" cm="1">
        <f t="array" ref="O2:O10">TRIM(C2:C10)</f>
        <v>Halpert</v>
      </c>
      <c r="P2" s="27" t="str">
        <f>_xlfn.CONCAT(B2, " ",O2)</f>
        <v>Jim Halpert</v>
      </c>
      <c r="Q2" s="28"/>
      <c r="R2" s="28" t="str">
        <f>SUBSTITUTE(N2,"/","-")</f>
        <v>2015-09-06</v>
      </c>
      <c r="S2" s="28" t="str">
        <f>SUBSTITUTE(N2,"/","-",1)</f>
        <v>2015-09/06</v>
      </c>
      <c r="T2" s="28" t="str">
        <f>SUBSTITUTE(N2,"/", "-",2)</f>
        <v>2015/09-06</v>
      </c>
    </row>
    <row r="3" spans="1:20" x14ac:dyDescent="0.3">
      <c r="A3">
        <v>1002</v>
      </c>
      <c r="B3" t="s">
        <v>13</v>
      </c>
      <c r="C3" s="2" t="s">
        <v>45</v>
      </c>
      <c r="D3">
        <v>30</v>
      </c>
      <c r="E3" t="s">
        <v>15</v>
      </c>
      <c r="F3" t="s">
        <v>16</v>
      </c>
      <c r="G3" s="3">
        <v>36000</v>
      </c>
      <c r="H3" s="21" t="str">
        <f t="shared" ref="H3:H10" si="0">_xlfn.CONCAT(B3,".",O3,"@gmail.com")</f>
        <v>Pam.Beasley@gmail.com</v>
      </c>
      <c r="I3" s="8">
        <v>36436</v>
      </c>
      <c r="J3" s="8">
        <v>42287</v>
      </c>
      <c r="K3" s="23" cm="1">
        <f t="array" ref="K3:K10">LEN(C3:C10)</f>
        <v>21</v>
      </c>
      <c r="L3" s="24" t="str">
        <v>Pam</v>
      </c>
      <c r="M3" s="24" t="str">
        <v>10</v>
      </c>
      <c r="N3" s="26" t="str">
        <v>2015/10/10</v>
      </c>
      <c r="O3" s="27" t="str">
        <v>Beasley</v>
      </c>
      <c r="P3" s="27" t="str">
        <f t="shared" ref="P3:P10" si="1">_xlfn.CONCAT(B3, " ",O3)</f>
        <v>Pam Beasley</v>
      </c>
      <c r="Q3" s="28"/>
      <c r="R3" s="28" t="str">
        <f t="shared" ref="R3:R10" si="2">SUBSTITUTE(N3,"/","-")</f>
        <v>2015-10-10</v>
      </c>
      <c r="S3" s="28" t="str">
        <f t="shared" ref="S3:S10" si="3">SUBSTITUTE(N3,"/","-",1)</f>
        <v>2015-10/10</v>
      </c>
      <c r="T3" s="28" t="str">
        <f t="shared" ref="T3:T10" si="4">SUBSTITUTE(N3,"/", "-",2)</f>
        <v>2015/10-10</v>
      </c>
    </row>
    <row r="4" spans="1:20" x14ac:dyDescent="0.3">
      <c r="A4">
        <v>1003</v>
      </c>
      <c r="B4" t="s">
        <v>17</v>
      </c>
      <c r="C4" s="2" t="s">
        <v>18</v>
      </c>
      <c r="D4">
        <v>29</v>
      </c>
      <c r="E4" t="s">
        <v>11</v>
      </c>
      <c r="F4" t="s">
        <v>12</v>
      </c>
      <c r="G4" s="3">
        <v>63000</v>
      </c>
      <c r="H4" s="21" t="str">
        <f t="shared" si="0"/>
        <v>Dwight.Schrute@gmail.com</v>
      </c>
      <c r="I4" s="8">
        <v>36711</v>
      </c>
      <c r="J4" s="8">
        <v>42986</v>
      </c>
      <c r="K4" s="23">
        <v>7</v>
      </c>
      <c r="L4" s="24" t="str">
        <v>Dwi</v>
      </c>
      <c r="M4" s="24" t="str">
        <v>08</v>
      </c>
      <c r="N4" s="26" t="str">
        <v>2017/09/08</v>
      </c>
      <c r="O4" s="27" t="str">
        <v>Schrute</v>
      </c>
      <c r="P4" s="27" t="str">
        <f t="shared" si="1"/>
        <v>Dwight Schrute</v>
      </c>
      <c r="Q4" s="28"/>
      <c r="R4" s="28" t="str">
        <f t="shared" si="2"/>
        <v>2017-09-08</v>
      </c>
      <c r="S4" s="28" t="str">
        <f t="shared" si="3"/>
        <v>2017-09/08</v>
      </c>
      <c r="T4" s="28" t="str">
        <f t="shared" si="4"/>
        <v>2017/09-08</v>
      </c>
    </row>
    <row r="5" spans="1:20" x14ac:dyDescent="0.3">
      <c r="A5">
        <v>1004</v>
      </c>
      <c r="B5" t="s">
        <v>19</v>
      </c>
      <c r="C5" s="2" t="s">
        <v>44</v>
      </c>
      <c r="D5">
        <v>31</v>
      </c>
      <c r="E5" t="s">
        <v>15</v>
      </c>
      <c r="F5" t="s">
        <v>21</v>
      </c>
      <c r="G5" s="3">
        <v>47000</v>
      </c>
      <c r="H5" s="21" t="str">
        <f t="shared" si="0"/>
        <v>Angela.Martin@gmail.com</v>
      </c>
      <c r="I5" s="8">
        <v>36530</v>
      </c>
      <c r="J5" s="8">
        <v>42341</v>
      </c>
      <c r="K5" s="23">
        <v>14</v>
      </c>
      <c r="L5" s="24" t="str">
        <v>Ang</v>
      </c>
      <c r="M5" s="24" t="str">
        <v>03</v>
      </c>
      <c r="N5" s="26" t="str">
        <v>2015/12/03</v>
      </c>
      <c r="O5" s="27" t="str">
        <v>Martin</v>
      </c>
      <c r="P5" s="27" t="str">
        <f t="shared" si="1"/>
        <v>Angela Martin</v>
      </c>
      <c r="Q5" s="28"/>
      <c r="R5" s="28" t="str">
        <f t="shared" si="2"/>
        <v>2015-12-03</v>
      </c>
      <c r="S5" s="28" t="str">
        <f t="shared" si="3"/>
        <v>2015-12/03</v>
      </c>
      <c r="T5" s="28" t="str">
        <f t="shared" si="4"/>
        <v>2015/12-03</v>
      </c>
    </row>
    <row r="6" spans="1:20" x14ac:dyDescent="0.3">
      <c r="A6">
        <v>1005</v>
      </c>
      <c r="B6" t="s">
        <v>22</v>
      </c>
      <c r="C6" s="2" t="s">
        <v>46</v>
      </c>
      <c r="D6">
        <v>32</v>
      </c>
      <c r="E6" t="s">
        <v>11</v>
      </c>
      <c r="F6" t="s">
        <v>24</v>
      </c>
      <c r="G6" s="3">
        <v>50000</v>
      </c>
      <c r="H6" s="21" t="str">
        <f t="shared" si="0"/>
        <v>Toby.Flenderson@gmail.com</v>
      </c>
      <c r="I6" s="8">
        <v>37017</v>
      </c>
      <c r="J6" s="8">
        <v>42977</v>
      </c>
      <c r="K6" s="23">
        <v>14</v>
      </c>
      <c r="L6" s="24" t="str">
        <v>Tob</v>
      </c>
      <c r="M6" s="24" t="str">
        <v>30</v>
      </c>
      <c r="N6" s="26" t="str">
        <v>2017/08/30</v>
      </c>
      <c r="O6" s="27" t="str">
        <v>Flenderson</v>
      </c>
      <c r="P6" s="27" t="str">
        <f t="shared" si="1"/>
        <v>Toby Flenderson</v>
      </c>
      <c r="Q6" s="28"/>
      <c r="R6" s="28" t="str">
        <f t="shared" si="2"/>
        <v>2017-08-30</v>
      </c>
      <c r="S6" s="28" t="str">
        <f t="shared" si="3"/>
        <v>2017-08/30</v>
      </c>
      <c r="T6" s="28" t="str">
        <f t="shared" si="4"/>
        <v>2017/08-30</v>
      </c>
    </row>
    <row r="7" spans="1:20" x14ac:dyDescent="0.3">
      <c r="A7">
        <v>1006</v>
      </c>
      <c r="B7" t="s">
        <v>25</v>
      </c>
      <c r="C7" s="2" t="s">
        <v>26</v>
      </c>
      <c r="D7">
        <v>35</v>
      </c>
      <c r="E7" t="s">
        <v>11</v>
      </c>
      <c r="F7" t="s">
        <v>27</v>
      </c>
      <c r="G7" s="3">
        <v>65000</v>
      </c>
      <c r="H7" s="21" t="str">
        <f t="shared" si="0"/>
        <v>Michael.Scott@gmail.com</v>
      </c>
      <c r="I7" s="8">
        <v>35040</v>
      </c>
      <c r="J7" s="8">
        <v>41528</v>
      </c>
      <c r="K7" s="23">
        <v>5</v>
      </c>
      <c r="L7" s="24" t="str">
        <v>Mic</v>
      </c>
      <c r="M7" s="24" t="str">
        <v>11</v>
      </c>
      <c r="N7" s="26" t="str">
        <v>2013/09/11</v>
      </c>
      <c r="O7" s="27" t="str">
        <v>Scott</v>
      </c>
      <c r="P7" s="27" t="str">
        <f t="shared" si="1"/>
        <v>Michael Scott</v>
      </c>
      <c r="Q7" s="28"/>
      <c r="R7" s="28" t="str">
        <f t="shared" si="2"/>
        <v>2013-09-11</v>
      </c>
      <c r="S7" s="28" t="str">
        <f t="shared" si="3"/>
        <v>2013-09/11</v>
      </c>
      <c r="T7" s="28" t="str">
        <f t="shared" si="4"/>
        <v>2013/09-11</v>
      </c>
    </row>
    <row r="8" spans="1:20" x14ac:dyDescent="0.3">
      <c r="A8">
        <v>1007</v>
      </c>
      <c r="B8" t="s">
        <v>28</v>
      </c>
      <c r="C8" s="2" t="s">
        <v>29</v>
      </c>
      <c r="D8">
        <v>32</v>
      </c>
      <c r="E8" t="s">
        <v>15</v>
      </c>
      <c r="F8" t="s">
        <v>30</v>
      </c>
      <c r="G8" s="3">
        <v>41000</v>
      </c>
      <c r="H8" s="21" t="str">
        <f t="shared" si="0"/>
        <v>Meredith.Palmer@gmail.com</v>
      </c>
      <c r="I8" s="8">
        <v>37933</v>
      </c>
      <c r="J8" s="8">
        <v>41551</v>
      </c>
      <c r="K8" s="23">
        <v>6</v>
      </c>
      <c r="L8" s="24" t="str">
        <v>Mer</v>
      </c>
      <c r="M8" s="24" t="str">
        <v>04</v>
      </c>
      <c r="N8" s="26" t="str">
        <v>2013/10/04</v>
      </c>
      <c r="O8" s="27" t="str">
        <v>Palmer</v>
      </c>
      <c r="P8" s="27" t="str">
        <f t="shared" si="1"/>
        <v>Meredith Palmer</v>
      </c>
      <c r="Q8" s="28"/>
      <c r="R8" s="28" t="str">
        <f t="shared" si="2"/>
        <v>2013-10-04</v>
      </c>
      <c r="S8" s="28" t="str">
        <f t="shared" si="3"/>
        <v>2013-10/04</v>
      </c>
      <c r="T8" s="28" t="str">
        <f t="shared" si="4"/>
        <v>2013/10-04</v>
      </c>
    </row>
    <row r="9" spans="1:20" x14ac:dyDescent="0.3">
      <c r="A9">
        <v>1008</v>
      </c>
      <c r="B9" t="s">
        <v>31</v>
      </c>
      <c r="C9" s="2" t="s">
        <v>47</v>
      </c>
      <c r="D9">
        <v>38</v>
      </c>
      <c r="E9" t="s">
        <v>11</v>
      </c>
      <c r="F9" t="s">
        <v>12</v>
      </c>
      <c r="G9" s="3">
        <v>48000</v>
      </c>
      <c r="H9" s="21" t="str">
        <f t="shared" si="0"/>
        <v>Stanley.Hudson@gmail.com</v>
      </c>
      <c r="I9" s="8">
        <v>37416</v>
      </c>
      <c r="J9" s="8">
        <v>42116</v>
      </c>
      <c r="K9" s="23">
        <v>9</v>
      </c>
      <c r="L9" s="24" t="str">
        <v>Sta</v>
      </c>
      <c r="M9" s="24" t="str">
        <v>22</v>
      </c>
      <c r="N9" s="26" t="str">
        <v>2015/04/22</v>
      </c>
      <c r="O9" s="27" t="str">
        <v>Hudson</v>
      </c>
      <c r="P9" s="27" t="str">
        <f t="shared" si="1"/>
        <v>Stanley Hudson</v>
      </c>
      <c r="Q9" s="28"/>
      <c r="R9" s="28" t="str">
        <f t="shared" si="2"/>
        <v>2015-04-22</v>
      </c>
      <c r="S9" s="28" t="str">
        <f t="shared" si="3"/>
        <v>2015-04/22</v>
      </c>
      <c r="T9" s="28" t="str">
        <f t="shared" si="4"/>
        <v>2015/04-22</v>
      </c>
    </row>
    <row r="10" spans="1:20" x14ac:dyDescent="0.3">
      <c r="A10">
        <v>1009</v>
      </c>
      <c r="B10" t="s">
        <v>33</v>
      </c>
      <c r="C10" s="2" t="s">
        <v>34</v>
      </c>
      <c r="D10">
        <v>31</v>
      </c>
      <c r="E10" t="s">
        <v>11</v>
      </c>
      <c r="F10" t="s">
        <v>21</v>
      </c>
      <c r="G10" s="3">
        <v>42000</v>
      </c>
      <c r="H10" s="21" t="str">
        <f t="shared" si="0"/>
        <v>Kevin.Malone@gmail.com</v>
      </c>
      <c r="I10" s="8">
        <v>37843</v>
      </c>
      <c r="J10" s="8">
        <v>40800</v>
      </c>
      <c r="K10" s="23">
        <v>6</v>
      </c>
      <c r="L10" s="24" t="str">
        <v>Kev</v>
      </c>
      <c r="M10" s="24" t="str">
        <v>14</v>
      </c>
      <c r="N10" s="26" t="str">
        <v>2011/09/14</v>
      </c>
      <c r="O10" s="27" t="str">
        <v>Malone</v>
      </c>
      <c r="P10" s="27" t="str">
        <f t="shared" si="1"/>
        <v>Kevin Malone</v>
      </c>
      <c r="Q10" s="28"/>
      <c r="R10" s="28" t="str">
        <f t="shared" si="2"/>
        <v>2011-09-14</v>
      </c>
      <c r="S10" s="28" t="str">
        <f t="shared" si="3"/>
        <v>2011-09/14</v>
      </c>
      <c r="T10" s="28" t="str">
        <f t="shared" si="4"/>
        <v>2011/09-14</v>
      </c>
    </row>
    <row r="14" spans="1:20" x14ac:dyDescent="0.3">
      <c r="A14" s="6" t="s">
        <v>36</v>
      </c>
      <c r="B14" s="7">
        <f>MAX(G2:G10)</f>
        <v>65000</v>
      </c>
      <c r="C14" s="9" t="s">
        <v>55</v>
      </c>
      <c r="D14" s="10">
        <f>SUM(G2:G10)</f>
        <v>437000</v>
      </c>
      <c r="E14" s="11" t="s">
        <v>58</v>
      </c>
      <c r="F14" s="11">
        <f>COUNT(A2:A10)</f>
        <v>9</v>
      </c>
    </row>
    <row r="15" spans="1:20" x14ac:dyDescent="0.3">
      <c r="A15" s="6" t="s">
        <v>35</v>
      </c>
      <c r="B15" s="7">
        <f>MIN(G2:G10)</f>
        <v>36000</v>
      </c>
      <c r="C15" s="9" t="s">
        <v>56</v>
      </c>
      <c r="D15" s="9">
        <f>SUMIF(G2:G10, "&gt;50000")</f>
        <v>128000</v>
      </c>
      <c r="E15" s="11" t="s">
        <v>59</v>
      </c>
      <c r="F15" s="11">
        <f>COUNTIF(E2:E10,"Female")</f>
        <v>3</v>
      </c>
    </row>
    <row r="16" spans="1:20" x14ac:dyDescent="0.3">
      <c r="C16" s="9" t="s">
        <v>57</v>
      </c>
      <c r="D16" s="9">
        <f>SUMIFS(G2:G10,E2:E10,"Male",D2:D10, "&gt;30")</f>
        <v>205000</v>
      </c>
      <c r="E16" s="11" t="s">
        <v>60</v>
      </c>
      <c r="F16" s="11">
        <f>COUNTIFS(G2:G10,"&gt;45000",F2:F10, "Salesman")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FFD7-00D2-4AC2-82A9-BAFBE8596D58}">
  <dimension ref="A1:L10"/>
  <sheetViews>
    <sheetView zoomScale="133" workbookViewId="0">
      <selection activeCell="K1" sqref="K1:L10"/>
    </sheetView>
  </sheetViews>
  <sheetFormatPr defaultRowHeight="14.4" x14ac:dyDescent="0.3"/>
  <cols>
    <col min="2" max="2" width="9.33203125" bestFit="1" customWidth="1"/>
    <col min="3" max="3" width="13.5546875" bestFit="1" customWidth="1"/>
    <col min="7" max="7" width="10" bestFit="1" customWidth="1"/>
    <col min="8" max="8" width="25.44140625" customWidth="1"/>
    <col min="9" max="9" width="10.33203125" bestFit="1" customWidth="1"/>
    <col min="10" max="10" width="15.33203125" customWidth="1"/>
    <col min="11" max="11" width="10.21875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7</v>
      </c>
      <c r="J1" t="s">
        <v>8</v>
      </c>
      <c r="K1" s="28" t="s">
        <v>62</v>
      </c>
      <c r="L1" s="28" t="s">
        <v>61</v>
      </c>
    </row>
    <row r="2" spans="1:12" x14ac:dyDescent="0.3">
      <c r="A2">
        <v>1001</v>
      </c>
      <c r="B2" t="s">
        <v>9</v>
      </c>
      <c r="C2" s="2" t="s">
        <v>10</v>
      </c>
      <c r="D2">
        <v>30</v>
      </c>
      <c r="E2" t="s">
        <v>11</v>
      </c>
      <c r="F2" t="s">
        <v>12</v>
      </c>
      <c r="G2" s="3">
        <v>45000</v>
      </c>
      <c r="H2" t="str">
        <f>_xlfn.CONCAT(B2,".",O2,"@gmail.com")</f>
        <v>Jim.@gmail.com</v>
      </c>
      <c r="I2" s="8">
        <v>37197</v>
      </c>
      <c r="J2" s="8">
        <v>42253</v>
      </c>
      <c r="K2" s="28">
        <f>_xlfn.DAYS(J2,I2)</f>
        <v>5056</v>
      </c>
      <c r="L2" s="28">
        <f>NETWORKDAYS(I2,J2)</f>
        <v>3611</v>
      </c>
    </row>
    <row r="3" spans="1:12" x14ac:dyDescent="0.3">
      <c r="A3">
        <v>1002</v>
      </c>
      <c r="B3" t="s">
        <v>13</v>
      </c>
      <c r="C3" s="2" t="s">
        <v>45</v>
      </c>
      <c r="D3">
        <v>30</v>
      </c>
      <c r="E3" t="s">
        <v>15</v>
      </c>
      <c r="F3" t="s">
        <v>16</v>
      </c>
      <c r="G3" s="3">
        <v>36000</v>
      </c>
      <c r="H3" t="str">
        <f t="shared" ref="H3:H10" si="0">_xlfn.CONCAT(B3,".",O3,"@gmail.com")</f>
        <v>Pam.@gmail.com</v>
      </c>
      <c r="I3" s="8">
        <v>36436</v>
      </c>
      <c r="J3" s="8">
        <v>42287</v>
      </c>
      <c r="K3" s="28">
        <f t="shared" ref="K3:K10" si="1">_xlfn.DAYS(J3,I3)</f>
        <v>5851</v>
      </c>
      <c r="L3" s="28">
        <f t="shared" ref="L3:L10" si="2">NETWORKDAYS(I3,J3)</f>
        <v>4180</v>
      </c>
    </row>
    <row r="4" spans="1:12" x14ac:dyDescent="0.3">
      <c r="A4">
        <v>1003</v>
      </c>
      <c r="B4" t="s">
        <v>17</v>
      </c>
      <c r="C4" s="2" t="s">
        <v>18</v>
      </c>
      <c r="D4">
        <v>29</v>
      </c>
      <c r="E4" t="s">
        <v>11</v>
      </c>
      <c r="F4" t="s">
        <v>12</v>
      </c>
      <c r="G4" s="3">
        <v>63000</v>
      </c>
      <c r="H4" t="str">
        <f t="shared" si="0"/>
        <v>Dwight.@gmail.com</v>
      </c>
      <c r="I4" s="8">
        <v>36711</v>
      </c>
      <c r="J4" s="8">
        <v>42986</v>
      </c>
      <c r="K4" s="28">
        <f t="shared" si="1"/>
        <v>6275</v>
      </c>
      <c r="L4" s="28">
        <f t="shared" si="2"/>
        <v>4484</v>
      </c>
    </row>
    <row r="5" spans="1:12" x14ac:dyDescent="0.3">
      <c r="A5">
        <v>1004</v>
      </c>
      <c r="B5" t="s">
        <v>19</v>
      </c>
      <c r="C5" s="2" t="s">
        <v>20</v>
      </c>
      <c r="D5">
        <v>31</v>
      </c>
      <c r="E5" t="s">
        <v>15</v>
      </c>
      <c r="F5" t="s">
        <v>21</v>
      </c>
      <c r="G5" s="3">
        <v>47000</v>
      </c>
      <c r="H5" t="str">
        <f t="shared" si="0"/>
        <v>Angela.@gmail.com</v>
      </c>
      <c r="I5" s="8">
        <v>36530</v>
      </c>
      <c r="J5" s="8">
        <v>42341</v>
      </c>
      <c r="K5" s="28">
        <f t="shared" si="1"/>
        <v>5811</v>
      </c>
      <c r="L5" s="28">
        <f t="shared" si="2"/>
        <v>4152</v>
      </c>
    </row>
    <row r="6" spans="1:12" x14ac:dyDescent="0.3">
      <c r="A6">
        <v>1005</v>
      </c>
      <c r="B6" t="s">
        <v>22</v>
      </c>
      <c r="C6" s="2" t="s">
        <v>23</v>
      </c>
      <c r="D6">
        <v>32</v>
      </c>
      <c r="E6" t="s">
        <v>11</v>
      </c>
      <c r="F6" t="s">
        <v>24</v>
      </c>
      <c r="G6" s="3">
        <v>50000</v>
      </c>
      <c r="H6" t="str">
        <f t="shared" si="0"/>
        <v>Toby.@gmail.com</v>
      </c>
      <c r="I6" s="8">
        <v>37017</v>
      </c>
      <c r="J6" s="8">
        <v>42977</v>
      </c>
      <c r="K6" s="28">
        <f t="shared" si="1"/>
        <v>5960</v>
      </c>
      <c r="L6" s="28">
        <f t="shared" si="2"/>
        <v>4258</v>
      </c>
    </row>
    <row r="7" spans="1:12" x14ac:dyDescent="0.3">
      <c r="A7">
        <v>1006</v>
      </c>
      <c r="B7" t="s">
        <v>25</v>
      </c>
      <c r="C7" s="2" t="s">
        <v>26</v>
      </c>
      <c r="D7">
        <v>35</v>
      </c>
      <c r="E7" t="s">
        <v>11</v>
      </c>
      <c r="F7" t="s">
        <v>27</v>
      </c>
      <c r="G7" s="3">
        <v>65000</v>
      </c>
      <c r="H7" t="str">
        <f t="shared" si="0"/>
        <v>Michael.@gmail.com</v>
      </c>
      <c r="I7" s="8">
        <v>35040</v>
      </c>
      <c r="J7" s="8">
        <v>41528</v>
      </c>
      <c r="K7" s="28">
        <f t="shared" si="1"/>
        <v>6488</v>
      </c>
      <c r="L7" s="28">
        <f t="shared" si="2"/>
        <v>4635</v>
      </c>
    </row>
    <row r="8" spans="1:12" x14ac:dyDescent="0.3">
      <c r="A8">
        <v>1007</v>
      </c>
      <c r="B8" t="s">
        <v>28</v>
      </c>
      <c r="C8" s="2" t="s">
        <v>29</v>
      </c>
      <c r="D8">
        <v>32</v>
      </c>
      <c r="E8" t="s">
        <v>15</v>
      </c>
      <c r="F8" t="s">
        <v>30</v>
      </c>
      <c r="G8" s="3">
        <v>41000</v>
      </c>
      <c r="H8" t="str">
        <f t="shared" si="0"/>
        <v>Meredith.@gmail.com</v>
      </c>
      <c r="I8" s="8">
        <v>37933</v>
      </c>
      <c r="J8" s="8">
        <v>41551</v>
      </c>
      <c r="K8" s="28">
        <f t="shared" si="1"/>
        <v>3618</v>
      </c>
      <c r="L8" s="28">
        <f t="shared" si="2"/>
        <v>2585</v>
      </c>
    </row>
    <row r="9" spans="1:12" x14ac:dyDescent="0.3">
      <c r="A9">
        <v>1008</v>
      </c>
      <c r="B9" t="s">
        <v>31</v>
      </c>
      <c r="C9" s="2" t="s">
        <v>32</v>
      </c>
      <c r="D9">
        <v>38</v>
      </c>
      <c r="E9" t="s">
        <v>11</v>
      </c>
      <c r="F9" t="s">
        <v>12</v>
      </c>
      <c r="G9" s="3">
        <v>48000</v>
      </c>
      <c r="H9" t="str">
        <f t="shared" si="0"/>
        <v>Stanley.@gmail.com</v>
      </c>
      <c r="I9" s="8">
        <v>37416</v>
      </c>
      <c r="J9" s="8">
        <v>42116</v>
      </c>
      <c r="K9" s="28">
        <f t="shared" si="1"/>
        <v>4700</v>
      </c>
      <c r="L9" s="28">
        <f t="shared" si="2"/>
        <v>3358</v>
      </c>
    </row>
    <row r="10" spans="1:12" x14ac:dyDescent="0.3">
      <c r="A10">
        <v>1009</v>
      </c>
      <c r="B10" t="s">
        <v>33</v>
      </c>
      <c r="C10" s="2" t="s">
        <v>34</v>
      </c>
      <c r="D10">
        <v>31</v>
      </c>
      <c r="E10" t="s">
        <v>11</v>
      </c>
      <c r="F10" t="s">
        <v>21</v>
      </c>
      <c r="G10" s="3">
        <v>42000</v>
      </c>
      <c r="H10" t="str">
        <f t="shared" si="0"/>
        <v>Kevin.@gmail.com</v>
      </c>
      <c r="I10" s="8">
        <v>37843</v>
      </c>
      <c r="J10" s="8">
        <v>40800</v>
      </c>
      <c r="K10" s="28">
        <f t="shared" si="1"/>
        <v>2957</v>
      </c>
      <c r="L10" s="28">
        <f t="shared" si="2"/>
        <v>2113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8A8D-A5E2-46E3-AF55-8E0D2E358B7A}">
  <dimension ref="F3:W32"/>
  <sheetViews>
    <sheetView tabSelected="1" topLeftCell="C1" zoomScaleNormal="100" workbookViewId="0">
      <selection activeCell="Q6" sqref="Q6"/>
    </sheetView>
  </sheetViews>
  <sheetFormatPr defaultRowHeight="14.4" x14ac:dyDescent="0.3"/>
  <cols>
    <col min="4" max="4" width="9.88671875" customWidth="1"/>
    <col min="7" max="7" width="10.77734375" bestFit="1" customWidth="1"/>
    <col min="8" max="8" width="9.33203125" bestFit="1" customWidth="1"/>
    <col min="9" max="9" width="13.5546875" bestFit="1" customWidth="1"/>
    <col min="10" max="10" width="4" bestFit="1" customWidth="1"/>
    <col min="11" max="11" width="6.88671875" bestFit="1" customWidth="1"/>
    <col min="12" max="12" width="15.77734375" bestFit="1" customWidth="1"/>
    <col min="13" max="13" width="10" bestFit="1" customWidth="1"/>
    <col min="14" max="14" width="19.44140625" bestFit="1" customWidth="1"/>
    <col min="15" max="15" width="11.33203125" customWidth="1"/>
    <col min="16" max="16" width="10.33203125" bestFit="1" customWidth="1"/>
    <col min="17" max="17" width="17.6640625" bestFit="1" customWidth="1"/>
    <col min="18" max="18" width="14.44140625" customWidth="1"/>
    <col min="19" max="19" width="34.21875" bestFit="1" customWidth="1"/>
    <col min="20" max="20" width="17.88671875" bestFit="1" customWidth="1"/>
  </cols>
  <sheetData>
    <row r="3" spans="6:23" x14ac:dyDescent="0.3">
      <c r="S3" s="13" t="s">
        <v>75</v>
      </c>
      <c r="T3" s="11"/>
      <c r="U3" s="11"/>
    </row>
    <row r="4" spans="6:23" x14ac:dyDescent="0.3">
      <c r="S4" s="11" t="s">
        <v>64</v>
      </c>
      <c r="T4" s="11" t="s">
        <v>65</v>
      </c>
      <c r="U4" s="11"/>
    </row>
    <row r="5" spans="6:23" x14ac:dyDescent="0.3"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40</v>
      </c>
      <c r="N5" t="s">
        <v>7</v>
      </c>
      <c r="O5" t="s">
        <v>8</v>
      </c>
      <c r="P5" t="s">
        <v>63</v>
      </c>
      <c r="S5" s="11"/>
      <c r="T5" s="11"/>
      <c r="U5" s="11"/>
    </row>
    <row r="6" spans="6:23" x14ac:dyDescent="0.3">
      <c r="F6">
        <v>1001</v>
      </c>
      <c r="G6" t="s">
        <v>9</v>
      </c>
      <c r="H6" s="2" t="s">
        <v>10</v>
      </c>
      <c r="I6">
        <v>30</v>
      </c>
      <c r="J6" t="s">
        <v>11</v>
      </c>
      <c r="K6" t="s">
        <v>12</v>
      </c>
      <c r="L6" s="3">
        <v>45000</v>
      </c>
      <c r="M6" t="str">
        <f t="shared" ref="M6:M14" si="0">_xlfn.CONCAT(G6,".",W5,"@gmail.com")</f>
        <v>Jim.@gmail.com</v>
      </c>
      <c r="N6" s="8">
        <v>37197</v>
      </c>
      <c r="O6" s="8">
        <v>42253</v>
      </c>
      <c r="P6" t="str">
        <f>_xlfn.CONCAT(G6," ",H6)</f>
        <v>Jim Halpert</v>
      </c>
      <c r="S6" s="11" t="s">
        <v>9</v>
      </c>
      <c r="T6" s="11" t="str">
        <f>_xlfn.XLOOKUP(S6,G6:G14,M6:M14,"Not Found")</f>
        <v>Jim.@gmail.com</v>
      </c>
      <c r="U6" s="11"/>
    </row>
    <row r="7" spans="6:23" x14ac:dyDescent="0.3">
      <c r="F7">
        <v>1002</v>
      </c>
      <c r="G7" t="s">
        <v>13</v>
      </c>
      <c r="H7" s="2" t="s">
        <v>45</v>
      </c>
      <c r="I7">
        <v>30</v>
      </c>
      <c r="J7" t="s">
        <v>15</v>
      </c>
      <c r="K7" t="s">
        <v>16</v>
      </c>
      <c r="L7" s="3">
        <v>36000</v>
      </c>
      <c r="M7" t="str">
        <f t="shared" si="0"/>
        <v>Pam.@gmail.com</v>
      </c>
      <c r="N7" s="8">
        <v>36436</v>
      </c>
      <c r="O7" s="8">
        <v>42287</v>
      </c>
      <c r="P7" t="str">
        <f t="shared" ref="P7:P14" si="1">_xlfn.CONCAT(G7," ",H7)</f>
        <v xml:space="preserve">Pam Beasley              </v>
      </c>
      <c r="S7" s="11" t="s">
        <v>22</v>
      </c>
      <c r="T7" s="11" t="e">
        <f>_xlfn.XLOOKUP(S7,#REF!,#REF!,"Not Found")</f>
        <v>#REF!</v>
      </c>
      <c r="U7" s="11"/>
    </row>
    <row r="8" spans="6:23" x14ac:dyDescent="0.3">
      <c r="F8">
        <v>1003</v>
      </c>
      <c r="G8" t="s">
        <v>17</v>
      </c>
      <c r="H8" s="2" t="s">
        <v>18</v>
      </c>
      <c r="I8">
        <v>29</v>
      </c>
      <c r="J8" t="s">
        <v>11</v>
      </c>
      <c r="K8" t="s">
        <v>12</v>
      </c>
      <c r="L8" s="3">
        <v>63000</v>
      </c>
      <c r="M8" t="str">
        <f t="shared" si="0"/>
        <v>Dwight.@gmail.com</v>
      </c>
      <c r="N8" s="8">
        <v>36711</v>
      </c>
      <c r="O8" s="8">
        <v>42986</v>
      </c>
      <c r="P8" t="str">
        <f t="shared" si="1"/>
        <v>Dwight Schrute</v>
      </c>
      <c r="S8" s="11" t="s">
        <v>31</v>
      </c>
      <c r="T8" s="11" t="str">
        <f>_xlfn.XLOOKUP(S8,H15:H15,N15:N15,"Not Found")</f>
        <v>Not Found</v>
      </c>
      <c r="U8" s="11"/>
    </row>
    <row r="9" spans="6:23" x14ac:dyDescent="0.3">
      <c r="F9">
        <v>1004</v>
      </c>
      <c r="G9" t="s">
        <v>19</v>
      </c>
      <c r="H9" s="2" t="s">
        <v>20</v>
      </c>
      <c r="I9">
        <v>31</v>
      </c>
      <c r="J9" t="s">
        <v>15</v>
      </c>
      <c r="K9" t="s">
        <v>21</v>
      </c>
      <c r="L9" s="3">
        <v>47000</v>
      </c>
      <c r="M9" t="str">
        <f t="shared" si="0"/>
        <v>Angela.@gmail.com</v>
      </c>
      <c r="N9" s="8">
        <v>36530</v>
      </c>
      <c r="O9" s="8">
        <v>42341</v>
      </c>
      <c r="P9" t="str">
        <f t="shared" si="1"/>
        <v>Angela Martin</v>
      </c>
      <c r="S9" s="11" t="s">
        <v>19</v>
      </c>
      <c r="T9" s="11" t="str">
        <f>_xlfn.XLOOKUP(S9,H15:H16,N15:N16,"Not Found")</f>
        <v>Not Found</v>
      </c>
      <c r="U9" s="11"/>
    </row>
    <row r="10" spans="6:23" x14ac:dyDescent="0.3">
      <c r="F10">
        <v>1005</v>
      </c>
      <c r="G10" t="s">
        <v>22</v>
      </c>
      <c r="H10" s="2" t="s">
        <v>23</v>
      </c>
      <c r="I10">
        <v>32</v>
      </c>
      <c r="J10" t="s">
        <v>11</v>
      </c>
      <c r="K10" t="s">
        <v>24</v>
      </c>
      <c r="L10" s="3">
        <v>50000</v>
      </c>
      <c r="M10" t="str">
        <f t="shared" si="0"/>
        <v>Toby.@gmail.com</v>
      </c>
      <c r="N10" s="8">
        <v>36711</v>
      </c>
      <c r="O10" s="8">
        <v>42977</v>
      </c>
      <c r="P10" t="str">
        <f t="shared" si="1"/>
        <v>Toby Flenderson</v>
      </c>
      <c r="S10" s="11" t="s">
        <v>66</v>
      </c>
      <c r="T10" s="11" t="str">
        <f>_xlfn.XLOOKUP(S10,G10:G14,M10:M14,"Not Found")</f>
        <v>Not Found</v>
      </c>
      <c r="U10" s="11"/>
    </row>
    <row r="11" spans="6:23" x14ac:dyDescent="0.3">
      <c r="F11">
        <v>1006</v>
      </c>
      <c r="G11" t="s">
        <v>25</v>
      </c>
      <c r="H11" s="2" t="s">
        <v>26</v>
      </c>
      <c r="I11">
        <v>35</v>
      </c>
      <c r="J11" t="s">
        <v>11</v>
      </c>
      <c r="K11" t="s">
        <v>27</v>
      </c>
      <c r="L11" s="3">
        <v>65000</v>
      </c>
      <c r="M11" t="str">
        <f t="shared" si="0"/>
        <v>Michael.@gmail.com</v>
      </c>
      <c r="N11" s="8">
        <v>36530</v>
      </c>
      <c r="O11" s="8">
        <v>41528</v>
      </c>
      <c r="P11" t="str">
        <f t="shared" si="1"/>
        <v>Michael Scott</v>
      </c>
    </row>
    <row r="12" spans="6:23" x14ac:dyDescent="0.3">
      <c r="F12">
        <v>1007</v>
      </c>
      <c r="G12" t="s">
        <v>28</v>
      </c>
      <c r="H12" s="2" t="s">
        <v>29</v>
      </c>
      <c r="I12">
        <v>32</v>
      </c>
      <c r="J12" t="s">
        <v>15</v>
      </c>
      <c r="K12" t="s">
        <v>30</v>
      </c>
      <c r="L12" s="3">
        <v>41000</v>
      </c>
      <c r="M12" t="str">
        <f t="shared" si="0"/>
        <v>Meredith.@gmail.com</v>
      </c>
      <c r="N12" s="8">
        <v>37933</v>
      </c>
      <c r="O12" s="8">
        <v>41551</v>
      </c>
      <c r="P12" t="str">
        <f t="shared" si="1"/>
        <v>Meredith Palmer</v>
      </c>
      <c r="S12" s="14" t="s">
        <v>74</v>
      </c>
      <c r="T12" s="15"/>
      <c r="U12" s="15"/>
      <c r="V12" s="15"/>
      <c r="W12" s="15"/>
    </row>
    <row r="13" spans="6:23" x14ac:dyDescent="0.3">
      <c r="F13">
        <v>1008</v>
      </c>
      <c r="G13" t="s">
        <v>31</v>
      </c>
      <c r="H13" s="2" t="s">
        <v>32</v>
      </c>
      <c r="I13">
        <v>38</v>
      </c>
      <c r="J13" t="s">
        <v>11</v>
      </c>
      <c r="K13" t="s">
        <v>12</v>
      </c>
      <c r="L13" s="3">
        <v>48000</v>
      </c>
      <c r="M13" t="str">
        <f t="shared" si="0"/>
        <v>Stanley.@gmail.com</v>
      </c>
      <c r="N13" s="8">
        <v>37416</v>
      </c>
      <c r="O13" s="8">
        <v>42116</v>
      </c>
      <c r="P13" t="str">
        <f t="shared" si="1"/>
        <v>Stanley Hudson</v>
      </c>
      <c r="S13" s="15" t="s">
        <v>67</v>
      </c>
      <c r="T13" s="15"/>
      <c r="U13" s="15"/>
      <c r="V13" s="15"/>
      <c r="W13" s="15"/>
    </row>
    <row r="14" spans="6:23" x14ac:dyDescent="0.3">
      <c r="F14">
        <v>1009</v>
      </c>
      <c r="G14" t="s">
        <v>33</v>
      </c>
      <c r="H14" s="2" t="s">
        <v>34</v>
      </c>
      <c r="I14">
        <v>31</v>
      </c>
      <c r="J14" t="s">
        <v>11</v>
      </c>
      <c r="K14" t="s">
        <v>21</v>
      </c>
      <c r="L14" s="3">
        <v>42000</v>
      </c>
      <c r="M14" t="str">
        <f t="shared" si="0"/>
        <v>Kevin.@gmail.com</v>
      </c>
      <c r="N14" s="8">
        <v>37843</v>
      </c>
      <c r="O14" s="8">
        <v>40800</v>
      </c>
      <c r="P14" t="str">
        <f t="shared" si="1"/>
        <v>Kevin Malone</v>
      </c>
      <c r="S14" s="15"/>
      <c r="T14" s="15" t="s">
        <v>68</v>
      </c>
      <c r="U14" s="15" t="s">
        <v>69</v>
      </c>
      <c r="V14" s="15" t="s">
        <v>70</v>
      </c>
      <c r="W14" s="15" t="s">
        <v>71</v>
      </c>
    </row>
    <row r="15" spans="6:23" x14ac:dyDescent="0.3">
      <c r="S15" s="15" t="s">
        <v>9</v>
      </c>
      <c r="T15" s="15" cm="1">
        <f t="array" ref="T15:W15">_xlfn.XLOOKUP(S15,G6:G14,I6:L14,"Not Found")</f>
        <v>30</v>
      </c>
      <c r="U15" s="15" t="str">
        <v>Male</v>
      </c>
      <c r="V15" s="15" t="str">
        <v>Salesman</v>
      </c>
      <c r="W15" s="15">
        <v>45000</v>
      </c>
    </row>
    <row r="16" spans="6:23" x14ac:dyDescent="0.3">
      <c r="I16" s="12"/>
      <c r="S16" s="15" t="s">
        <v>72</v>
      </c>
      <c r="T16" s="15" t="e" cm="1">
        <f t="array" ref="T16">_xlfn.XLOOKUP(S16,#REF!,#REF!,"Not Found")</f>
        <v>#REF!</v>
      </c>
      <c r="U16" s="15"/>
      <c r="V16" s="15"/>
      <c r="W16" s="15"/>
    </row>
    <row r="17" spans="19:23" x14ac:dyDescent="0.3">
      <c r="S17" s="15" t="s">
        <v>73</v>
      </c>
      <c r="T17" s="15" t="str" cm="1">
        <f t="array" ref="T17">_xlfn.XLOOKUP(S17,H15:H15,J15:M15,"Not Found")</f>
        <v>Not Found</v>
      </c>
      <c r="U17" s="15"/>
      <c r="V17" s="15"/>
      <c r="W17" s="15"/>
    </row>
    <row r="19" spans="19:23" x14ac:dyDescent="0.3">
      <c r="S19" s="18" t="s">
        <v>79</v>
      </c>
      <c r="T19" s="6"/>
      <c r="U19" s="6"/>
    </row>
    <row r="20" spans="19:23" x14ac:dyDescent="0.3">
      <c r="S20" s="6"/>
      <c r="T20" s="6"/>
      <c r="U20" s="6"/>
    </row>
    <row r="21" spans="19:23" x14ac:dyDescent="0.3">
      <c r="S21" s="19">
        <v>36530</v>
      </c>
      <c r="T21" s="6" t="str">
        <f>_xlfn.XLOOKUP(S21,N6:N14,P6:P14,,,1)</f>
        <v>Angela Martin</v>
      </c>
      <c r="U21" s="6" t="s">
        <v>80</v>
      </c>
    </row>
    <row r="22" spans="19:23" x14ac:dyDescent="0.3">
      <c r="S22" s="19">
        <v>36530</v>
      </c>
      <c r="T22" s="6" t="e">
        <f>_xlfn.XLOOKUP(S22,#REF!,#REF!,,,-1)</f>
        <v>#REF!</v>
      </c>
      <c r="U22" s="6" t="s">
        <v>81</v>
      </c>
    </row>
    <row r="25" spans="19:23" x14ac:dyDescent="0.3">
      <c r="S25" s="16" t="s">
        <v>76</v>
      </c>
      <c r="T25" s="9"/>
    </row>
    <row r="26" spans="19:23" x14ac:dyDescent="0.3">
      <c r="S26" s="9" t="s">
        <v>77</v>
      </c>
      <c r="T26" s="9" t="str">
        <f>_xlfn.XLOOKUP(S26&amp;"*",P6:P14,M6:M14,"Not Found",2)</f>
        <v>Jim.@gmail.com</v>
      </c>
    </row>
    <row r="27" spans="19:23" x14ac:dyDescent="0.3">
      <c r="S27" s="9" t="s">
        <v>19</v>
      </c>
      <c r="T27" s="9" t="e">
        <f>_xlfn.XLOOKUP(S27&amp;"*",#REF!,#REF!,"Not Found",2)</f>
        <v>#REF!</v>
      </c>
    </row>
    <row r="28" spans="19:23" x14ac:dyDescent="0.3">
      <c r="S28" s="17" t="s">
        <v>23</v>
      </c>
      <c r="T28" s="9" t="str">
        <f>_xlfn.XLOOKUP("*"&amp;S28,P6:P14,M6:M14,"Not Found",2)</f>
        <v>Toby.@gmail.com</v>
      </c>
    </row>
    <row r="29" spans="19:23" x14ac:dyDescent="0.3">
      <c r="S29" s="17" t="s">
        <v>34</v>
      </c>
      <c r="T29" s="9" t="e">
        <f>_xlfn.XLOOKUP("*"&amp;S29,#REF!,#REF!,"Not Found",2)</f>
        <v>#REF!</v>
      </c>
    </row>
    <row r="31" spans="19:23" x14ac:dyDescent="0.3">
      <c r="S31" s="20" t="s">
        <v>78</v>
      </c>
      <c r="T31" s="21"/>
      <c r="U31" s="21"/>
      <c r="V31" s="21"/>
    </row>
    <row r="32" spans="19:23" x14ac:dyDescent="0.3">
      <c r="S32" s="22">
        <v>36526</v>
      </c>
      <c r="T32" s="21" t="str" cm="1">
        <f t="array" ref="T32:V32">_xlfn.XLOOKUP(S32,N6:N14,J6:L14,,1)</f>
        <v>Female</v>
      </c>
      <c r="U32" s="21" t="str">
        <v>Accountant</v>
      </c>
      <c r="V32" s="21">
        <v>47000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7254-1E15-4596-90D4-67ACD0006BA7}">
  <dimension ref="A1:L10"/>
  <sheetViews>
    <sheetView zoomScale="123" workbookViewId="0">
      <selection activeCell="N7" sqref="N7"/>
    </sheetView>
  </sheetViews>
  <sheetFormatPr defaultRowHeight="14.4" x14ac:dyDescent="0.3"/>
  <cols>
    <col min="7" max="7" width="10.5546875" bestFit="1" customWidth="1"/>
    <col min="8" max="9" width="10.77734375" bestFit="1" customWidth="1"/>
    <col min="12" max="12" width="15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37</v>
      </c>
      <c r="K1" s="29" t="s">
        <v>38</v>
      </c>
      <c r="L1" s="29" t="s">
        <v>38</v>
      </c>
    </row>
    <row r="2" spans="1:12" x14ac:dyDescent="0.3">
      <c r="A2">
        <v>1001</v>
      </c>
      <c r="B2" t="s">
        <v>9</v>
      </c>
      <c r="C2" t="s">
        <v>10</v>
      </c>
      <c r="D2" s="4">
        <v>30</v>
      </c>
      <c r="E2" t="s">
        <v>11</v>
      </c>
      <c r="F2" t="s">
        <v>12</v>
      </c>
      <c r="G2" s="3">
        <v>45000</v>
      </c>
      <c r="H2" s="1">
        <v>37197</v>
      </c>
      <c r="I2" s="1">
        <v>42253</v>
      </c>
      <c r="J2" s="5" t="str" cm="1">
        <f t="array" ref="J2:J10">IF(D2:D10&gt;30,"Adult","Young")</f>
        <v>Young</v>
      </c>
      <c r="K2" s="29" cm="1">
        <f t="array" ref="K2:K10">_xlfn.IFS(G2:G10&gt;50000,500,G2:G10&lt;=50000,0)</f>
        <v>0</v>
      </c>
      <c r="L2" s="29" t="str" cm="1">
        <f t="array" ref="L2:L10">_xlfn.IFS(F2:F10="Salesman","Need more sales",F2:F10&lt;&gt;"Salesman","Work Harder")</f>
        <v>Need more sales</v>
      </c>
    </row>
    <row r="3" spans="1:12" x14ac:dyDescent="0.3">
      <c r="A3">
        <v>1002</v>
      </c>
      <c r="B3" t="s">
        <v>13</v>
      </c>
      <c r="C3" t="s">
        <v>14</v>
      </c>
      <c r="D3" s="4">
        <v>30</v>
      </c>
      <c r="E3" t="s">
        <v>15</v>
      </c>
      <c r="F3" t="s">
        <v>16</v>
      </c>
      <c r="G3" s="3">
        <v>36000</v>
      </c>
      <c r="H3" s="1">
        <v>36436</v>
      </c>
      <c r="I3" s="1">
        <v>42287</v>
      </c>
      <c r="J3" s="5" t="str">
        <v>Young</v>
      </c>
      <c r="K3" s="29">
        <v>0</v>
      </c>
      <c r="L3" s="29" t="str">
        <v>Work Harder</v>
      </c>
    </row>
    <row r="4" spans="1:12" x14ac:dyDescent="0.3">
      <c r="A4">
        <v>1003</v>
      </c>
      <c r="B4" t="s">
        <v>17</v>
      </c>
      <c r="C4" t="s">
        <v>18</v>
      </c>
      <c r="D4" s="4">
        <v>29</v>
      </c>
      <c r="E4" t="s">
        <v>11</v>
      </c>
      <c r="F4" t="s">
        <v>12</v>
      </c>
      <c r="G4" s="3">
        <v>63000</v>
      </c>
      <c r="H4" s="1">
        <v>36711</v>
      </c>
      <c r="I4" s="1">
        <v>42986</v>
      </c>
      <c r="J4" s="5" t="str">
        <v>Young</v>
      </c>
      <c r="K4" s="29">
        <v>500</v>
      </c>
      <c r="L4" s="29" t="str">
        <v>Need more sales</v>
      </c>
    </row>
    <row r="5" spans="1:12" x14ac:dyDescent="0.3">
      <c r="A5">
        <v>1004</v>
      </c>
      <c r="B5" t="s">
        <v>19</v>
      </c>
      <c r="C5" t="s">
        <v>20</v>
      </c>
      <c r="D5" s="4">
        <v>31</v>
      </c>
      <c r="E5" t="s">
        <v>15</v>
      </c>
      <c r="F5" t="s">
        <v>21</v>
      </c>
      <c r="G5" s="3">
        <v>47000</v>
      </c>
      <c r="H5" s="1">
        <v>36530</v>
      </c>
      <c r="I5" s="1">
        <v>42341</v>
      </c>
      <c r="J5" s="5" t="str">
        <v>Adult</v>
      </c>
      <c r="K5" s="29">
        <v>0</v>
      </c>
      <c r="L5" s="29" t="str">
        <v>Work Harder</v>
      </c>
    </row>
    <row r="6" spans="1:12" x14ac:dyDescent="0.3">
      <c r="A6">
        <v>1005</v>
      </c>
      <c r="B6" t="s">
        <v>22</v>
      </c>
      <c r="C6" t="s">
        <v>23</v>
      </c>
      <c r="D6" s="4">
        <v>32</v>
      </c>
      <c r="E6" t="s">
        <v>11</v>
      </c>
      <c r="F6" t="s">
        <v>24</v>
      </c>
      <c r="G6" s="3">
        <v>50000</v>
      </c>
      <c r="H6" s="1">
        <v>37017</v>
      </c>
      <c r="I6" s="1">
        <v>42977</v>
      </c>
      <c r="J6" s="5" t="str">
        <v>Adult</v>
      </c>
      <c r="K6" s="29">
        <v>0</v>
      </c>
      <c r="L6" s="29" t="str">
        <v>Work Harder</v>
      </c>
    </row>
    <row r="7" spans="1:12" x14ac:dyDescent="0.3">
      <c r="A7">
        <v>1006</v>
      </c>
      <c r="B7" t="s">
        <v>25</v>
      </c>
      <c r="C7" t="s">
        <v>26</v>
      </c>
      <c r="D7" s="4">
        <v>35</v>
      </c>
      <c r="E7" t="s">
        <v>11</v>
      </c>
      <c r="F7" t="s">
        <v>27</v>
      </c>
      <c r="G7" s="3">
        <v>65000</v>
      </c>
      <c r="H7" s="1">
        <v>35040</v>
      </c>
      <c r="I7" s="1">
        <v>41528</v>
      </c>
      <c r="J7" s="5" t="str">
        <v>Adult</v>
      </c>
      <c r="K7" s="29">
        <v>500</v>
      </c>
      <c r="L7" s="29" t="str">
        <v>Work Harder</v>
      </c>
    </row>
    <row r="8" spans="1:12" x14ac:dyDescent="0.3">
      <c r="A8">
        <v>1007</v>
      </c>
      <c r="B8" t="s">
        <v>28</v>
      </c>
      <c r="C8" t="s">
        <v>29</v>
      </c>
      <c r="D8" s="4">
        <v>32</v>
      </c>
      <c r="E8" t="s">
        <v>15</v>
      </c>
      <c r="F8" t="s">
        <v>30</v>
      </c>
      <c r="G8" s="3">
        <v>41000</v>
      </c>
      <c r="H8" s="1">
        <v>37933</v>
      </c>
      <c r="I8" s="1">
        <v>41551</v>
      </c>
      <c r="J8" s="5" t="str">
        <v>Adult</v>
      </c>
      <c r="K8" s="29">
        <v>0</v>
      </c>
      <c r="L8" s="29" t="str">
        <v>Work Harder</v>
      </c>
    </row>
    <row r="9" spans="1:12" x14ac:dyDescent="0.3">
      <c r="A9">
        <v>1008</v>
      </c>
      <c r="B9" t="s">
        <v>31</v>
      </c>
      <c r="C9" t="s">
        <v>32</v>
      </c>
      <c r="D9" s="4">
        <v>38</v>
      </c>
      <c r="E9" t="s">
        <v>11</v>
      </c>
      <c r="F9" t="s">
        <v>12</v>
      </c>
      <c r="G9" s="3">
        <v>48000</v>
      </c>
      <c r="H9" s="1">
        <v>37416</v>
      </c>
      <c r="I9" s="1">
        <v>42116</v>
      </c>
      <c r="J9" s="5" t="str">
        <v>Adult</v>
      </c>
      <c r="K9" s="29">
        <v>0</v>
      </c>
      <c r="L9" s="29" t="str">
        <v>Need more sales</v>
      </c>
    </row>
    <row r="10" spans="1:12" x14ac:dyDescent="0.3">
      <c r="A10">
        <v>1009</v>
      </c>
      <c r="B10" t="s">
        <v>33</v>
      </c>
      <c r="C10" t="s">
        <v>34</v>
      </c>
      <c r="D10" s="4">
        <v>31</v>
      </c>
      <c r="E10" t="s">
        <v>11</v>
      </c>
      <c r="F10" t="s">
        <v>21</v>
      </c>
      <c r="G10" s="3">
        <v>42000</v>
      </c>
      <c r="H10" s="1">
        <v>37843</v>
      </c>
      <c r="I10" s="1">
        <v>40800</v>
      </c>
      <c r="J10" s="5" t="str">
        <v>Adult</v>
      </c>
      <c r="K10" s="29">
        <v>0</v>
      </c>
      <c r="L10" s="29" t="str">
        <v>Work Harder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Functions</vt:lpstr>
      <vt:lpstr>Others</vt:lpstr>
      <vt:lpstr>XlookUp</vt:lpstr>
      <vt:lpstr>IF-IFS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2025-01-17T06:46:08Z</dcterms:created>
  <dcterms:modified xsi:type="dcterms:W3CDTF">2025-01-17T18:05:02Z</dcterms:modified>
</cp:coreProperties>
</file>