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02483\Desktop\Personal\"/>
    </mc:Choice>
  </mc:AlternateContent>
  <bookViews>
    <workbookView xWindow="0" yWindow="0" windowWidth="24000" windowHeight="9600" activeTab="4"/>
  </bookViews>
  <sheets>
    <sheet name="Sheet2" sheetId="2" r:id="rId1"/>
    <sheet name="Sheet3" sheetId="3" r:id="rId2"/>
    <sheet name="Feb 2020 " sheetId="6" r:id="rId3"/>
    <sheet name="March 2020" sheetId="5" r:id="rId4"/>
    <sheet name="April 2020" sheetId="7" r:id="rId5"/>
    <sheet name="May 2020 " sheetId="13" r:id="rId6"/>
    <sheet name="June 2020" sheetId="14" r:id="rId7"/>
    <sheet name="July 2020" sheetId="15" r:id="rId8"/>
    <sheet name="August 2020" sheetId="16" r:id="rId9"/>
    <sheet name="September 2020" sheetId="17" r:id="rId10"/>
    <sheet name="October 2020" sheetId="18" r:id="rId11"/>
    <sheet name="November 2020" sheetId="19" r:id="rId12"/>
    <sheet name="December 2020" sheetId="2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7" l="1"/>
  <c r="K31" i="7" l="1"/>
  <c r="K30" i="7"/>
  <c r="K29" i="7"/>
  <c r="J5" i="7" l="1"/>
  <c r="R3" i="7"/>
  <c r="P3" i="7"/>
  <c r="J4" i="7" s="1"/>
  <c r="K28" i="7"/>
  <c r="K27" i="7" l="1"/>
  <c r="K26" i="7"/>
  <c r="K25" i="7" l="1"/>
  <c r="K24" i="7"/>
  <c r="K23" i="7"/>
  <c r="K26" i="6" l="1"/>
  <c r="H24" i="2"/>
  <c r="B16" i="2"/>
  <c r="K23" i="13"/>
  <c r="K22" i="7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E5" i="20"/>
  <c r="K4" i="20"/>
  <c r="E4" i="20"/>
  <c r="E39" i="20" s="1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E5" i="19"/>
  <c r="K4" i="19"/>
  <c r="K39" i="19" s="1"/>
  <c r="E4" i="19"/>
  <c r="E39" i="19" s="1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E5" i="18"/>
  <c r="K4" i="18"/>
  <c r="E4" i="18"/>
  <c r="E39" i="18" s="1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E5" i="17"/>
  <c r="K4" i="17"/>
  <c r="E4" i="17"/>
  <c r="E39" i="17" s="1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E5" i="16"/>
  <c r="K4" i="16"/>
  <c r="E4" i="16"/>
  <c r="E39" i="16" s="1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E5" i="15"/>
  <c r="K4" i="15"/>
  <c r="E4" i="15"/>
  <c r="E39" i="15" s="1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E5" i="14"/>
  <c r="K4" i="14"/>
  <c r="E4" i="14"/>
  <c r="E39" i="14" s="1"/>
  <c r="K39" i="20" l="1"/>
  <c r="L39" i="20" s="1"/>
  <c r="M39" i="20"/>
  <c r="N39" i="19"/>
  <c r="M39" i="19"/>
  <c r="L39" i="19"/>
  <c r="K39" i="16"/>
  <c r="M39" i="16" s="1"/>
  <c r="K39" i="17"/>
  <c r="M39" i="17" s="1"/>
  <c r="K39" i="18"/>
  <c r="N39" i="18" s="1"/>
  <c r="K39" i="15"/>
  <c r="M39" i="15" s="1"/>
  <c r="N39" i="16"/>
  <c r="K39" i="14"/>
  <c r="L39" i="14" s="1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E5" i="13"/>
  <c r="K4" i="13"/>
  <c r="E4" i="13"/>
  <c r="E39" i="13" s="1"/>
  <c r="K24" i="5"/>
  <c r="K23" i="5"/>
  <c r="E7" i="5"/>
  <c r="E6" i="5"/>
  <c r="E5" i="5"/>
  <c r="E4" i="5"/>
  <c r="N39" i="20" l="1"/>
  <c r="L39" i="16"/>
  <c r="L39" i="15"/>
  <c r="N39" i="15"/>
  <c r="N39" i="17"/>
  <c r="L39" i="17"/>
  <c r="L39" i="18"/>
  <c r="M39" i="18"/>
  <c r="M39" i="14"/>
  <c r="N39" i="14"/>
  <c r="K39" i="13"/>
  <c r="N39" i="13" s="1"/>
  <c r="K22" i="5"/>
  <c r="E5" i="7"/>
  <c r="E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4" i="7"/>
  <c r="L39" i="13" l="1"/>
  <c r="M39" i="13"/>
  <c r="E39" i="7"/>
  <c r="K39" i="7"/>
  <c r="K25" i="6"/>
  <c r="K24" i="6"/>
  <c r="K23" i="6"/>
  <c r="K22" i="6"/>
  <c r="E7" i="6"/>
  <c r="E6" i="6"/>
  <c r="E5" i="6"/>
  <c r="E4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N39" i="7" l="1"/>
  <c r="L39" i="7"/>
  <c r="M39" i="7"/>
  <c r="K39" i="6"/>
  <c r="E39" i="6"/>
  <c r="K21" i="5"/>
  <c r="K20" i="5"/>
  <c r="K19" i="5"/>
  <c r="K18" i="5"/>
  <c r="K17" i="5"/>
  <c r="K16" i="5"/>
  <c r="E39" i="5"/>
  <c r="K15" i="5"/>
  <c r="K14" i="5"/>
  <c r="K13" i="5"/>
  <c r="K12" i="5"/>
  <c r="K11" i="5"/>
  <c r="K10" i="5"/>
  <c r="K9" i="5"/>
  <c r="K8" i="5"/>
  <c r="K7" i="5"/>
  <c r="K6" i="5"/>
  <c r="K5" i="5"/>
  <c r="K4" i="5"/>
  <c r="N39" i="6" l="1"/>
  <c r="L39" i="6"/>
  <c r="M39" i="6"/>
  <c r="M41" i="6" s="1"/>
  <c r="K39" i="5"/>
  <c r="L39" i="5" l="1"/>
  <c r="N39" i="5"/>
  <c r="M39" i="5"/>
  <c r="M41" i="5" s="1"/>
  <c r="X3" i="2"/>
  <c r="X4" i="2" s="1"/>
  <c r="X5" i="2" s="1"/>
  <c r="X6" i="2" s="1"/>
  <c r="X7" i="2" s="1"/>
  <c r="W16" i="2" s="1"/>
  <c r="X17" i="2" s="1"/>
  <c r="X18" i="2" s="1"/>
  <c r="X19" i="2" s="1"/>
  <c r="X20" i="2" s="1"/>
  <c r="T19" i="2"/>
  <c r="T20" i="2" s="1"/>
  <c r="T18" i="2"/>
  <c r="T17" i="2"/>
  <c r="S16" i="2"/>
  <c r="T3" i="2"/>
  <c r="T4" i="2" s="1"/>
  <c r="T5" i="2" s="1"/>
  <c r="T6" i="2" s="1"/>
  <c r="T7" i="2" s="1"/>
  <c r="F12" i="3"/>
  <c r="H3" i="2"/>
  <c r="M43" i="5" l="1"/>
  <c r="M42" i="7"/>
  <c r="P3" i="2"/>
  <c r="P4" i="2" s="1"/>
  <c r="P5" i="2" s="1"/>
  <c r="P6" i="2" s="1"/>
  <c r="P7" i="2" s="1"/>
  <c r="P8" i="2" s="1"/>
  <c r="P9" i="2" s="1"/>
  <c r="O16" i="2" s="1"/>
  <c r="P17" i="2" s="1"/>
  <c r="P18" i="2" s="1"/>
  <c r="P19" i="2" s="1"/>
  <c r="P20" i="2" s="1"/>
  <c r="L3" i="2"/>
  <c r="L4" i="2" s="1"/>
  <c r="L5" i="2" s="1"/>
  <c r="L6" i="2" s="1"/>
  <c r="L7" i="2" s="1"/>
  <c r="L8" i="2" s="1"/>
  <c r="L9" i="2" s="1"/>
  <c r="L10" i="2" s="1"/>
  <c r="K16" i="2" s="1"/>
  <c r="L17" i="2" s="1"/>
  <c r="L18" i="2" s="1"/>
  <c r="L19" i="2" s="1"/>
  <c r="L20" i="2" s="1"/>
  <c r="L21" i="2" s="1"/>
  <c r="H4" i="2"/>
  <c r="H5" i="2" s="1"/>
  <c r="H6" i="2" s="1"/>
  <c r="H7" i="2" s="1"/>
  <c r="H8" i="2" s="1"/>
  <c r="H9" i="2" s="1"/>
  <c r="G16" i="2" s="1"/>
  <c r="H17" i="2" s="1"/>
  <c r="H18" i="2" s="1"/>
  <c r="H19" i="2" s="1"/>
  <c r="H20" i="2" s="1"/>
  <c r="H21" i="2" s="1"/>
  <c r="H22" i="2" s="1"/>
  <c r="H2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7" i="2" s="1"/>
  <c r="C18" i="2" s="1"/>
  <c r="C19" i="2" s="1"/>
  <c r="C20" i="2" s="1"/>
  <c r="C21" i="2" s="1"/>
  <c r="C22" i="2" s="1"/>
  <c r="C23" i="2" s="1"/>
  <c r="C24" i="2" s="1"/>
  <c r="C25" i="2" s="1"/>
  <c r="M41" i="13" l="1"/>
  <c r="M43" i="7"/>
  <c r="B29" i="2"/>
  <c r="M41" i="14" l="1"/>
  <c r="M42" i="13"/>
  <c r="M42" i="14" l="1"/>
  <c r="M41" i="15"/>
  <c r="M42" i="15" l="1"/>
  <c r="M41" i="16"/>
  <c r="M42" i="16" l="1"/>
  <c r="M41" i="17"/>
  <c r="M42" i="17" l="1"/>
  <c r="M41" i="18"/>
  <c r="M41" i="20" l="1"/>
  <c r="M42" i="20" s="1"/>
  <c r="M42" i="18"/>
  <c r="M41" i="19"/>
  <c r="M42" i="19" s="1"/>
</calcChain>
</file>

<file path=xl/sharedStrings.xml><?xml version="1.0" encoding="utf-8"?>
<sst xmlns="http://schemas.openxmlformats.org/spreadsheetml/2006/main" count="766" uniqueCount="104">
  <si>
    <t>Tirumala Rao</t>
  </si>
  <si>
    <t>Citi</t>
  </si>
  <si>
    <t>ICICI</t>
  </si>
  <si>
    <t>Shriram</t>
  </si>
  <si>
    <t>Sravani</t>
  </si>
  <si>
    <t>Sahafer</t>
  </si>
  <si>
    <t>Thanveer</t>
  </si>
  <si>
    <t>Gym</t>
  </si>
  <si>
    <t>Pharmacy</t>
  </si>
  <si>
    <t>Power</t>
  </si>
  <si>
    <t>Zain</t>
  </si>
  <si>
    <t>Taxi</t>
  </si>
  <si>
    <t>Groceries</t>
  </si>
  <si>
    <t>Gas,water, mehedi</t>
  </si>
  <si>
    <t>Geetha</t>
  </si>
  <si>
    <t>Sofa</t>
  </si>
  <si>
    <t>March</t>
  </si>
  <si>
    <t>April</t>
  </si>
  <si>
    <t>May</t>
  </si>
  <si>
    <t>June</t>
  </si>
  <si>
    <t>July</t>
  </si>
  <si>
    <t>Mahboob</t>
  </si>
  <si>
    <t>India</t>
  </si>
  <si>
    <t>Sravani Chit</t>
  </si>
  <si>
    <t>Bandar Chit</t>
  </si>
  <si>
    <t>CITI</t>
  </si>
  <si>
    <t>May Ticket</t>
  </si>
  <si>
    <t>Rent</t>
  </si>
  <si>
    <t>Pappi</t>
  </si>
  <si>
    <t>Chanti</t>
  </si>
  <si>
    <t>Dhana</t>
  </si>
  <si>
    <t>August</t>
  </si>
  <si>
    <t>Total</t>
  </si>
  <si>
    <t>Misc</t>
  </si>
  <si>
    <t>Paid</t>
  </si>
  <si>
    <t>paid</t>
  </si>
  <si>
    <t>yet to pay</t>
  </si>
  <si>
    <t>March 2020 Income and expense</t>
  </si>
  <si>
    <t>Details of Income</t>
  </si>
  <si>
    <t>Details of Expense</t>
  </si>
  <si>
    <t>Sl No</t>
  </si>
  <si>
    <t>Description</t>
  </si>
  <si>
    <t>Amount</t>
  </si>
  <si>
    <t>Ammulu Pinni</t>
  </si>
  <si>
    <t>Currency</t>
  </si>
  <si>
    <t>SAR</t>
  </si>
  <si>
    <t>INR</t>
  </si>
  <si>
    <t xml:space="preserve">Feb </t>
  </si>
  <si>
    <t>FX</t>
  </si>
  <si>
    <t>Sridevi Attha</t>
  </si>
  <si>
    <t>Gym Coach</t>
  </si>
  <si>
    <t>Sravani BandarChit</t>
  </si>
  <si>
    <t>Zest</t>
  </si>
  <si>
    <t>Room Clean</t>
  </si>
  <si>
    <t>PRP</t>
  </si>
  <si>
    <t>TCL</t>
  </si>
  <si>
    <t>Percentage saved</t>
  </si>
  <si>
    <t>Jan</t>
  </si>
  <si>
    <t>Amma</t>
  </si>
  <si>
    <t>Nanna</t>
  </si>
  <si>
    <t>Protein</t>
  </si>
  <si>
    <t>Insurance</t>
  </si>
  <si>
    <t>Pavan Sarag</t>
  </si>
  <si>
    <t>Mobily Fibre</t>
  </si>
  <si>
    <t>Samba CC Bill</t>
  </si>
  <si>
    <t>Given to Friend</t>
  </si>
  <si>
    <t>comeback</t>
  </si>
  <si>
    <t>Flynas April 11th</t>
  </si>
  <si>
    <t>Flight Ticket April 2nd</t>
  </si>
  <si>
    <t>April 2020 Income and expense</t>
  </si>
  <si>
    <t>House Rent</t>
  </si>
  <si>
    <t>For next 6 months</t>
  </si>
  <si>
    <t>May 2020 Income and expense</t>
  </si>
  <si>
    <t>Total Liability/Saving</t>
  </si>
  <si>
    <t>Total Liability/ Saving</t>
  </si>
  <si>
    <t>June 2020 Income and expense</t>
  </si>
  <si>
    <t>July 2020 Income and expense</t>
  </si>
  <si>
    <t>August 2020 Income and expense</t>
  </si>
  <si>
    <t>September 2020 Income and expense</t>
  </si>
  <si>
    <t>October 2020 Income and expense</t>
  </si>
  <si>
    <t>In SARs</t>
  </si>
  <si>
    <t>November 2020 Income and expense</t>
  </si>
  <si>
    <t>Friend</t>
  </si>
  <si>
    <t>AmmuluPinni</t>
  </si>
  <si>
    <t>India Internet</t>
  </si>
  <si>
    <t>Alok</t>
  </si>
  <si>
    <t>Gave as debt</t>
  </si>
  <si>
    <t>will return</t>
  </si>
  <si>
    <t>Mobily Sim</t>
  </si>
  <si>
    <t>Sravani House Expenses</t>
  </si>
  <si>
    <t>DevOps Course</t>
  </si>
  <si>
    <t>ICICI CC</t>
  </si>
  <si>
    <t>SrideviAttha</t>
  </si>
  <si>
    <t>Yet to pay</t>
  </si>
  <si>
    <t>HDFC CC Bill</t>
  </si>
  <si>
    <t>Paid min bill</t>
  </si>
  <si>
    <t>Kotak CC Bil</t>
  </si>
  <si>
    <t>Tinku</t>
  </si>
  <si>
    <t>Will come back</t>
  </si>
  <si>
    <t>Airtel Bill</t>
  </si>
  <si>
    <t>Gas</t>
  </si>
  <si>
    <t>Mobile RC</t>
  </si>
  <si>
    <t>To Amma</t>
  </si>
  <si>
    <t>to atlantic city opposite aunty, paid for hospital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</si>
</sst>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INR]\ * #,##0.00_);_([$INR]\ * \(#,##0.00\);_([$INR]\ * &quot;-&quot;??_);_(@_)"/>
    <numFmt numFmtId="165" formatCode="_([$INR]\ * #,##0_);_([$INR]\ * \(#,##0\);_([$INR]\ * &quot;-&quot;??_);_(@_)"/>
    <numFmt numFmtId="166" formatCode="_([$SAR]\ * #,##0.00_);_([$SAR]\ * \(#,##0.00\);_([$SAR]\ * &quot;-&quot;??_);_(@_)"/>
    <numFmt numFmtId="167" formatCode="_([$SAR]\ * #,##0_);_([$SAR]\ * \(#,##0\);_([$SAR]\ 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164" fontId="0" fillId="0" borderId="0" xfId="0" applyNumberFormat="1"/>
    <xf numFmtId="9" fontId="0" fillId="0" borderId="0" xfId="1" applyNumberFormat="1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0" xfId="0" applyNumberFormat="1"/>
    <xf numFmtId="0" fontId="0" fillId="3" borderId="1" xfId="0" applyFill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5" xfId="0" applyBorder="1"/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workbookViewId="0">
      <selection activeCell="F24" sqref="F24"/>
    </sheetView>
  </sheetViews>
  <sheetFormatPr defaultRowHeight="15" x14ac:dyDescent="0.25"/>
  <cols>
    <col min="1" max="1" width="18" bestFit="1" customWidth="1"/>
    <col min="6" max="6" width="18" bestFit="1" customWidth="1"/>
    <col min="10" max="10" width="18" bestFit="1" customWidth="1"/>
    <col min="14" max="14" width="18" bestFit="1" customWidth="1"/>
    <col min="18" max="18" width="18" bestFit="1" customWidth="1"/>
  </cols>
  <sheetData>
    <row r="2" spans="1:24" x14ac:dyDescent="0.25">
      <c r="A2" t="s">
        <v>16</v>
      </c>
      <c r="C2">
        <v>17500</v>
      </c>
      <c r="F2" t="s">
        <v>17</v>
      </c>
      <c r="J2" t="s">
        <v>18</v>
      </c>
      <c r="N2" t="s">
        <v>19</v>
      </c>
      <c r="R2" t="s">
        <v>20</v>
      </c>
      <c r="V2" t="s">
        <v>31</v>
      </c>
    </row>
    <row r="3" spans="1:24" x14ac:dyDescent="0.25">
      <c r="A3" t="s">
        <v>7</v>
      </c>
      <c r="B3">
        <v>500</v>
      </c>
      <c r="C3">
        <f>17500-B3</f>
        <v>17000</v>
      </c>
      <c r="D3" t="s">
        <v>36</v>
      </c>
      <c r="F3" t="s">
        <v>7</v>
      </c>
      <c r="G3">
        <v>0</v>
      </c>
      <c r="H3">
        <f>17500-G3</f>
        <v>17500</v>
      </c>
      <c r="J3" t="s">
        <v>7</v>
      </c>
      <c r="K3">
        <v>0</v>
      </c>
      <c r="L3">
        <f>17500-K3</f>
        <v>17500</v>
      </c>
      <c r="N3" t="s">
        <v>7</v>
      </c>
      <c r="O3">
        <v>0</v>
      </c>
      <c r="P3">
        <f>17500-O3</f>
        <v>17500</v>
      </c>
      <c r="R3" t="s">
        <v>9</v>
      </c>
      <c r="S3">
        <v>80</v>
      </c>
      <c r="T3">
        <f>17500-S3</f>
        <v>17420</v>
      </c>
      <c r="V3" t="s">
        <v>9</v>
      </c>
      <c r="W3">
        <v>80</v>
      </c>
      <c r="X3">
        <f>17500-W3</f>
        <v>17420</v>
      </c>
    </row>
    <row r="4" spans="1:24" x14ac:dyDescent="0.25">
      <c r="A4" t="s">
        <v>8</v>
      </c>
      <c r="B4">
        <v>400</v>
      </c>
      <c r="C4">
        <f>C3-B4</f>
        <v>16600</v>
      </c>
      <c r="D4" t="s">
        <v>35</v>
      </c>
      <c r="F4" t="s">
        <v>8</v>
      </c>
      <c r="G4">
        <v>0</v>
      </c>
      <c r="H4">
        <f>H3-G4</f>
        <v>17500</v>
      </c>
      <c r="J4" t="s">
        <v>8</v>
      </c>
      <c r="K4">
        <v>0</v>
      </c>
      <c r="L4">
        <f>L3-K4</f>
        <v>17500</v>
      </c>
      <c r="N4" t="s">
        <v>8</v>
      </c>
      <c r="O4">
        <v>0</v>
      </c>
      <c r="P4">
        <f>P3-O4</f>
        <v>17500</v>
      </c>
      <c r="R4" t="s">
        <v>10</v>
      </c>
      <c r="S4">
        <v>110</v>
      </c>
      <c r="T4">
        <f>T3-S4</f>
        <v>17310</v>
      </c>
      <c r="V4" t="s">
        <v>10</v>
      </c>
      <c r="W4">
        <v>110</v>
      </c>
      <c r="X4">
        <f>X3-W4</f>
        <v>17310</v>
      </c>
    </row>
    <row r="5" spans="1:24" x14ac:dyDescent="0.25">
      <c r="A5" t="s">
        <v>9</v>
      </c>
      <c r="B5">
        <v>200</v>
      </c>
      <c r="C5">
        <f t="shared" ref="C5:C13" si="0">C4-B5</f>
        <v>16400</v>
      </c>
      <c r="D5" t="s">
        <v>35</v>
      </c>
      <c r="F5" t="s">
        <v>9</v>
      </c>
      <c r="G5">
        <v>300</v>
      </c>
      <c r="H5">
        <f t="shared" ref="H5:H8" si="1">H4-G5</f>
        <v>17200</v>
      </c>
      <c r="J5" t="s">
        <v>9</v>
      </c>
      <c r="K5">
        <v>100</v>
      </c>
      <c r="L5">
        <f t="shared" ref="L5:L10" si="2">L4-K5</f>
        <v>17400</v>
      </c>
      <c r="N5" t="s">
        <v>9</v>
      </c>
      <c r="O5">
        <v>80</v>
      </c>
      <c r="P5">
        <f t="shared" ref="P5:P9" si="3">P4-O5</f>
        <v>17420</v>
      </c>
      <c r="R5" t="s">
        <v>11</v>
      </c>
      <c r="S5">
        <v>700</v>
      </c>
      <c r="T5">
        <f t="shared" ref="T5:T7" si="4">T4-S5</f>
        <v>16610</v>
      </c>
      <c r="V5" t="s">
        <v>11</v>
      </c>
      <c r="W5">
        <v>700</v>
      </c>
      <c r="X5">
        <f t="shared" ref="X5:X7" si="5">X4-W5</f>
        <v>16610</v>
      </c>
    </row>
    <row r="6" spans="1:24" x14ac:dyDescent="0.25">
      <c r="A6" t="s">
        <v>10</v>
      </c>
      <c r="B6">
        <v>110</v>
      </c>
      <c r="C6">
        <f t="shared" si="0"/>
        <v>16290</v>
      </c>
      <c r="D6" t="s">
        <v>35</v>
      </c>
      <c r="F6" t="s">
        <v>10</v>
      </c>
      <c r="G6">
        <v>110</v>
      </c>
      <c r="H6">
        <f t="shared" si="1"/>
        <v>17090</v>
      </c>
      <c r="J6" t="s">
        <v>10</v>
      </c>
      <c r="K6">
        <v>110</v>
      </c>
      <c r="L6">
        <f t="shared" si="2"/>
        <v>17290</v>
      </c>
      <c r="N6" t="s">
        <v>10</v>
      </c>
      <c r="O6">
        <v>110</v>
      </c>
      <c r="P6">
        <f t="shared" si="3"/>
        <v>17310</v>
      </c>
      <c r="R6" t="s">
        <v>12</v>
      </c>
      <c r="S6">
        <v>900</v>
      </c>
      <c r="T6">
        <f t="shared" si="4"/>
        <v>15710</v>
      </c>
      <c r="V6" t="s">
        <v>12</v>
      </c>
      <c r="W6">
        <v>900</v>
      </c>
      <c r="X6">
        <f t="shared" si="5"/>
        <v>15710</v>
      </c>
    </row>
    <row r="7" spans="1:24" x14ac:dyDescent="0.25">
      <c r="A7" t="s">
        <v>11</v>
      </c>
      <c r="B7">
        <v>700</v>
      </c>
      <c r="C7">
        <f t="shared" si="0"/>
        <v>15590</v>
      </c>
      <c r="F7" t="s">
        <v>11</v>
      </c>
      <c r="G7">
        <v>700</v>
      </c>
      <c r="H7">
        <f t="shared" si="1"/>
        <v>16390</v>
      </c>
      <c r="J7" t="s">
        <v>11</v>
      </c>
      <c r="K7">
        <v>700</v>
      </c>
      <c r="L7">
        <f t="shared" si="2"/>
        <v>16590</v>
      </c>
      <c r="N7" t="s">
        <v>11</v>
      </c>
      <c r="O7">
        <v>700</v>
      </c>
      <c r="P7">
        <f t="shared" si="3"/>
        <v>16610</v>
      </c>
      <c r="R7" t="s">
        <v>13</v>
      </c>
      <c r="S7">
        <v>200</v>
      </c>
      <c r="T7">
        <f t="shared" si="4"/>
        <v>15510</v>
      </c>
      <c r="V7" t="s">
        <v>13</v>
      </c>
      <c r="W7">
        <v>200</v>
      </c>
      <c r="X7">
        <f t="shared" si="5"/>
        <v>15510</v>
      </c>
    </row>
    <row r="8" spans="1:24" x14ac:dyDescent="0.25">
      <c r="A8" t="s">
        <v>12</v>
      </c>
      <c r="B8">
        <v>600</v>
      </c>
      <c r="C8">
        <f t="shared" si="0"/>
        <v>14990</v>
      </c>
      <c r="F8" t="s">
        <v>12</v>
      </c>
      <c r="G8">
        <v>900</v>
      </c>
      <c r="H8">
        <f t="shared" si="1"/>
        <v>15490</v>
      </c>
      <c r="J8" t="s">
        <v>12</v>
      </c>
      <c r="K8">
        <v>900</v>
      </c>
      <c r="L8">
        <f t="shared" si="2"/>
        <v>15690</v>
      </c>
      <c r="N8" t="s">
        <v>12</v>
      </c>
      <c r="O8">
        <v>900</v>
      </c>
      <c r="P8">
        <f t="shared" si="3"/>
        <v>15710</v>
      </c>
    </row>
    <row r="9" spans="1:24" x14ac:dyDescent="0.25">
      <c r="A9" t="s">
        <v>13</v>
      </c>
      <c r="B9">
        <v>80</v>
      </c>
      <c r="C9">
        <f t="shared" si="0"/>
        <v>14910</v>
      </c>
      <c r="F9" t="s">
        <v>13</v>
      </c>
      <c r="G9">
        <v>200</v>
      </c>
      <c r="H9">
        <f>H8-G9</f>
        <v>15290</v>
      </c>
      <c r="J9" t="s">
        <v>13</v>
      </c>
      <c r="K9">
        <v>200</v>
      </c>
      <c r="L9">
        <f t="shared" si="2"/>
        <v>15490</v>
      </c>
      <c r="N9" t="s">
        <v>13</v>
      </c>
      <c r="O9">
        <v>200</v>
      </c>
      <c r="P9">
        <f t="shared" si="3"/>
        <v>15510</v>
      </c>
    </row>
    <row r="10" spans="1:24" x14ac:dyDescent="0.25">
      <c r="A10" t="s">
        <v>15</v>
      </c>
      <c r="B10">
        <v>0</v>
      </c>
      <c r="C10">
        <f t="shared" si="0"/>
        <v>14910</v>
      </c>
      <c r="J10" t="s">
        <v>27</v>
      </c>
      <c r="K10">
        <v>8000</v>
      </c>
      <c r="L10">
        <f t="shared" si="2"/>
        <v>7490</v>
      </c>
    </row>
    <row r="11" spans="1:24" x14ac:dyDescent="0.25">
      <c r="A11" t="s">
        <v>5</v>
      </c>
      <c r="B11">
        <v>0</v>
      </c>
      <c r="C11">
        <f t="shared" si="0"/>
        <v>14910</v>
      </c>
      <c r="D11" t="s">
        <v>35</v>
      </c>
    </row>
    <row r="12" spans="1:24" x14ac:dyDescent="0.25">
      <c r="A12" t="s">
        <v>6</v>
      </c>
      <c r="B12">
        <v>2000</v>
      </c>
      <c r="C12">
        <f t="shared" si="0"/>
        <v>12910</v>
      </c>
      <c r="D12" t="s">
        <v>35</v>
      </c>
    </row>
    <row r="13" spans="1:24" x14ac:dyDescent="0.25">
      <c r="A13" t="s">
        <v>21</v>
      </c>
      <c r="B13">
        <v>4000</v>
      </c>
      <c r="C13">
        <f t="shared" si="0"/>
        <v>8910</v>
      </c>
      <c r="D13" t="s">
        <v>35</v>
      </c>
    </row>
    <row r="16" spans="1:24" x14ac:dyDescent="0.25">
      <c r="A16" t="s">
        <v>22</v>
      </c>
      <c r="B16">
        <f>C13*18.91</f>
        <v>168488.1</v>
      </c>
      <c r="G16">
        <f>H9*18.68</f>
        <v>285617.2</v>
      </c>
      <c r="K16">
        <f>L10*18.68</f>
        <v>139913.20000000001</v>
      </c>
      <c r="O16">
        <f>P9*18.68</f>
        <v>289726.8</v>
      </c>
      <c r="S16">
        <f>T7*18.68</f>
        <v>289726.8</v>
      </c>
      <c r="W16">
        <f>X7*18.68</f>
        <v>289726.8</v>
      </c>
    </row>
    <row r="17" spans="1:24" x14ac:dyDescent="0.25">
      <c r="A17" t="s">
        <v>23</v>
      </c>
      <c r="B17">
        <v>20000</v>
      </c>
      <c r="C17">
        <f>B16-B17</f>
        <v>148488.1</v>
      </c>
      <c r="D17" t="s">
        <v>35</v>
      </c>
      <c r="F17" t="s">
        <v>23</v>
      </c>
      <c r="G17">
        <v>20000</v>
      </c>
      <c r="H17">
        <f>G16-G17</f>
        <v>265617.2</v>
      </c>
      <c r="J17" t="s">
        <v>23</v>
      </c>
      <c r="K17">
        <v>20000</v>
      </c>
      <c r="L17">
        <f>K16-K17</f>
        <v>119913.20000000001</v>
      </c>
      <c r="N17" t="s">
        <v>23</v>
      </c>
      <c r="O17">
        <v>20000</v>
      </c>
      <c r="P17">
        <f>O16-O17</f>
        <v>269726.8</v>
      </c>
      <c r="R17" t="s">
        <v>4</v>
      </c>
      <c r="S17">
        <v>20000</v>
      </c>
      <c r="T17">
        <f>S16-S17</f>
        <v>269726.8</v>
      </c>
      <c r="V17" t="s">
        <v>4</v>
      </c>
      <c r="W17">
        <v>20000</v>
      </c>
      <c r="X17">
        <f>W16-W17</f>
        <v>269726.8</v>
      </c>
    </row>
    <row r="18" spans="1:24" x14ac:dyDescent="0.25">
      <c r="A18" t="s">
        <v>24</v>
      </c>
      <c r="B18">
        <v>14400</v>
      </c>
      <c r="C18">
        <f>C17-B18</f>
        <v>134088.1</v>
      </c>
      <c r="D18" t="s">
        <v>35</v>
      </c>
      <c r="F18" t="s">
        <v>24</v>
      </c>
      <c r="G18">
        <v>14500</v>
      </c>
      <c r="H18">
        <f>H17-G18</f>
        <v>251117.2</v>
      </c>
      <c r="J18" t="s">
        <v>24</v>
      </c>
      <c r="K18">
        <v>15000</v>
      </c>
      <c r="L18">
        <f>L17-K18</f>
        <v>104913.20000000001</v>
      </c>
      <c r="N18" t="s">
        <v>25</v>
      </c>
      <c r="O18">
        <v>9300</v>
      </c>
      <c r="P18">
        <f>P17-O18</f>
        <v>260426.8</v>
      </c>
      <c r="R18" t="s">
        <v>25</v>
      </c>
      <c r="S18">
        <v>9300</v>
      </c>
      <c r="T18">
        <f>T17-S18</f>
        <v>260426.8</v>
      </c>
      <c r="V18" t="s">
        <v>25</v>
      </c>
      <c r="W18">
        <v>9300</v>
      </c>
      <c r="X18">
        <f>X17-W18</f>
        <v>260426.8</v>
      </c>
    </row>
    <row r="19" spans="1:24" x14ac:dyDescent="0.25">
      <c r="A19" t="s">
        <v>25</v>
      </c>
      <c r="B19">
        <v>6930</v>
      </c>
      <c r="C19">
        <f t="shared" ref="C19:C25" si="6">C18-B19</f>
        <v>127158.1</v>
      </c>
      <c r="F19" t="s">
        <v>25</v>
      </c>
      <c r="G19">
        <v>9300</v>
      </c>
      <c r="H19">
        <f t="shared" ref="H19:H24" si="7">H18-G19</f>
        <v>241817.2</v>
      </c>
      <c r="J19" t="s">
        <v>25</v>
      </c>
      <c r="K19">
        <v>9300</v>
      </c>
      <c r="L19">
        <f t="shared" ref="L19:L21" si="8">L18-K19</f>
        <v>95613.200000000012</v>
      </c>
      <c r="N19" t="s">
        <v>3</v>
      </c>
      <c r="O19">
        <v>12335</v>
      </c>
      <c r="P19">
        <f t="shared" ref="P19:P20" si="9">P18-O19</f>
        <v>248091.8</v>
      </c>
      <c r="R19" t="s">
        <v>3</v>
      </c>
      <c r="S19">
        <v>12335</v>
      </c>
      <c r="T19">
        <f t="shared" ref="T19:T20" si="10">T18-S19</f>
        <v>248091.8</v>
      </c>
      <c r="V19" t="s">
        <v>3</v>
      </c>
      <c r="W19">
        <v>12335</v>
      </c>
      <c r="X19">
        <f t="shared" ref="X19:X20" si="11">X18-W19</f>
        <v>248091.8</v>
      </c>
    </row>
    <row r="20" spans="1:24" x14ac:dyDescent="0.25">
      <c r="A20" t="s">
        <v>2</v>
      </c>
      <c r="B20">
        <v>1000</v>
      </c>
      <c r="C20">
        <f t="shared" si="6"/>
        <v>126158.1</v>
      </c>
      <c r="D20" t="s">
        <v>35</v>
      </c>
      <c r="F20" t="s">
        <v>2</v>
      </c>
      <c r="G20">
        <v>20000</v>
      </c>
      <c r="H20">
        <f t="shared" si="7"/>
        <v>221817.2</v>
      </c>
      <c r="J20" t="s">
        <v>3</v>
      </c>
      <c r="K20">
        <v>12335</v>
      </c>
      <c r="L20">
        <f t="shared" si="8"/>
        <v>83278.200000000012</v>
      </c>
      <c r="N20" t="s">
        <v>26</v>
      </c>
      <c r="O20">
        <v>10000</v>
      </c>
      <c r="P20">
        <f t="shared" si="9"/>
        <v>238091.8</v>
      </c>
      <c r="R20" t="s">
        <v>26</v>
      </c>
      <c r="S20">
        <v>10000</v>
      </c>
      <c r="T20">
        <f t="shared" si="10"/>
        <v>238091.8</v>
      </c>
      <c r="V20" t="s">
        <v>26</v>
      </c>
      <c r="W20">
        <v>10000</v>
      </c>
      <c r="X20">
        <f t="shared" si="11"/>
        <v>238091.8</v>
      </c>
    </row>
    <row r="21" spans="1:24" x14ac:dyDescent="0.25">
      <c r="A21" t="s">
        <v>3</v>
      </c>
      <c r="B21">
        <v>12335</v>
      </c>
      <c r="C21">
        <f t="shared" si="6"/>
        <v>113823.1</v>
      </c>
      <c r="F21" t="s">
        <v>3</v>
      </c>
      <c r="G21">
        <v>12335</v>
      </c>
      <c r="H21">
        <f t="shared" si="7"/>
        <v>209482.2</v>
      </c>
      <c r="J21" t="s">
        <v>26</v>
      </c>
      <c r="K21">
        <v>10000</v>
      </c>
      <c r="L21">
        <f t="shared" si="8"/>
        <v>73278.200000000012</v>
      </c>
    </row>
    <row r="22" spans="1:24" x14ac:dyDescent="0.25">
      <c r="A22" t="s">
        <v>14</v>
      </c>
      <c r="C22">
        <f t="shared" si="6"/>
        <v>113823.1</v>
      </c>
      <c r="F22" t="s">
        <v>14</v>
      </c>
      <c r="G22">
        <v>10000</v>
      </c>
      <c r="H22">
        <f t="shared" si="7"/>
        <v>199482.2</v>
      </c>
    </row>
    <row r="23" spans="1:24" x14ac:dyDescent="0.25">
      <c r="A23" t="s">
        <v>26</v>
      </c>
      <c r="B23">
        <v>9611</v>
      </c>
      <c r="C23">
        <f t="shared" si="6"/>
        <v>104212.1</v>
      </c>
      <c r="D23" t="s">
        <v>35</v>
      </c>
      <c r="F23" t="s">
        <v>26</v>
      </c>
      <c r="G23">
        <v>9611</v>
      </c>
      <c r="H23">
        <f t="shared" si="7"/>
        <v>189871.2</v>
      </c>
    </row>
    <row r="24" spans="1:24" x14ac:dyDescent="0.25">
      <c r="A24" t="s">
        <v>5</v>
      </c>
      <c r="B24">
        <v>40000</v>
      </c>
      <c r="C24">
        <f t="shared" si="6"/>
        <v>64212.100000000006</v>
      </c>
      <c r="F24" t="s">
        <v>83</v>
      </c>
      <c r="G24">
        <v>25000</v>
      </c>
      <c r="H24">
        <f t="shared" si="7"/>
        <v>164871.20000000001</v>
      </c>
    </row>
    <row r="25" spans="1:24" x14ac:dyDescent="0.25">
      <c r="A25" t="s">
        <v>82</v>
      </c>
      <c r="B25">
        <v>75000</v>
      </c>
      <c r="C25">
        <f t="shared" si="6"/>
        <v>-10787.899999999994</v>
      </c>
    </row>
    <row r="29" spans="1:24" x14ac:dyDescent="0.25">
      <c r="A29" t="s">
        <v>32</v>
      </c>
      <c r="B29">
        <f>SUM(C23,H23,L21,P20,T20)</f>
        <v>843545.10000000009</v>
      </c>
    </row>
  </sheetData>
  <pageMargins left="0.7" right="0.7" top="0.75" bottom="0.75" header="0.3" footer="0.3"/>
  <ignoredErrors>
    <ignoredError sqref="C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9" workbookViewId="0">
      <selection activeCell="L42" sqref="L42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5.42578125" customWidth="1"/>
    <col min="14" max="14" width="16.7109375" bestFit="1" customWidth="1"/>
  </cols>
  <sheetData>
    <row r="1" spans="1:21" ht="30" customHeight="1" x14ac:dyDescent="0.5">
      <c r="A1" s="14" t="s">
        <v>77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9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v>900</v>
      </c>
      <c r="K4" s="1">
        <f>IF(I4="SAR",J4*$U$8,IF(I4="INR",J4*1))</f>
        <v>16812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v>700</v>
      </c>
      <c r="K5" s="1">
        <f t="shared" ref="K5:K22" si="0">IF(I5="SAR",J5*$U$8,IF(I5="INR",J5*1))</f>
        <v>13076</v>
      </c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200</v>
      </c>
      <c r="K6" s="1">
        <f t="shared" si="0"/>
        <v>3736</v>
      </c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100</v>
      </c>
      <c r="K7" s="1">
        <f t="shared" si="0"/>
        <v>1868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150</v>
      </c>
      <c r="K8" s="1">
        <f t="shared" si="0"/>
        <v>2802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>
        <v>20000</v>
      </c>
      <c r="K9" s="1">
        <f t="shared" si="0"/>
        <v>20000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>
        <v>9300</v>
      </c>
      <c r="K11" s="1">
        <f t="shared" si="0"/>
        <v>9300</v>
      </c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/>
      <c r="K13" s="1">
        <f t="shared" si="0"/>
        <v>0</v>
      </c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58</v>
      </c>
      <c r="I14" s="1" t="s">
        <v>46</v>
      </c>
      <c r="J14" s="1">
        <v>10000</v>
      </c>
      <c r="K14" s="1">
        <f t="shared" si="0"/>
        <v>10000</v>
      </c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/>
      <c r="K15" s="1">
        <f t="shared" si="0"/>
        <v>0</v>
      </c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/>
      <c r="K16" s="1">
        <f t="shared" si="0"/>
        <v>0</v>
      </c>
    </row>
    <row r="17" spans="1:11" x14ac:dyDescent="0.25">
      <c r="A17" s="1"/>
      <c r="B17" s="1"/>
      <c r="C17" s="1"/>
      <c r="D17" s="1"/>
      <c r="E17" s="1"/>
      <c r="F17" s="2"/>
      <c r="G17" s="1">
        <v>14</v>
      </c>
      <c r="H17" s="1"/>
      <c r="I17" s="1" t="s">
        <v>46</v>
      </c>
      <c r="J17" s="1"/>
      <c r="K17" s="1">
        <f t="shared" si="0"/>
        <v>0</v>
      </c>
    </row>
    <row r="18" spans="1:11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/>
      <c r="K18" s="1">
        <f t="shared" si="0"/>
        <v>0</v>
      </c>
    </row>
    <row r="19" spans="1:11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</row>
    <row r="20" spans="1:11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/>
      <c r="K20" s="1">
        <f t="shared" si="0"/>
        <v>0</v>
      </c>
    </row>
    <row r="21" spans="1:11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/>
      <c r="K21" s="1">
        <f t="shared" si="0"/>
        <v>0</v>
      </c>
    </row>
    <row r="22" spans="1:11" x14ac:dyDescent="0.25">
      <c r="A22" s="1"/>
      <c r="B22" s="1"/>
      <c r="C22" s="1"/>
      <c r="D22" s="1"/>
      <c r="E22" s="1"/>
      <c r="F22" s="2"/>
      <c r="G22" s="1">
        <v>19</v>
      </c>
      <c r="H22" s="1" t="s">
        <v>70</v>
      </c>
      <c r="I22" s="1" t="s">
        <v>45</v>
      </c>
      <c r="J22" s="1"/>
      <c r="K22" s="1">
        <f t="shared" si="0"/>
        <v>0</v>
      </c>
    </row>
    <row r="23" spans="1:11" x14ac:dyDescent="0.2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89929</v>
      </c>
      <c r="L39" t="str">
        <f>IF(E39&gt;K39, "Saving",IF(E39&lt;K39, "Liability"))</f>
        <v>Saving</v>
      </c>
      <c r="M39" s="8">
        <f>E39-K39</f>
        <v>236971</v>
      </c>
      <c r="N39" s="5">
        <f>(E39-K39)/E39</f>
        <v>0.7249036402569593</v>
      </c>
    </row>
    <row r="41" spans="1:14" x14ac:dyDescent="0.25">
      <c r="L41" t="s">
        <v>74</v>
      </c>
      <c r="M41" s="8">
        <f>'August 2020'!M41 +'September 2020'!M39</f>
        <v>846206.62000000011</v>
      </c>
    </row>
    <row r="42" spans="1:14" x14ac:dyDescent="0.25">
      <c r="L42" t="s">
        <v>80</v>
      </c>
      <c r="M42" s="11">
        <f>M41/18.68</f>
        <v>45300.140256959319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1">
    <cfRule type="iconSet" priority="2">
      <iconSet>
        <cfvo type="percent" val="0"/>
        <cfvo type="num" val="0"/>
        <cfvo type="num" val="0" gte="0"/>
      </iconSet>
    </cfRule>
  </conditionalFormatting>
  <conditionalFormatting sqref="M42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6" workbookViewId="0">
      <selection activeCell="L42" sqref="L42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6.5703125" bestFit="1" customWidth="1"/>
    <col min="14" max="14" width="16.7109375" bestFit="1" customWidth="1"/>
  </cols>
  <sheetData>
    <row r="1" spans="1:21" ht="30" customHeight="1" x14ac:dyDescent="0.5">
      <c r="A1" s="14" t="s">
        <v>78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9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v>900</v>
      </c>
      <c r="K4" s="1">
        <f>IF(I4="SAR",J4*$U$8,IF(I4="INR",J4*1))</f>
        <v>16812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v>700</v>
      </c>
      <c r="K5" s="1">
        <f t="shared" ref="K5:K22" si="0">IF(I5="SAR",J5*$U$8,IF(I5="INR",J5*1))</f>
        <v>13076</v>
      </c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200</v>
      </c>
      <c r="K6" s="1">
        <f t="shared" si="0"/>
        <v>3736</v>
      </c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100</v>
      </c>
      <c r="K7" s="1">
        <f t="shared" si="0"/>
        <v>1868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150</v>
      </c>
      <c r="K8" s="1">
        <f t="shared" si="0"/>
        <v>2802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/>
      <c r="K9" s="1">
        <f t="shared" si="0"/>
        <v>0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/>
      <c r="K11" s="1">
        <f t="shared" si="0"/>
        <v>0</v>
      </c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/>
      <c r="K13" s="1">
        <f t="shared" si="0"/>
        <v>0</v>
      </c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58</v>
      </c>
      <c r="I14" s="1" t="s">
        <v>46</v>
      </c>
      <c r="J14" s="1">
        <v>10000</v>
      </c>
      <c r="K14" s="1">
        <f t="shared" si="0"/>
        <v>10000</v>
      </c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/>
      <c r="K15" s="1">
        <f t="shared" si="0"/>
        <v>0</v>
      </c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/>
      <c r="K16" s="1">
        <f t="shared" si="0"/>
        <v>0</v>
      </c>
    </row>
    <row r="17" spans="1:11" x14ac:dyDescent="0.25">
      <c r="A17" s="1"/>
      <c r="B17" s="1"/>
      <c r="C17" s="1"/>
      <c r="D17" s="1"/>
      <c r="E17" s="1"/>
      <c r="F17" s="2"/>
      <c r="G17" s="1">
        <v>14</v>
      </c>
      <c r="H17" s="1" t="s">
        <v>58</v>
      </c>
      <c r="I17" s="1" t="s">
        <v>46</v>
      </c>
      <c r="J17" s="1"/>
      <c r="K17" s="1">
        <f t="shared" si="0"/>
        <v>0</v>
      </c>
    </row>
    <row r="18" spans="1:11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/>
      <c r="K18" s="1">
        <f t="shared" si="0"/>
        <v>0</v>
      </c>
    </row>
    <row r="19" spans="1:11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</row>
    <row r="20" spans="1:11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/>
      <c r="K20" s="1">
        <f t="shared" si="0"/>
        <v>0</v>
      </c>
    </row>
    <row r="21" spans="1:11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>
        <v>1260</v>
      </c>
      <c r="K21" s="1">
        <f t="shared" si="0"/>
        <v>23536.799999999999</v>
      </c>
    </row>
    <row r="22" spans="1:11" x14ac:dyDescent="0.25">
      <c r="A22" s="1"/>
      <c r="B22" s="1"/>
      <c r="C22" s="1"/>
      <c r="D22" s="1"/>
      <c r="E22" s="1"/>
      <c r="F22" s="2"/>
      <c r="G22" s="1">
        <v>19</v>
      </c>
      <c r="H22" s="1" t="s">
        <v>70</v>
      </c>
      <c r="I22" s="1" t="s">
        <v>45</v>
      </c>
      <c r="J22" s="1"/>
      <c r="K22" s="1">
        <f t="shared" si="0"/>
        <v>0</v>
      </c>
    </row>
    <row r="23" spans="1:11" x14ac:dyDescent="0.2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84165.8</v>
      </c>
      <c r="L39" t="str">
        <f>IF(E39&gt;K39, "Saving",IF(E39&lt;K39, "Liability"))</f>
        <v>Saving</v>
      </c>
      <c r="M39" s="8">
        <f>E39-K39</f>
        <v>242734.2</v>
      </c>
      <c r="N39" s="5">
        <f>(E39-K39)/E39</f>
        <v>0.74253349648210465</v>
      </c>
    </row>
    <row r="41" spans="1:14" x14ac:dyDescent="0.25">
      <c r="L41" t="s">
        <v>74</v>
      </c>
      <c r="M41" s="8">
        <f>'September 2020'!M41 +'October 2020'!M39</f>
        <v>1088940.82</v>
      </c>
    </row>
    <row r="42" spans="1:14" x14ac:dyDescent="0.25">
      <c r="L42" t="s">
        <v>80</v>
      </c>
      <c r="M42" s="11">
        <f>M41/18.68</f>
        <v>58294.476445396147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1">
    <cfRule type="iconSet" priority="2">
      <iconSet>
        <cfvo type="percent" val="0"/>
        <cfvo type="num" val="0"/>
        <cfvo type="num" val="0" gte="0"/>
      </iconSet>
    </cfRule>
  </conditionalFormatting>
  <conditionalFormatting sqref="M42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workbookViewId="0">
      <selection activeCell="L42" sqref="L42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6.5703125" bestFit="1" customWidth="1"/>
    <col min="14" max="14" width="16.7109375" bestFit="1" customWidth="1"/>
  </cols>
  <sheetData>
    <row r="1" spans="1:21" ht="30" customHeight="1" x14ac:dyDescent="0.5">
      <c r="A1" s="14" t="s">
        <v>79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9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v>900</v>
      </c>
      <c r="K4" s="1">
        <f>IF(I4="SAR",J4*$U$8,IF(I4="INR",J4*1))</f>
        <v>16812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v>700</v>
      </c>
      <c r="K5" s="1">
        <f t="shared" ref="K5:K22" si="0">IF(I5="SAR",J5*$U$8,IF(I5="INR",J5*1))</f>
        <v>13076</v>
      </c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200</v>
      </c>
      <c r="K6" s="1">
        <f t="shared" si="0"/>
        <v>3736</v>
      </c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100</v>
      </c>
      <c r="K7" s="1">
        <f t="shared" si="0"/>
        <v>1868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150</v>
      </c>
      <c r="K8" s="1">
        <f t="shared" si="0"/>
        <v>2802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/>
      <c r="K9" s="1">
        <f t="shared" si="0"/>
        <v>0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/>
      <c r="K11" s="1">
        <f t="shared" si="0"/>
        <v>0</v>
      </c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/>
      <c r="K13" s="1">
        <f t="shared" si="0"/>
        <v>0</v>
      </c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58</v>
      </c>
      <c r="I14" s="1" t="s">
        <v>46</v>
      </c>
      <c r="J14" s="1">
        <v>10000</v>
      </c>
      <c r="K14" s="1">
        <f t="shared" si="0"/>
        <v>10000</v>
      </c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/>
      <c r="K15" s="1">
        <f t="shared" si="0"/>
        <v>0</v>
      </c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/>
      <c r="K16" s="1">
        <f t="shared" si="0"/>
        <v>0</v>
      </c>
    </row>
    <row r="17" spans="1:11" x14ac:dyDescent="0.25">
      <c r="A17" s="1"/>
      <c r="B17" s="1"/>
      <c r="C17" s="1"/>
      <c r="D17" s="1"/>
      <c r="E17" s="1"/>
      <c r="F17" s="2"/>
      <c r="G17" s="1">
        <v>14</v>
      </c>
      <c r="H17" s="1" t="s">
        <v>58</v>
      </c>
      <c r="I17" s="1" t="s">
        <v>46</v>
      </c>
      <c r="J17" s="1"/>
      <c r="K17" s="1">
        <f t="shared" si="0"/>
        <v>0</v>
      </c>
    </row>
    <row r="18" spans="1:11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/>
      <c r="K18" s="1">
        <f t="shared" si="0"/>
        <v>0</v>
      </c>
    </row>
    <row r="19" spans="1:11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</row>
    <row r="20" spans="1:11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/>
      <c r="K20" s="1">
        <f t="shared" si="0"/>
        <v>0</v>
      </c>
    </row>
    <row r="21" spans="1:11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/>
      <c r="K21" s="1">
        <f t="shared" si="0"/>
        <v>0</v>
      </c>
    </row>
    <row r="22" spans="1:11" x14ac:dyDescent="0.25">
      <c r="A22" s="1"/>
      <c r="B22" s="1"/>
      <c r="C22" s="1"/>
      <c r="D22" s="1"/>
      <c r="E22" s="1"/>
      <c r="F22" s="2"/>
      <c r="G22" s="1">
        <v>19</v>
      </c>
      <c r="H22" s="1" t="s">
        <v>70</v>
      </c>
      <c r="I22" s="1" t="s">
        <v>45</v>
      </c>
      <c r="J22" s="1">
        <v>8000</v>
      </c>
      <c r="K22" s="1">
        <f t="shared" si="0"/>
        <v>149440</v>
      </c>
    </row>
    <row r="23" spans="1:11" x14ac:dyDescent="0.2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210069</v>
      </c>
      <c r="L39" t="str">
        <f>IF(E39&gt;K39, "Saving",IF(E39&lt;K39, "Liability"))</f>
        <v>Saving</v>
      </c>
      <c r="M39" s="8">
        <f>E39-K39</f>
        <v>116831</v>
      </c>
      <c r="N39" s="5">
        <f>(E39-K39)/E39</f>
        <v>0.35739063933924747</v>
      </c>
    </row>
    <row r="41" spans="1:14" x14ac:dyDescent="0.25">
      <c r="L41" t="s">
        <v>74</v>
      </c>
      <c r="M41" s="8">
        <f>'October 2020'!M41 +'November 2020'!M39</f>
        <v>1205771.82</v>
      </c>
    </row>
    <row r="42" spans="1:14" x14ac:dyDescent="0.25">
      <c r="L42" t="s">
        <v>80</v>
      </c>
      <c r="M42" s="11">
        <f>M41/18.68</f>
        <v>64548.812633832982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1">
    <cfRule type="iconSet" priority="2">
      <iconSet>
        <cfvo type="percent" val="0"/>
        <cfvo type="num" val="0"/>
        <cfvo type="num" val="0" gte="0"/>
      </iconSet>
    </cfRule>
  </conditionalFormatting>
  <conditionalFormatting sqref="M42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J13" sqref="J13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6.5703125" bestFit="1" customWidth="1"/>
    <col min="14" max="14" width="16.7109375" bestFit="1" customWidth="1"/>
  </cols>
  <sheetData>
    <row r="1" spans="1:21" ht="30" customHeight="1" x14ac:dyDescent="0.5">
      <c r="A1" s="14" t="s">
        <v>81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9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v>900</v>
      </c>
      <c r="K4" s="1">
        <f>IF(I4="SAR",J4*$U$8,IF(I4="INR",J4*1))</f>
        <v>16812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v>700</v>
      </c>
      <c r="K5" s="1">
        <f t="shared" ref="K5:K22" si="0">IF(I5="SAR",J5*$U$8,IF(I5="INR",J5*1))</f>
        <v>13076</v>
      </c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200</v>
      </c>
      <c r="K6" s="1">
        <f t="shared" si="0"/>
        <v>3736</v>
      </c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100</v>
      </c>
      <c r="K7" s="1">
        <f t="shared" si="0"/>
        <v>1868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150</v>
      </c>
      <c r="K8" s="1">
        <f t="shared" si="0"/>
        <v>2802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/>
      <c r="K9" s="1">
        <f t="shared" si="0"/>
        <v>0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/>
      <c r="K11" s="1">
        <f t="shared" si="0"/>
        <v>0</v>
      </c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/>
      <c r="K13" s="1">
        <f t="shared" si="0"/>
        <v>0</v>
      </c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58</v>
      </c>
      <c r="I14" s="1" t="s">
        <v>46</v>
      </c>
      <c r="J14" s="1">
        <v>10000</v>
      </c>
      <c r="K14" s="1">
        <f t="shared" si="0"/>
        <v>10000</v>
      </c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/>
      <c r="K15" s="1">
        <f t="shared" si="0"/>
        <v>0</v>
      </c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/>
      <c r="K16" s="1">
        <f t="shared" si="0"/>
        <v>0</v>
      </c>
    </row>
    <row r="17" spans="1:11" x14ac:dyDescent="0.25">
      <c r="A17" s="1"/>
      <c r="B17" s="1"/>
      <c r="C17" s="1"/>
      <c r="D17" s="1"/>
      <c r="E17" s="1"/>
      <c r="F17" s="2"/>
      <c r="G17" s="1">
        <v>14</v>
      </c>
      <c r="H17" s="1" t="s">
        <v>58</v>
      </c>
      <c r="I17" s="1" t="s">
        <v>46</v>
      </c>
      <c r="J17" s="1"/>
      <c r="K17" s="1">
        <f t="shared" si="0"/>
        <v>0</v>
      </c>
    </row>
    <row r="18" spans="1:11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/>
      <c r="K18" s="1">
        <f t="shared" si="0"/>
        <v>0</v>
      </c>
    </row>
    <row r="19" spans="1:11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</row>
    <row r="20" spans="1:11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/>
      <c r="K20" s="1">
        <f t="shared" si="0"/>
        <v>0</v>
      </c>
    </row>
    <row r="21" spans="1:11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/>
      <c r="K21" s="1">
        <f t="shared" si="0"/>
        <v>0</v>
      </c>
    </row>
    <row r="22" spans="1:11" x14ac:dyDescent="0.25">
      <c r="A22" s="1"/>
      <c r="B22" s="1"/>
      <c r="C22" s="1"/>
      <c r="D22" s="1"/>
      <c r="E22" s="1"/>
      <c r="F22" s="2"/>
      <c r="G22" s="1">
        <v>19</v>
      </c>
      <c r="H22" s="1" t="s">
        <v>70</v>
      </c>
      <c r="I22" s="1" t="s">
        <v>45</v>
      </c>
      <c r="J22" s="1"/>
      <c r="K22" s="1">
        <f t="shared" si="0"/>
        <v>0</v>
      </c>
    </row>
    <row r="23" spans="1:11" x14ac:dyDescent="0.2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60629</v>
      </c>
      <c r="L39" t="str">
        <f>IF(E39&gt;K39, "Saving",IF(E39&lt;K39, "Liability"))</f>
        <v>Saving</v>
      </c>
      <c r="M39" s="8">
        <f>E39-K39</f>
        <v>266271</v>
      </c>
      <c r="N39" s="5">
        <f>(E39-K39)/E39</f>
        <v>0.8145334964821046</v>
      </c>
    </row>
    <row r="41" spans="1:14" x14ac:dyDescent="0.25">
      <c r="L41" t="s">
        <v>74</v>
      </c>
      <c r="M41" s="8">
        <f>'October 2020'!M41 +'December 2020'!M39</f>
        <v>1355211.82</v>
      </c>
    </row>
    <row r="42" spans="1:14" x14ac:dyDescent="0.25">
      <c r="L42" t="s">
        <v>80</v>
      </c>
      <c r="M42" s="11">
        <f>M41/18.68</f>
        <v>72548.812633832975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1">
    <cfRule type="iconSet" priority="2">
      <iconSet>
        <cfvo type="percent" val="0"/>
        <cfvo type="num" val="0"/>
        <cfvo type="num" val="0" gte="0"/>
      </iconSet>
    </cfRule>
  </conditionalFormatting>
  <conditionalFormatting sqref="M42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2"/>
  <sheetViews>
    <sheetView workbookViewId="0">
      <selection activeCell="G7" sqref="G7"/>
    </sheetView>
  </sheetViews>
  <sheetFormatPr defaultRowHeight="15" x14ac:dyDescent="0.25"/>
  <cols>
    <col min="5" max="5" width="12.85546875" customWidth="1"/>
  </cols>
  <sheetData>
    <row r="5" spans="5:6" x14ac:dyDescent="0.25">
      <c r="E5" t="s">
        <v>28</v>
      </c>
      <c r="F5">
        <v>200000</v>
      </c>
    </row>
    <row r="6" spans="5:6" x14ac:dyDescent="0.25">
      <c r="E6" t="s">
        <v>14</v>
      </c>
      <c r="F6">
        <v>20000</v>
      </c>
    </row>
    <row r="7" spans="5:6" x14ac:dyDescent="0.25">
      <c r="F7">
        <v>13000</v>
      </c>
    </row>
    <row r="8" spans="5:6" x14ac:dyDescent="0.25">
      <c r="F8">
        <v>10000</v>
      </c>
    </row>
    <row r="9" spans="5:6" x14ac:dyDescent="0.25">
      <c r="F9">
        <v>10000</v>
      </c>
    </row>
    <row r="10" spans="5:6" x14ac:dyDescent="0.25">
      <c r="E10" t="s">
        <v>29</v>
      </c>
      <c r="F10">
        <v>10000</v>
      </c>
    </row>
    <row r="11" spans="5:6" x14ac:dyDescent="0.25">
      <c r="E11" t="s">
        <v>30</v>
      </c>
      <c r="F11">
        <v>10000</v>
      </c>
    </row>
    <row r="12" spans="5:6" x14ac:dyDescent="0.25">
      <c r="F12">
        <f>SUM(F5:F11)</f>
        <v>273000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2" workbookViewId="0">
      <selection activeCell="J11" sqref="J11"/>
    </sheetView>
  </sheetViews>
  <sheetFormatPr defaultRowHeight="15" x14ac:dyDescent="0.25"/>
  <cols>
    <col min="2" max="2" width="13.7109375" bestFit="1" customWidth="1"/>
    <col min="13" max="13" width="21.85546875" customWidth="1"/>
    <col min="14" max="14" width="16.7109375" bestFit="1" customWidth="1"/>
  </cols>
  <sheetData>
    <row r="1" spans="1:21" ht="31.5" hidden="1" x14ac:dyDescent="0.5">
      <c r="A1" s="14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idden="1" x14ac:dyDescent="0.25">
      <c r="A2" s="15" t="s">
        <v>38</v>
      </c>
      <c r="B2" s="15"/>
      <c r="C2" s="15"/>
      <c r="D2" s="15"/>
      <c r="E2" s="3"/>
      <c r="F2" s="2"/>
      <c r="G2" s="16" t="s">
        <v>39</v>
      </c>
      <c r="H2" s="17"/>
      <c r="I2" s="17"/>
      <c r="J2" s="17"/>
      <c r="K2" s="18"/>
    </row>
    <row r="3" spans="1:21" hidden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57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46</v>
      </c>
      <c r="J4" s="1">
        <v>22507</v>
      </c>
      <c r="K4" s="1">
        <f>IF(I4="SAR",J4*U8,IF(I4="INR",J4*1))</f>
        <v>22507</v>
      </c>
    </row>
    <row r="5" spans="1:21" x14ac:dyDescent="0.25">
      <c r="A5" s="1">
        <v>2</v>
      </c>
      <c r="B5" s="1" t="s">
        <v>5</v>
      </c>
      <c r="C5" s="1" t="s">
        <v>46</v>
      </c>
      <c r="D5" s="1"/>
      <c r="E5" s="1">
        <f>IF(C5="SAR",D5*$U$8,IF(C5="INR",D5*1))</f>
        <v>0</v>
      </c>
      <c r="F5" s="2"/>
      <c r="G5" s="1">
        <v>2</v>
      </c>
      <c r="H5" s="1" t="s">
        <v>11</v>
      </c>
      <c r="I5" s="1" t="s">
        <v>46</v>
      </c>
      <c r="J5" s="1">
        <v>13356</v>
      </c>
      <c r="K5" s="1">
        <f>IF(I5="SAR",J5*U9,IF(I5="INR",J5*1))</f>
        <v>13356</v>
      </c>
    </row>
    <row r="6" spans="1:21" x14ac:dyDescent="0.25">
      <c r="A6" s="1">
        <v>3</v>
      </c>
      <c r="B6" s="1" t="s">
        <v>6</v>
      </c>
      <c r="C6" s="1" t="s">
        <v>45</v>
      </c>
      <c r="D6" s="1"/>
      <c r="E6" s="1">
        <f>IF(C6="SAR",D6*$U$8,IF(C6="INR",D6*1))</f>
        <v>0</v>
      </c>
      <c r="F6" s="2"/>
      <c r="G6" s="1">
        <v>3</v>
      </c>
      <c r="H6" s="1" t="s">
        <v>10</v>
      </c>
      <c r="I6" s="1" t="s">
        <v>46</v>
      </c>
      <c r="J6" s="1">
        <v>2615</v>
      </c>
      <c r="K6" s="1">
        <f t="shared" ref="K6:K22" si="0">IF(I6="SAR",J6*$U$8,IF(I6="INR",J6*1))</f>
        <v>2615</v>
      </c>
    </row>
    <row r="7" spans="1:21" x14ac:dyDescent="0.25">
      <c r="A7" s="1">
        <v>4</v>
      </c>
      <c r="B7" s="1" t="s">
        <v>21</v>
      </c>
      <c r="C7" s="1" t="s">
        <v>45</v>
      </c>
      <c r="D7" s="1"/>
      <c r="E7" s="1">
        <f>IF(C7="SAR",D7*$U$8,IF(C7="INR",D7*1))</f>
        <v>0</v>
      </c>
      <c r="F7" s="2"/>
      <c r="G7" s="1">
        <v>4</v>
      </c>
      <c r="H7" s="1" t="s">
        <v>49</v>
      </c>
      <c r="I7" s="1" t="s">
        <v>46</v>
      </c>
      <c r="J7" s="1">
        <v>100000</v>
      </c>
      <c r="K7" s="1">
        <f t="shared" si="0"/>
        <v>100000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7</v>
      </c>
      <c r="I8" s="1" t="s">
        <v>45</v>
      </c>
      <c r="J8" s="1">
        <v>500</v>
      </c>
      <c r="K8" s="1">
        <f t="shared" si="0"/>
        <v>9340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50</v>
      </c>
      <c r="I9" s="1" t="s">
        <v>45</v>
      </c>
      <c r="J9" s="1">
        <v>200</v>
      </c>
      <c r="K9" s="1">
        <f t="shared" si="0"/>
        <v>3736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58</v>
      </c>
      <c r="I10" s="1" t="s">
        <v>46</v>
      </c>
      <c r="J10" s="1">
        <v>77300</v>
      </c>
      <c r="K10" s="1">
        <f t="shared" si="0"/>
        <v>77300</v>
      </c>
    </row>
    <row r="11" spans="1:21" x14ac:dyDescent="0.25">
      <c r="A11" s="1"/>
      <c r="B11" s="1"/>
      <c r="C11" s="1"/>
      <c r="D11" s="1"/>
      <c r="E11" s="1"/>
      <c r="F11" s="2"/>
      <c r="G11" s="1"/>
      <c r="H11" s="1" t="s">
        <v>0</v>
      </c>
      <c r="I11" s="1" t="s">
        <v>46</v>
      </c>
      <c r="J11" s="1">
        <v>14100</v>
      </c>
      <c r="K11" s="1">
        <f t="shared" si="0"/>
        <v>14100</v>
      </c>
    </row>
    <row r="12" spans="1:21" x14ac:dyDescent="0.25">
      <c r="A12" s="1"/>
      <c r="B12" s="1"/>
      <c r="C12" s="1"/>
      <c r="D12" s="1"/>
      <c r="E12" s="1"/>
      <c r="F12" s="2"/>
      <c r="G12" s="1"/>
      <c r="H12" s="1" t="s">
        <v>25</v>
      </c>
      <c r="I12" s="1" t="s">
        <v>46</v>
      </c>
      <c r="J12" s="1">
        <v>9300</v>
      </c>
      <c r="K12" s="1">
        <f t="shared" si="0"/>
        <v>9300</v>
      </c>
    </row>
    <row r="13" spans="1:21" x14ac:dyDescent="0.25">
      <c r="A13" s="1"/>
      <c r="B13" s="1"/>
      <c r="C13" s="1"/>
      <c r="D13" s="1"/>
      <c r="E13" s="1"/>
      <c r="F13" s="2"/>
      <c r="G13" s="1"/>
      <c r="H13" s="1" t="s">
        <v>14</v>
      </c>
      <c r="I13" s="1" t="s">
        <v>46</v>
      </c>
      <c r="J13" s="1">
        <v>10000</v>
      </c>
      <c r="K13" s="1">
        <f t="shared" si="0"/>
        <v>10000</v>
      </c>
    </row>
    <row r="14" spans="1:21" x14ac:dyDescent="0.25">
      <c r="A14" s="1"/>
      <c r="B14" s="1"/>
      <c r="C14" s="1"/>
      <c r="D14" s="1"/>
      <c r="E14" s="1"/>
      <c r="F14" s="2"/>
      <c r="G14" s="1"/>
      <c r="H14" s="1" t="s">
        <v>59</v>
      </c>
      <c r="I14" s="1" t="s">
        <v>46</v>
      </c>
      <c r="J14" s="1">
        <v>20000</v>
      </c>
      <c r="K14" s="1">
        <f t="shared" si="0"/>
        <v>20000</v>
      </c>
      <c r="L14" t="s">
        <v>61</v>
      </c>
    </row>
    <row r="15" spans="1:21" x14ac:dyDescent="0.25">
      <c r="A15" s="1"/>
      <c r="B15" s="1"/>
      <c r="C15" s="1"/>
      <c r="D15" s="1"/>
      <c r="E15" s="1"/>
      <c r="F15" s="2"/>
      <c r="G15" s="1"/>
      <c r="H15" s="1" t="s">
        <v>59</v>
      </c>
      <c r="I15" s="1" t="s">
        <v>46</v>
      </c>
      <c r="J15" s="1">
        <v>1471</v>
      </c>
      <c r="K15" s="1">
        <f t="shared" si="0"/>
        <v>1471</v>
      </c>
    </row>
    <row r="16" spans="1:21" x14ac:dyDescent="0.25">
      <c r="A16" s="1"/>
      <c r="B16" s="1"/>
      <c r="C16" s="1"/>
      <c r="D16" s="1"/>
      <c r="E16" s="1"/>
      <c r="F16" s="2"/>
      <c r="G16" s="1"/>
      <c r="H16" s="1" t="s">
        <v>59</v>
      </c>
      <c r="I16" s="1" t="s">
        <v>46</v>
      </c>
      <c r="J16" s="1">
        <v>304</v>
      </c>
      <c r="K16" s="1">
        <f t="shared" si="0"/>
        <v>304</v>
      </c>
    </row>
    <row r="17" spans="1:11" x14ac:dyDescent="0.25">
      <c r="A17" s="1"/>
      <c r="B17" s="1"/>
      <c r="C17" s="1"/>
      <c r="D17" s="1"/>
      <c r="E17" s="1"/>
      <c r="F17" s="2"/>
      <c r="G17" s="1"/>
      <c r="H17" s="1" t="s">
        <v>59</v>
      </c>
      <c r="I17" s="1" t="s">
        <v>46</v>
      </c>
      <c r="J17" s="1">
        <v>25000</v>
      </c>
      <c r="K17" s="1">
        <f t="shared" si="0"/>
        <v>25000</v>
      </c>
    </row>
    <row r="18" spans="1:11" x14ac:dyDescent="0.25">
      <c r="A18" s="1"/>
      <c r="B18" s="1"/>
      <c r="C18" s="1"/>
      <c r="D18" s="1"/>
      <c r="E18" s="1"/>
      <c r="F18" s="2"/>
      <c r="G18" s="1"/>
      <c r="H18" s="1" t="s">
        <v>60</v>
      </c>
      <c r="I18" s="1" t="s">
        <v>46</v>
      </c>
      <c r="J18" s="1">
        <v>1830</v>
      </c>
      <c r="K18" s="1">
        <f t="shared" si="0"/>
        <v>1830</v>
      </c>
    </row>
    <row r="19" spans="1:11" x14ac:dyDescent="0.25">
      <c r="A19" s="1"/>
      <c r="B19" s="1"/>
      <c r="C19" s="1"/>
      <c r="D19" s="1"/>
      <c r="E19" s="1"/>
      <c r="F19" s="2"/>
      <c r="G19" s="1"/>
      <c r="H19" s="1" t="s">
        <v>3</v>
      </c>
      <c r="I19" s="1" t="s">
        <v>46</v>
      </c>
      <c r="J19" s="1">
        <v>12335</v>
      </c>
      <c r="K19" s="1">
        <f t="shared" si="0"/>
        <v>12335</v>
      </c>
    </row>
    <row r="20" spans="1:11" x14ac:dyDescent="0.25">
      <c r="A20" s="1"/>
      <c r="B20" s="1"/>
      <c r="C20" s="1"/>
      <c r="D20" s="1"/>
      <c r="E20" s="1"/>
      <c r="F20" s="2"/>
      <c r="G20" s="1"/>
      <c r="H20" s="1" t="s">
        <v>2</v>
      </c>
      <c r="I20" s="1" t="s">
        <v>46</v>
      </c>
      <c r="J20" s="1">
        <v>1000</v>
      </c>
      <c r="K20" s="1">
        <f t="shared" si="0"/>
        <v>1000</v>
      </c>
    </row>
    <row r="21" spans="1:11" x14ac:dyDescent="0.25">
      <c r="A21" s="1"/>
      <c r="B21" s="1"/>
      <c r="C21" s="1"/>
      <c r="D21" s="1"/>
      <c r="E21" s="1"/>
      <c r="F21" s="2"/>
      <c r="G21" s="1"/>
      <c r="H21" s="1" t="s">
        <v>4</v>
      </c>
      <c r="I21" s="1" t="s">
        <v>46</v>
      </c>
      <c r="J21" s="1">
        <v>40000</v>
      </c>
      <c r="K21" s="1">
        <f t="shared" si="0"/>
        <v>40000</v>
      </c>
    </row>
    <row r="22" spans="1:11" x14ac:dyDescent="0.25">
      <c r="A22" s="1"/>
      <c r="B22" s="1"/>
      <c r="C22" s="1"/>
      <c r="D22" s="1"/>
      <c r="E22" s="1"/>
      <c r="F22" s="2"/>
      <c r="G22" s="1"/>
      <c r="H22" s="1" t="s">
        <v>52</v>
      </c>
      <c r="I22" s="1" t="s">
        <v>46</v>
      </c>
      <c r="J22" s="1">
        <v>6530</v>
      </c>
      <c r="K22" s="1">
        <f t="shared" si="0"/>
        <v>6530</v>
      </c>
    </row>
    <row r="23" spans="1:11" x14ac:dyDescent="0.25">
      <c r="A23" s="1"/>
      <c r="B23" s="1"/>
      <c r="C23" s="1"/>
      <c r="D23" s="1"/>
      <c r="E23" s="1"/>
      <c r="F23" s="2"/>
      <c r="G23" s="1"/>
      <c r="H23" s="1" t="s">
        <v>33</v>
      </c>
      <c r="I23" s="1" t="s">
        <v>46</v>
      </c>
      <c r="J23" s="1">
        <v>4837</v>
      </c>
      <c r="K23" s="1">
        <f>IF(I23="SAR",J23*$U$8,IF(I23="INR",J23*1))</f>
        <v>4837</v>
      </c>
    </row>
    <row r="24" spans="1:11" x14ac:dyDescent="0.25">
      <c r="A24" s="1"/>
      <c r="B24" s="1"/>
      <c r="C24" s="1"/>
      <c r="D24" s="1"/>
      <c r="E24" s="1"/>
      <c r="F24" s="2"/>
      <c r="G24" s="1"/>
      <c r="H24" s="1" t="s">
        <v>62</v>
      </c>
      <c r="I24" s="1" t="s">
        <v>46</v>
      </c>
      <c r="J24" s="1">
        <v>2500</v>
      </c>
      <c r="K24" s="1">
        <f>IF(I24="SAR",J24*$U$8,IF(I24="INR",J24*1))</f>
        <v>2500</v>
      </c>
    </row>
    <row r="25" spans="1:11" x14ac:dyDescent="0.25">
      <c r="A25" s="1"/>
      <c r="B25" s="1"/>
      <c r="C25" s="1"/>
      <c r="D25" s="1"/>
      <c r="E25" s="1"/>
      <c r="F25" s="2"/>
      <c r="G25" s="1"/>
      <c r="H25" s="1"/>
      <c r="I25" s="1" t="s">
        <v>46</v>
      </c>
      <c r="J25" s="1">
        <v>0</v>
      </c>
      <c r="K25" s="1">
        <f>IF(I25="SAR",J25*$U$8,IF(I25="INR",J25*1))</f>
        <v>0</v>
      </c>
    </row>
    <row r="26" spans="1:11" x14ac:dyDescent="0.25">
      <c r="A26" s="1"/>
      <c r="B26" s="1"/>
      <c r="C26" s="1"/>
      <c r="D26" s="1"/>
      <c r="E26" s="1"/>
      <c r="F26" s="2"/>
      <c r="G26" s="1"/>
      <c r="H26" s="1"/>
      <c r="I26" s="1" t="s">
        <v>46</v>
      </c>
      <c r="J26" s="1"/>
      <c r="K26" s="1">
        <f>IF(I26="SAR",J26*$U$8,IF(I26="INR",J26*1))</f>
        <v>0</v>
      </c>
    </row>
    <row r="27" spans="1:11" x14ac:dyDescent="0.25">
      <c r="A27" s="1"/>
      <c r="B27" s="1"/>
      <c r="C27" s="1"/>
      <c r="D27" s="1"/>
      <c r="E27" s="1"/>
      <c r="F27" s="2"/>
      <c r="G27" s="1"/>
      <c r="H27" s="1"/>
      <c r="I27" s="1" t="s">
        <v>46</v>
      </c>
      <c r="J27" s="1"/>
      <c r="K27" s="1"/>
    </row>
    <row r="28" spans="1:11" x14ac:dyDescent="0.25">
      <c r="A28" s="1"/>
      <c r="B28" s="1"/>
      <c r="C28" s="1"/>
      <c r="D28" s="1"/>
      <c r="E28" s="1"/>
      <c r="F28" s="2"/>
      <c r="G28" s="1"/>
      <c r="H28" s="1"/>
      <c r="I28" s="1" t="s">
        <v>46</v>
      </c>
      <c r="J28" s="1"/>
      <c r="K28" s="1"/>
    </row>
    <row r="29" spans="1:11" x14ac:dyDescent="0.25">
      <c r="A29" s="1"/>
      <c r="B29" s="1"/>
      <c r="C29" s="1"/>
      <c r="D29" s="1"/>
      <c r="E29" s="1"/>
      <c r="F29" s="2"/>
      <c r="G29" s="1"/>
      <c r="H29" s="1"/>
      <c r="I29" s="1" t="s">
        <v>46</v>
      </c>
      <c r="J29" s="1"/>
      <c r="K29" s="1"/>
    </row>
    <row r="30" spans="1:11" x14ac:dyDescent="0.25">
      <c r="A30" s="1"/>
      <c r="B30" s="1"/>
      <c r="C30" s="1"/>
      <c r="D30" s="1"/>
      <c r="E30" s="1"/>
      <c r="F30" s="2"/>
      <c r="G30" s="1"/>
      <c r="H30" s="1"/>
      <c r="I30" s="1" t="s">
        <v>46</v>
      </c>
      <c r="J30" s="1"/>
      <c r="K30" s="1"/>
    </row>
    <row r="31" spans="1:11" x14ac:dyDescent="0.25">
      <c r="A31" s="1"/>
      <c r="B31" s="1"/>
      <c r="C31" s="1"/>
      <c r="D31" s="1"/>
      <c r="E31" s="1"/>
      <c r="F31" s="2"/>
      <c r="G31" s="1"/>
      <c r="H31" s="1"/>
      <c r="I31" s="1" t="s">
        <v>46</v>
      </c>
      <c r="J31" s="1"/>
      <c r="K31" s="1"/>
    </row>
    <row r="32" spans="1:1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378061</v>
      </c>
      <c r="L39" t="str">
        <f>IF(E39&gt;K39, "Saving",IF(E39&lt;K39, "Liability"))</f>
        <v>Liability</v>
      </c>
      <c r="M39" s="4">
        <f>E39-K39</f>
        <v>-51161</v>
      </c>
      <c r="N39" s="5">
        <f>(E39-K39)/E39</f>
        <v>-0.15650351789538086</v>
      </c>
    </row>
    <row r="41" spans="1:14" x14ac:dyDescent="0.25">
      <c r="L41" t="s">
        <v>80</v>
      </c>
      <c r="M41" s="10">
        <f>M39/18.68</f>
        <v>-2738.8115631691649</v>
      </c>
    </row>
  </sheetData>
  <mergeCells count="3">
    <mergeCell ref="A1:K1"/>
    <mergeCell ref="A2:D2"/>
    <mergeCell ref="G2:K2"/>
  </mergeCells>
  <conditionalFormatting sqref="M39">
    <cfRule type="iconSet" priority="2">
      <iconSet>
        <cfvo type="percent" val="0"/>
        <cfvo type="num" val="0"/>
        <cfvo type="num" val="0" gte="0"/>
      </iconSet>
    </cfRule>
  </conditionalFormatting>
  <conditionalFormatting sqref="M41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3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B4" workbookViewId="0">
      <selection activeCell="K14" sqref="K14"/>
    </sheetView>
  </sheetViews>
  <sheetFormatPr defaultRowHeight="15" x14ac:dyDescent="0.25"/>
  <cols>
    <col min="2" max="2" width="13.7109375" bestFit="1" customWidth="1"/>
    <col min="12" max="12" width="19.7109375" bestFit="1" customWidth="1"/>
    <col min="13" max="13" width="21.28515625" customWidth="1"/>
    <col min="14" max="14" width="16.7109375" bestFit="1" customWidth="1"/>
  </cols>
  <sheetData>
    <row r="1" spans="1:21" ht="31.5" hidden="1" x14ac:dyDescent="0.5">
      <c r="A1" s="14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idden="1" x14ac:dyDescent="0.25">
      <c r="A2" s="15" t="s">
        <v>38</v>
      </c>
      <c r="B2" s="15"/>
      <c r="C2" s="15"/>
      <c r="D2" s="15"/>
      <c r="E2" s="3"/>
      <c r="F2" s="2"/>
      <c r="G2" s="16" t="s">
        <v>39</v>
      </c>
      <c r="H2" s="17"/>
      <c r="I2" s="17"/>
      <c r="J2" s="17"/>
      <c r="K2" s="18"/>
    </row>
    <row r="3" spans="1:21" hidden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47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6</v>
      </c>
      <c r="I4" s="1" t="s">
        <v>45</v>
      </c>
      <c r="J4" s="1">
        <v>2000</v>
      </c>
      <c r="K4" s="1">
        <f>IF(I4="SAR",J4*U8,IF(I4="INR",J4*1))</f>
        <v>37360</v>
      </c>
      <c r="L4" t="s">
        <v>55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5</v>
      </c>
      <c r="I5" s="1" t="s">
        <v>46</v>
      </c>
      <c r="J5" s="1">
        <v>40000</v>
      </c>
      <c r="K5" s="1">
        <f>IF(I5="SAR",J5*U9,IF(I5="INR",J5*1))</f>
        <v>40000</v>
      </c>
      <c r="L5" t="s">
        <v>54</v>
      </c>
    </row>
    <row r="6" spans="1:21" x14ac:dyDescent="0.25">
      <c r="A6" s="1">
        <v>3</v>
      </c>
      <c r="B6" s="1"/>
      <c r="C6" s="1"/>
      <c r="D6" s="1"/>
      <c r="E6" s="1" t="b">
        <f>IF(C6="SAR",D6*$U$8,IF(C6="INR",D6*1))</f>
        <v>0</v>
      </c>
      <c r="F6" s="2"/>
      <c r="G6" s="1">
        <v>3</v>
      </c>
      <c r="H6" s="1" t="s">
        <v>21</v>
      </c>
      <c r="I6" s="1" t="s">
        <v>45</v>
      </c>
      <c r="J6" s="1">
        <v>4000</v>
      </c>
      <c r="K6" s="1">
        <f t="shared" ref="K6:K24" si="0">IF(I6="SAR",J6*$U$8,IF(I6="INR",J6*1))</f>
        <v>74720</v>
      </c>
      <c r="L6" t="s">
        <v>54</v>
      </c>
    </row>
    <row r="7" spans="1:21" x14ac:dyDescent="0.25">
      <c r="A7" s="1">
        <v>4</v>
      </c>
      <c r="B7" s="1"/>
      <c r="C7" s="1"/>
      <c r="D7" s="1"/>
      <c r="E7" s="1" t="b">
        <f>IF(C7="SAR",D7*$U$8,IF(C7="INR",D7*1))</f>
        <v>0</v>
      </c>
      <c r="F7" s="2"/>
      <c r="G7" s="1">
        <v>4</v>
      </c>
      <c r="H7" s="1" t="s">
        <v>49</v>
      </c>
      <c r="I7" s="1" t="s">
        <v>46</v>
      </c>
      <c r="J7" s="1">
        <v>75000</v>
      </c>
      <c r="K7" s="1">
        <f t="shared" si="0"/>
        <v>75000</v>
      </c>
      <c r="L7" t="s">
        <v>34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50</v>
      </c>
      <c r="I8" s="1" t="s">
        <v>45</v>
      </c>
      <c r="J8" s="1">
        <v>400</v>
      </c>
      <c r="K8" s="1">
        <f t="shared" si="0"/>
        <v>7472</v>
      </c>
      <c r="L8" t="s">
        <v>34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7</v>
      </c>
      <c r="I9" s="1" t="s">
        <v>45</v>
      </c>
      <c r="J9" s="1">
        <v>500</v>
      </c>
      <c r="K9" s="1">
        <f t="shared" si="0"/>
        <v>9340</v>
      </c>
      <c r="L9" t="s">
        <v>34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51</v>
      </c>
      <c r="I10" s="1" t="s">
        <v>46</v>
      </c>
      <c r="J10" s="1">
        <v>20000</v>
      </c>
      <c r="K10" s="1">
        <f t="shared" si="0"/>
        <v>20000</v>
      </c>
      <c r="L10" t="s">
        <v>34</v>
      </c>
    </row>
    <row r="11" spans="1:21" x14ac:dyDescent="0.25">
      <c r="A11" s="1"/>
      <c r="B11" s="1"/>
      <c r="C11" s="1"/>
      <c r="D11" s="1"/>
      <c r="E11" s="1"/>
      <c r="F11" s="2"/>
      <c r="G11" s="1"/>
      <c r="H11" s="1" t="s">
        <v>0</v>
      </c>
      <c r="I11" s="1" t="s">
        <v>46</v>
      </c>
      <c r="J11" s="1">
        <v>14400</v>
      </c>
      <c r="K11" s="1">
        <f t="shared" si="0"/>
        <v>14400</v>
      </c>
      <c r="L11" t="s">
        <v>34</v>
      </c>
    </row>
    <row r="12" spans="1:21" x14ac:dyDescent="0.25">
      <c r="A12" s="1"/>
      <c r="B12" s="1"/>
      <c r="C12" s="1"/>
      <c r="D12" s="1"/>
      <c r="E12" s="1"/>
      <c r="F12" s="2"/>
      <c r="G12" s="1"/>
      <c r="H12" s="1" t="s">
        <v>3</v>
      </c>
      <c r="I12" s="1" t="s">
        <v>46</v>
      </c>
      <c r="J12" s="1">
        <v>12335</v>
      </c>
      <c r="K12" s="1">
        <f t="shared" si="0"/>
        <v>12335</v>
      </c>
      <c r="L12" t="s">
        <v>34</v>
      </c>
    </row>
    <row r="13" spans="1:21" x14ac:dyDescent="0.25">
      <c r="A13" s="1"/>
      <c r="B13" s="1"/>
      <c r="C13" s="1"/>
      <c r="D13" s="1"/>
      <c r="E13" s="1"/>
      <c r="F13" s="2"/>
      <c r="G13" s="1"/>
      <c r="H13" s="1" t="s">
        <v>52</v>
      </c>
      <c r="I13" s="1" t="s">
        <v>46</v>
      </c>
      <c r="J13" s="1">
        <v>617</v>
      </c>
      <c r="K13" s="1">
        <f t="shared" si="0"/>
        <v>617</v>
      </c>
      <c r="L13" t="s">
        <v>34</v>
      </c>
    </row>
    <row r="14" spans="1:21" x14ac:dyDescent="0.25">
      <c r="A14" s="1"/>
      <c r="B14" s="1"/>
      <c r="C14" s="1"/>
      <c r="D14" s="1"/>
      <c r="E14" s="1"/>
      <c r="F14" s="2"/>
      <c r="G14" s="1"/>
      <c r="H14" s="1" t="s">
        <v>26</v>
      </c>
      <c r="I14" s="1" t="s">
        <v>46</v>
      </c>
      <c r="J14" s="1">
        <v>9611</v>
      </c>
      <c r="K14" s="1">
        <f t="shared" si="0"/>
        <v>9611</v>
      </c>
      <c r="L14" t="s">
        <v>34</v>
      </c>
    </row>
    <row r="15" spans="1:21" x14ac:dyDescent="0.25">
      <c r="A15" s="1"/>
      <c r="B15" s="1"/>
      <c r="C15" s="1"/>
      <c r="D15" s="1"/>
      <c r="E15" s="1"/>
      <c r="F15" s="2"/>
      <c r="G15" s="1"/>
      <c r="H15" s="1" t="s">
        <v>2</v>
      </c>
      <c r="I15" s="1" t="s">
        <v>46</v>
      </c>
      <c r="J15" s="1">
        <v>1000</v>
      </c>
      <c r="K15" s="1">
        <f t="shared" si="0"/>
        <v>1000</v>
      </c>
      <c r="L15" t="s">
        <v>34</v>
      </c>
    </row>
    <row r="16" spans="1:21" x14ac:dyDescent="0.25">
      <c r="A16" s="1"/>
      <c r="B16" s="1"/>
      <c r="C16" s="1"/>
      <c r="D16" s="1"/>
      <c r="E16" s="1"/>
      <c r="F16" s="2"/>
      <c r="G16" s="1"/>
      <c r="H16" s="1" t="s">
        <v>1</v>
      </c>
      <c r="I16" s="1" t="s">
        <v>46</v>
      </c>
      <c r="J16" s="1">
        <v>6930</v>
      </c>
      <c r="K16" s="1">
        <f t="shared" si="0"/>
        <v>6930</v>
      </c>
      <c r="L16" t="s">
        <v>34</v>
      </c>
    </row>
    <row r="17" spans="1:13" x14ac:dyDescent="0.25">
      <c r="A17" s="1"/>
      <c r="B17" s="1"/>
      <c r="C17" s="1"/>
      <c r="D17" s="1"/>
      <c r="E17" s="1"/>
      <c r="F17" s="2"/>
      <c r="G17" s="1"/>
      <c r="H17" s="1" t="s">
        <v>11</v>
      </c>
      <c r="I17" s="1" t="s">
        <v>45</v>
      </c>
      <c r="J17" s="1">
        <v>178</v>
      </c>
      <c r="K17" s="1">
        <f t="shared" si="0"/>
        <v>3325.04</v>
      </c>
    </row>
    <row r="18" spans="1:13" x14ac:dyDescent="0.25">
      <c r="A18" s="1"/>
      <c r="B18" s="1"/>
      <c r="C18" s="1"/>
      <c r="D18" s="1"/>
      <c r="E18" s="1"/>
      <c r="F18" s="2"/>
      <c r="G18" s="1"/>
      <c r="H18" s="1" t="s">
        <v>12</v>
      </c>
      <c r="I18" s="1" t="s">
        <v>45</v>
      </c>
      <c r="J18" s="1">
        <v>320</v>
      </c>
      <c r="K18" s="1">
        <f t="shared" si="0"/>
        <v>5977.6</v>
      </c>
    </row>
    <row r="19" spans="1:13" x14ac:dyDescent="0.25">
      <c r="A19" s="1"/>
      <c r="B19" s="1"/>
      <c r="C19" s="1"/>
      <c r="D19" s="1"/>
      <c r="E19" s="1"/>
      <c r="F19" s="2"/>
      <c r="G19" s="1"/>
      <c r="H19" s="1" t="s">
        <v>9</v>
      </c>
      <c r="I19" s="1" t="s">
        <v>45</v>
      </c>
      <c r="J19" s="1">
        <v>199</v>
      </c>
      <c r="K19" s="1">
        <f t="shared" si="0"/>
        <v>3717.32</v>
      </c>
      <c r="L19" t="s">
        <v>34</v>
      </c>
    </row>
    <row r="20" spans="1:13" x14ac:dyDescent="0.25">
      <c r="A20" s="1"/>
      <c r="B20" s="1"/>
      <c r="C20" s="1"/>
      <c r="D20" s="1"/>
      <c r="E20" s="1"/>
      <c r="F20" s="2"/>
      <c r="G20" s="1"/>
      <c r="H20" s="1" t="s">
        <v>10</v>
      </c>
      <c r="I20" s="1" t="s">
        <v>45</v>
      </c>
      <c r="J20" s="1">
        <v>110</v>
      </c>
      <c r="K20" s="1">
        <f t="shared" si="0"/>
        <v>2054.8000000000002</v>
      </c>
      <c r="L20" t="s">
        <v>34</v>
      </c>
    </row>
    <row r="21" spans="1:13" x14ac:dyDescent="0.25">
      <c r="A21" s="1"/>
      <c r="B21" s="1"/>
      <c r="C21" s="1"/>
      <c r="D21" s="1"/>
      <c r="E21" s="1"/>
      <c r="F21" s="2"/>
      <c r="G21" s="1"/>
      <c r="H21" s="1" t="s">
        <v>53</v>
      </c>
      <c r="I21" s="1" t="s">
        <v>45</v>
      </c>
      <c r="J21" s="1">
        <v>80</v>
      </c>
      <c r="K21" s="1">
        <f t="shared" si="0"/>
        <v>1494.4</v>
      </c>
      <c r="L21" t="s">
        <v>34</v>
      </c>
    </row>
    <row r="22" spans="1:13" x14ac:dyDescent="0.25">
      <c r="A22" s="1"/>
      <c r="B22" s="1"/>
      <c r="C22" s="1"/>
      <c r="D22" s="1"/>
      <c r="E22" s="1"/>
      <c r="F22" s="2"/>
      <c r="G22" s="1"/>
      <c r="H22" s="1" t="s">
        <v>84</v>
      </c>
      <c r="I22" s="1" t="s">
        <v>46</v>
      </c>
      <c r="J22" s="1">
        <v>1650</v>
      </c>
      <c r="K22" s="1">
        <f t="shared" si="0"/>
        <v>1650</v>
      </c>
      <c r="L22" t="s">
        <v>34</v>
      </c>
    </row>
    <row r="23" spans="1:13" x14ac:dyDescent="0.25">
      <c r="A23" s="1"/>
      <c r="B23" s="1"/>
      <c r="C23" s="1"/>
      <c r="D23" s="1"/>
      <c r="E23" s="1"/>
      <c r="F23" s="2"/>
      <c r="G23" s="1"/>
      <c r="H23" s="1" t="s">
        <v>85</v>
      </c>
      <c r="I23" s="1" t="s">
        <v>46</v>
      </c>
      <c r="J23" s="1">
        <v>900</v>
      </c>
      <c r="K23" s="1">
        <f t="shared" si="0"/>
        <v>900</v>
      </c>
      <c r="L23" t="s">
        <v>86</v>
      </c>
      <c r="M23" t="s">
        <v>87</v>
      </c>
    </row>
    <row r="24" spans="1:13" x14ac:dyDescent="0.25">
      <c r="A24" s="1"/>
      <c r="B24" s="1"/>
      <c r="C24" s="1"/>
      <c r="D24" s="1"/>
      <c r="E24" s="1"/>
      <c r="F24" s="2"/>
      <c r="G24" s="1"/>
      <c r="H24" s="1" t="s">
        <v>89</v>
      </c>
      <c r="I24" s="1" t="s">
        <v>46</v>
      </c>
      <c r="J24" s="1">
        <v>7000</v>
      </c>
      <c r="K24" s="1">
        <f t="shared" si="0"/>
        <v>7000</v>
      </c>
      <c r="L24" t="s">
        <v>34</v>
      </c>
    </row>
    <row r="25" spans="1:13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3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3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3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3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3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3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3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334904.15999999997</v>
      </c>
      <c r="L39" t="str">
        <f>IF(E39&gt;K39, "Saving",IF(E39&lt;K39, "Liability"))</f>
        <v>Liability</v>
      </c>
      <c r="M39" s="4">
        <f>E39-K39</f>
        <v>-8004.1599999999744</v>
      </c>
      <c r="N39" s="5">
        <f>(E39-K39)/E39</f>
        <v>-2.4485041297032654E-2</v>
      </c>
    </row>
    <row r="41" spans="1:14" x14ac:dyDescent="0.25">
      <c r="L41" t="s">
        <v>73</v>
      </c>
      <c r="M41" s="4">
        <f>('Feb 2020 '!M39+'March 2020'!M39)</f>
        <v>-59165.159999999974</v>
      </c>
    </row>
    <row r="43" spans="1:14" x14ac:dyDescent="0.25">
      <c r="L43" t="s">
        <v>80</v>
      </c>
      <c r="M43" s="10">
        <f>M41/18.68</f>
        <v>-3167.2997858672366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3">
    <cfRule type="iconSet" priority="2">
      <iconSet>
        <cfvo type="percent" val="0"/>
        <cfvo type="num" val="0"/>
        <cfvo type="num" val="0" gte="0"/>
      </iconSet>
    </cfRule>
  </conditionalFormatting>
  <conditionalFormatting sqref="M41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4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7" workbookViewId="0">
      <selection activeCell="M21" sqref="M21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5.42578125" customWidth="1"/>
    <col min="14" max="14" width="16.7109375" bestFit="1" customWidth="1"/>
  </cols>
  <sheetData>
    <row r="1" spans="1:21" ht="30" customHeight="1" x14ac:dyDescent="0.5">
      <c r="A1" s="14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6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  <c r="O3" s="1" t="s">
        <v>12</v>
      </c>
      <c r="P3" s="13">
        <f>SUM(O4:O27)</f>
        <v>311.5</v>
      </c>
      <c r="Q3" s="1" t="s">
        <v>11</v>
      </c>
      <c r="R3" s="1">
        <f>SUM(Q4:Q27)</f>
        <v>9</v>
      </c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f>P3</f>
        <v>311.5</v>
      </c>
      <c r="K4" s="1">
        <f>IF(I4="SAR",J4*$U$8,IF(I4="INR",J4*1))</f>
        <v>5818.82</v>
      </c>
      <c r="M4">
        <v>1000</v>
      </c>
      <c r="O4" s="12">
        <v>38</v>
      </c>
      <c r="Q4" s="1">
        <v>9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f>R3</f>
        <v>9</v>
      </c>
      <c r="K5" s="1">
        <f t="shared" ref="K5:K32" si="0">IF(I5="SAR",J5*$U$8,IF(I5="INR",J5*1))</f>
        <v>168.12</v>
      </c>
      <c r="O5" s="1">
        <v>87</v>
      </c>
      <c r="Q5" s="1"/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0</v>
      </c>
      <c r="K6" s="1">
        <f t="shared" si="0"/>
        <v>0</v>
      </c>
      <c r="O6" s="1">
        <v>136</v>
      </c>
      <c r="Q6" s="1"/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253</v>
      </c>
      <c r="K7" s="1">
        <f t="shared" si="0"/>
        <v>4726.04</v>
      </c>
      <c r="L7" t="s">
        <v>34</v>
      </c>
      <c r="O7" s="1">
        <v>38</v>
      </c>
      <c r="Q7" s="1"/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20</v>
      </c>
      <c r="K8" s="1">
        <f t="shared" si="0"/>
        <v>373.6</v>
      </c>
      <c r="O8" s="1">
        <v>4.5</v>
      </c>
      <c r="Q8" s="1"/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>
        <v>20000</v>
      </c>
      <c r="K9" s="1">
        <f t="shared" si="0"/>
        <v>20000</v>
      </c>
      <c r="L9" t="s">
        <v>34</v>
      </c>
      <c r="O9" s="1">
        <v>8</v>
      </c>
      <c r="Q9" s="1"/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  <c r="O10" s="1"/>
      <c r="Q10" s="1"/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>
        <v>9300</v>
      </c>
      <c r="K11" s="1">
        <f t="shared" si="0"/>
        <v>9300</v>
      </c>
      <c r="L11" t="s">
        <v>34</v>
      </c>
      <c r="O11" s="1"/>
      <c r="Q11" s="1"/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  <c r="L12" t="s">
        <v>34</v>
      </c>
      <c r="O12" s="1"/>
      <c r="Q12" s="1"/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>
        <v>14700</v>
      </c>
      <c r="K13" s="1">
        <f t="shared" si="0"/>
        <v>14700</v>
      </c>
      <c r="L13" t="s">
        <v>34</v>
      </c>
      <c r="O13" s="1"/>
      <c r="Q13" s="1"/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43</v>
      </c>
      <c r="I14" s="1" t="s">
        <v>46</v>
      </c>
      <c r="J14" s="1"/>
      <c r="K14" s="1">
        <f t="shared" si="0"/>
        <v>0</v>
      </c>
      <c r="L14" t="s">
        <v>93</v>
      </c>
      <c r="O14" s="1"/>
      <c r="Q14" s="1"/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>
        <v>617</v>
      </c>
      <c r="K15" s="1">
        <f t="shared" si="0"/>
        <v>617</v>
      </c>
      <c r="L15" t="s">
        <v>34</v>
      </c>
      <c r="O15" s="1"/>
      <c r="Q15" s="1"/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>
        <v>1441</v>
      </c>
      <c r="K16" s="1">
        <f t="shared" si="0"/>
        <v>26917.88</v>
      </c>
      <c r="L16" t="s">
        <v>34</v>
      </c>
      <c r="O16" s="1"/>
      <c r="Q16" s="1"/>
    </row>
    <row r="17" spans="1:17" x14ac:dyDescent="0.25">
      <c r="A17" s="1"/>
      <c r="B17" s="1"/>
      <c r="C17" s="1"/>
      <c r="D17" s="1"/>
      <c r="E17" s="1"/>
      <c r="F17" s="2"/>
      <c r="G17" s="1">
        <v>14</v>
      </c>
      <c r="H17" s="1" t="s">
        <v>58</v>
      </c>
      <c r="I17" s="1" t="s">
        <v>46</v>
      </c>
      <c r="J17" s="1">
        <v>15000</v>
      </c>
      <c r="K17" s="1">
        <f t="shared" si="0"/>
        <v>15000</v>
      </c>
      <c r="L17" t="s">
        <v>34</v>
      </c>
      <c r="O17" s="1"/>
      <c r="Q17" s="1"/>
    </row>
    <row r="18" spans="1:17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>
        <v>10000</v>
      </c>
      <c r="K18" s="1">
        <f t="shared" si="0"/>
        <v>10000</v>
      </c>
      <c r="L18" t="s">
        <v>93</v>
      </c>
      <c r="O18" s="1"/>
      <c r="Q18" s="1"/>
    </row>
    <row r="19" spans="1:17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  <c r="O19" s="1"/>
      <c r="Q19" s="1"/>
    </row>
    <row r="20" spans="1:17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>
        <v>9611</v>
      </c>
      <c r="K20" s="1">
        <f t="shared" si="0"/>
        <v>9611</v>
      </c>
      <c r="L20" t="s">
        <v>34</v>
      </c>
      <c r="O20" s="1"/>
      <c r="Q20" s="1"/>
    </row>
    <row r="21" spans="1:17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>
        <v>166</v>
      </c>
      <c r="K21" s="1">
        <f t="shared" si="0"/>
        <v>3100.88</v>
      </c>
      <c r="L21" t="s">
        <v>34</v>
      </c>
      <c r="O21" s="1"/>
      <c r="Q21" s="1"/>
    </row>
    <row r="22" spans="1:17" x14ac:dyDescent="0.25">
      <c r="A22" s="1"/>
      <c r="B22" s="1"/>
      <c r="C22" s="1"/>
      <c r="D22" s="1"/>
      <c r="E22" s="1"/>
      <c r="F22" s="2"/>
      <c r="G22" s="1">
        <v>19</v>
      </c>
      <c r="H22" s="1" t="s">
        <v>88</v>
      </c>
      <c r="I22" s="1" t="s">
        <v>45</v>
      </c>
      <c r="J22" s="1">
        <v>166</v>
      </c>
      <c r="K22" s="1">
        <f t="shared" si="0"/>
        <v>3100.88</v>
      </c>
      <c r="O22" s="1"/>
      <c r="Q22" s="1"/>
    </row>
    <row r="23" spans="1:17" x14ac:dyDescent="0.25">
      <c r="A23" s="1"/>
      <c r="B23" s="1"/>
      <c r="C23" s="1"/>
      <c r="D23" s="1"/>
      <c r="E23" s="1"/>
      <c r="F23" s="2"/>
      <c r="G23" s="1">
        <v>20</v>
      </c>
      <c r="H23" s="1" t="s">
        <v>90</v>
      </c>
      <c r="I23" s="1" t="s">
        <v>46</v>
      </c>
      <c r="J23" s="1">
        <v>16001</v>
      </c>
      <c r="K23" s="1">
        <f t="shared" si="0"/>
        <v>16001</v>
      </c>
      <c r="L23" t="s">
        <v>34</v>
      </c>
      <c r="O23" s="1"/>
      <c r="Q23" s="1"/>
    </row>
    <row r="24" spans="1:17" x14ac:dyDescent="0.25">
      <c r="A24" s="1"/>
      <c r="B24" s="1"/>
      <c r="C24" s="1"/>
      <c r="D24" s="1"/>
      <c r="E24" s="1"/>
      <c r="F24" s="2"/>
      <c r="G24" s="1">
        <v>21</v>
      </c>
      <c r="H24" s="1" t="s">
        <v>91</v>
      </c>
      <c r="I24" s="1" t="s">
        <v>46</v>
      </c>
      <c r="J24" s="1">
        <v>930</v>
      </c>
      <c r="K24" s="1">
        <f t="shared" si="0"/>
        <v>930</v>
      </c>
      <c r="L24" t="s">
        <v>34</v>
      </c>
      <c r="O24" s="1"/>
      <c r="Q24" s="1"/>
    </row>
    <row r="25" spans="1:17" x14ac:dyDescent="0.25">
      <c r="A25" s="1"/>
      <c r="B25" s="1"/>
      <c r="C25" s="1"/>
      <c r="D25" s="1"/>
      <c r="E25" s="1"/>
      <c r="F25" s="2"/>
      <c r="G25" s="1">
        <v>22</v>
      </c>
      <c r="H25" s="1" t="s">
        <v>92</v>
      </c>
      <c r="I25" s="1" t="s">
        <v>46</v>
      </c>
      <c r="J25" s="1">
        <v>180000</v>
      </c>
      <c r="K25" s="1">
        <f t="shared" si="0"/>
        <v>180000</v>
      </c>
      <c r="L25" t="s">
        <v>34</v>
      </c>
      <c r="O25" s="1"/>
      <c r="Q25" s="1"/>
    </row>
    <row r="26" spans="1:17" x14ac:dyDescent="0.25">
      <c r="A26" s="1"/>
      <c r="B26" s="1"/>
      <c r="C26" s="1"/>
      <c r="D26" s="1"/>
      <c r="E26" s="1"/>
      <c r="F26" s="2"/>
      <c r="G26" s="1">
        <v>23</v>
      </c>
      <c r="H26" s="1" t="s">
        <v>94</v>
      </c>
      <c r="I26" s="1" t="s">
        <v>46</v>
      </c>
      <c r="J26" s="1">
        <v>1230</v>
      </c>
      <c r="K26" s="1">
        <f t="shared" si="0"/>
        <v>1230</v>
      </c>
      <c r="L26" t="s">
        <v>95</v>
      </c>
      <c r="O26" s="1"/>
      <c r="Q26" s="1"/>
    </row>
    <row r="27" spans="1:17" x14ac:dyDescent="0.25">
      <c r="A27" s="1"/>
      <c r="B27" s="1"/>
      <c r="C27" s="1"/>
      <c r="D27" s="1"/>
      <c r="E27" s="1"/>
      <c r="F27" s="2"/>
      <c r="G27" s="1">
        <v>24</v>
      </c>
      <c r="H27" s="1" t="s">
        <v>96</v>
      </c>
      <c r="I27" s="1" t="s">
        <v>46</v>
      </c>
      <c r="J27" s="1">
        <v>15168</v>
      </c>
      <c r="K27" s="1">
        <f t="shared" si="0"/>
        <v>15168</v>
      </c>
      <c r="L27" t="s">
        <v>95</v>
      </c>
      <c r="O27" s="1"/>
      <c r="Q27" s="1"/>
    </row>
    <row r="28" spans="1:17" x14ac:dyDescent="0.25">
      <c r="A28" s="1"/>
      <c r="B28" s="1"/>
      <c r="C28" s="1"/>
      <c r="D28" s="1"/>
      <c r="E28" s="1"/>
      <c r="F28" s="2"/>
      <c r="G28" s="1">
        <v>25</v>
      </c>
      <c r="H28" s="1" t="s">
        <v>97</v>
      </c>
      <c r="I28" s="1" t="s">
        <v>46</v>
      </c>
      <c r="J28" s="1">
        <v>50000</v>
      </c>
      <c r="K28" s="1">
        <f t="shared" si="0"/>
        <v>50000</v>
      </c>
      <c r="L28" t="s">
        <v>98</v>
      </c>
      <c r="M28" t="s">
        <v>35</v>
      </c>
    </row>
    <row r="29" spans="1:17" x14ac:dyDescent="0.25">
      <c r="A29" s="1"/>
      <c r="B29" s="1"/>
      <c r="C29" s="1"/>
      <c r="D29" s="1"/>
      <c r="E29" s="1"/>
      <c r="F29" s="2"/>
      <c r="G29" s="1">
        <v>26</v>
      </c>
      <c r="H29" s="1" t="s">
        <v>99</v>
      </c>
      <c r="I29" s="1" t="s">
        <v>46</v>
      </c>
      <c r="J29" s="1">
        <v>1596</v>
      </c>
      <c r="K29" s="1">
        <f t="shared" si="0"/>
        <v>1596</v>
      </c>
    </row>
    <row r="30" spans="1:17" x14ac:dyDescent="0.25">
      <c r="A30" s="1"/>
      <c r="B30" s="1"/>
      <c r="C30" s="1"/>
      <c r="D30" s="1"/>
      <c r="E30" s="1"/>
      <c r="F30" s="2"/>
      <c r="G30" s="1">
        <v>27</v>
      </c>
      <c r="H30" s="1" t="s">
        <v>100</v>
      </c>
      <c r="I30" s="1" t="s">
        <v>46</v>
      </c>
      <c r="J30" s="1">
        <v>805</v>
      </c>
      <c r="K30" s="1">
        <f t="shared" si="0"/>
        <v>805</v>
      </c>
    </row>
    <row r="31" spans="1:17" x14ac:dyDescent="0.25">
      <c r="A31" s="1"/>
      <c r="B31" s="1"/>
      <c r="C31" s="1"/>
      <c r="D31" s="1"/>
      <c r="E31" s="1"/>
      <c r="F31" s="2"/>
      <c r="G31" s="1">
        <v>28</v>
      </c>
      <c r="H31" s="1" t="s">
        <v>101</v>
      </c>
      <c r="I31" s="1" t="s">
        <v>46</v>
      </c>
      <c r="J31" s="1">
        <v>149</v>
      </c>
      <c r="K31" s="1">
        <f t="shared" si="0"/>
        <v>149</v>
      </c>
    </row>
    <row r="32" spans="1:17" x14ac:dyDescent="0.25">
      <c r="A32" s="1"/>
      <c r="B32" s="1"/>
      <c r="C32" s="1"/>
      <c r="D32" s="1"/>
      <c r="E32" s="1"/>
      <c r="F32" s="2"/>
      <c r="G32" s="1">
        <v>29</v>
      </c>
      <c r="H32" s="1" t="s">
        <v>102</v>
      </c>
      <c r="I32" s="1" t="s">
        <v>46</v>
      </c>
      <c r="J32" s="1">
        <v>15000</v>
      </c>
      <c r="K32" s="1">
        <f t="shared" si="0"/>
        <v>15000</v>
      </c>
      <c r="L32" t="s">
        <v>103</v>
      </c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416648.22</v>
      </c>
      <c r="L39" t="str">
        <f>IF(E39&gt;K39, "Saving",IF(E39&lt;K39, "Liability"))</f>
        <v>Liability</v>
      </c>
      <c r="M39" s="8">
        <f>E39-K39</f>
        <v>-89748.219999999972</v>
      </c>
      <c r="N39" s="5">
        <f>(E39-K39)/E39</f>
        <v>-0.2745433465891709</v>
      </c>
    </row>
    <row r="42" spans="1:14" x14ac:dyDescent="0.25">
      <c r="L42" t="s">
        <v>73</v>
      </c>
      <c r="M42" s="8">
        <f>('March 2020'!M41 +'April 2020'!M39)</f>
        <v>-148913.37999999995</v>
      </c>
    </row>
    <row r="43" spans="1:14" x14ac:dyDescent="0.25">
      <c r="L43" t="s">
        <v>80</v>
      </c>
      <c r="M43" s="11">
        <f>M42/18.68</f>
        <v>-7971.8083511777277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2">
    <cfRule type="iconSet" priority="2">
      <iconSet>
        <cfvo type="percent" val="0"/>
        <cfvo type="num" val="0"/>
        <cfvo type="num" val="0" gte="0"/>
      </iconSet>
    </cfRule>
  </conditionalFormatting>
  <conditionalFormatting sqref="M43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6" workbookViewId="0">
      <selection activeCell="J24" sqref="J24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5.42578125" customWidth="1"/>
    <col min="14" max="14" width="16.7109375" bestFit="1" customWidth="1"/>
  </cols>
  <sheetData>
    <row r="1" spans="1:21" ht="30" customHeight="1" x14ac:dyDescent="0.5">
      <c r="A1" s="14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7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v>900</v>
      </c>
      <c r="K4" s="1">
        <f>IF(I4="SAR",J4*$U$8,IF(I4="INR",J4*1))</f>
        <v>16812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v>700</v>
      </c>
      <c r="K5" s="1">
        <f t="shared" ref="K5:K23" si="0">IF(I5="SAR",J5*$U$8,IF(I5="INR",J5*1))</f>
        <v>13076</v>
      </c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200</v>
      </c>
      <c r="K6" s="1">
        <f t="shared" si="0"/>
        <v>3736</v>
      </c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100</v>
      </c>
      <c r="K7" s="1">
        <f t="shared" si="0"/>
        <v>1868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150</v>
      </c>
      <c r="K8" s="1">
        <f t="shared" si="0"/>
        <v>2802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>
        <v>20000</v>
      </c>
      <c r="K9" s="1">
        <f t="shared" si="0"/>
        <v>20000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>
        <v>9300</v>
      </c>
      <c r="K11" s="1">
        <f t="shared" si="0"/>
        <v>9300</v>
      </c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/>
      <c r="K13" s="1">
        <f t="shared" si="0"/>
        <v>0</v>
      </c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58</v>
      </c>
      <c r="I14" s="1" t="s">
        <v>46</v>
      </c>
      <c r="J14" s="1">
        <v>10000</v>
      </c>
      <c r="K14" s="1">
        <f t="shared" si="0"/>
        <v>10000</v>
      </c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>
        <v>617</v>
      </c>
      <c r="K15" s="1">
        <f t="shared" si="0"/>
        <v>617</v>
      </c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/>
      <c r="K16" s="1">
        <f t="shared" si="0"/>
        <v>0</v>
      </c>
    </row>
    <row r="17" spans="1:13" x14ac:dyDescent="0.25">
      <c r="A17" s="1"/>
      <c r="B17" s="1"/>
      <c r="C17" s="1"/>
      <c r="D17" s="1"/>
      <c r="E17" s="1"/>
      <c r="F17" s="2"/>
      <c r="G17" s="1">
        <v>14</v>
      </c>
      <c r="H17" s="1"/>
      <c r="I17" s="1" t="s">
        <v>46</v>
      </c>
      <c r="J17" s="1"/>
      <c r="K17" s="1">
        <f t="shared" si="0"/>
        <v>0</v>
      </c>
    </row>
    <row r="18" spans="1:13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/>
      <c r="K18" s="1">
        <f t="shared" si="0"/>
        <v>0</v>
      </c>
    </row>
    <row r="19" spans="1:13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</row>
    <row r="20" spans="1:13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>
        <v>9611</v>
      </c>
      <c r="K20" s="1">
        <f t="shared" si="0"/>
        <v>9611</v>
      </c>
    </row>
    <row r="21" spans="1:13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/>
      <c r="K21" s="1">
        <f t="shared" si="0"/>
        <v>0</v>
      </c>
    </row>
    <row r="22" spans="1:13" x14ac:dyDescent="0.25">
      <c r="A22" s="1"/>
      <c r="B22" s="1"/>
      <c r="C22" s="1"/>
      <c r="D22" s="1"/>
      <c r="E22" s="1"/>
      <c r="F22" s="2"/>
      <c r="G22" s="1">
        <v>19</v>
      </c>
      <c r="H22" s="1" t="s">
        <v>70</v>
      </c>
      <c r="I22" s="1" t="s">
        <v>45</v>
      </c>
      <c r="J22" s="1">
        <v>8000</v>
      </c>
      <c r="K22" s="1">
        <f t="shared" si="0"/>
        <v>149440</v>
      </c>
      <c r="L22" t="s">
        <v>71</v>
      </c>
    </row>
    <row r="23" spans="1:13" x14ac:dyDescent="0.25">
      <c r="A23" s="1"/>
      <c r="B23" s="1"/>
      <c r="C23" s="1"/>
      <c r="D23" s="1"/>
      <c r="E23" s="1"/>
      <c r="F23" s="2"/>
      <c r="G23" s="1">
        <v>20</v>
      </c>
      <c r="H23" s="1" t="s">
        <v>64</v>
      </c>
      <c r="I23" s="1" t="s">
        <v>45</v>
      </c>
      <c r="J23" s="1">
        <v>0</v>
      </c>
      <c r="K23" s="1">
        <f t="shared" si="0"/>
        <v>0</v>
      </c>
      <c r="L23" t="s">
        <v>65</v>
      </c>
      <c r="M23" t="s">
        <v>66</v>
      </c>
    </row>
    <row r="24" spans="1:13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</row>
    <row r="25" spans="1:13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3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3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3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3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3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3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3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249597</v>
      </c>
      <c r="L39" t="str">
        <f>IF(E39&gt;K39, "Saving",IF(E39&lt;K39, "Liability"))</f>
        <v>Saving</v>
      </c>
      <c r="M39" s="8">
        <f>E39-K39</f>
        <v>77303</v>
      </c>
      <c r="N39" s="5">
        <f>(E39-K39)/E39</f>
        <v>0.23647292750076476</v>
      </c>
    </row>
    <row r="41" spans="1:14" x14ac:dyDescent="0.25">
      <c r="L41" t="s">
        <v>73</v>
      </c>
      <c r="M41" s="8">
        <f>'April 2020'!M42 +'May 2020 '!M39</f>
        <v>-71610.379999999946</v>
      </c>
    </row>
    <row r="42" spans="1:14" x14ac:dyDescent="0.25">
      <c r="L42" t="s">
        <v>80</v>
      </c>
      <c r="M42" s="11">
        <f>M41/18.68</f>
        <v>-3833.5321199143441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1">
    <cfRule type="iconSet" priority="2">
      <iconSet>
        <cfvo type="percent" val="0"/>
        <cfvo type="num" val="0"/>
        <cfvo type="num" val="0" gte="0"/>
      </iconSet>
    </cfRule>
  </conditionalFormatting>
  <conditionalFormatting sqref="M42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workbookViewId="0">
      <selection activeCell="L42" sqref="L42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5.42578125" customWidth="1"/>
    <col min="14" max="14" width="16.7109375" bestFit="1" customWidth="1"/>
  </cols>
  <sheetData>
    <row r="1" spans="1:21" ht="30" customHeight="1" x14ac:dyDescent="0.5">
      <c r="A1" s="14" t="s">
        <v>72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9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v>900</v>
      </c>
      <c r="K4" s="1">
        <f>IF(I4="SAR",J4*$U$8,IF(I4="INR",J4*1))</f>
        <v>16812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v>700</v>
      </c>
      <c r="K5" s="1">
        <f t="shared" ref="K5:K22" si="0">IF(I5="SAR",J5*$U$8,IF(I5="INR",J5*1))</f>
        <v>13076</v>
      </c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200</v>
      </c>
      <c r="K6" s="1">
        <f t="shared" si="0"/>
        <v>3736</v>
      </c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100</v>
      </c>
      <c r="K7" s="1">
        <f t="shared" si="0"/>
        <v>1868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150</v>
      </c>
      <c r="K8" s="1">
        <f t="shared" si="0"/>
        <v>2802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>
        <v>20000</v>
      </c>
      <c r="K9" s="1">
        <f t="shared" si="0"/>
        <v>20000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>
        <v>9300</v>
      </c>
      <c r="K11" s="1">
        <f t="shared" si="0"/>
        <v>9300</v>
      </c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/>
      <c r="K13" s="1">
        <f t="shared" si="0"/>
        <v>0</v>
      </c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58</v>
      </c>
      <c r="I14" s="1" t="s">
        <v>46</v>
      </c>
      <c r="J14" s="1">
        <v>10000</v>
      </c>
      <c r="K14" s="1">
        <f t="shared" si="0"/>
        <v>10000</v>
      </c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>
        <v>617</v>
      </c>
      <c r="K15" s="1">
        <f t="shared" si="0"/>
        <v>617</v>
      </c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/>
      <c r="K16" s="1">
        <f t="shared" si="0"/>
        <v>0</v>
      </c>
    </row>
    <row r="17" spans="1:11" x14ac:dyDescent="0.25">
      <c r="A17" s="1"/>
      <c r="B17" s="1"/>
      <c r="C17" s="1"/>
      <c r="D17" s="1"/>
      <c r="E17" s="1"/>
      <c r="F17" s="2"/>
      <c r="G17" s="1">
        <v>14</v>
      </c>
      <c r="H17" s="1"/>
      <c r="I17" s="1" t="s">
        <v>46</v>
      </c>
      <c r="J17" s="1"/>
      <c r="K17" s="1">
        <f t="shared" si="0"/>
        <v>0</v>
      </c>
    </row>
    <row r="18" spans="1:11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/>
      <c r="K18" s="1">
        <f t="shared" si="0"/>
        <v>0</v>
      </c>
    </row>
    <row r="19" spans="1:11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</row>
    <row r="20" spans="1:11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>
        <v>9611</v>
      </c>
      <c r="K20" s="1">
        <f t="shared" si="0"/>
        <v>9611</v>
      </c>
    </row>
    <row r="21" spans="1:11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/>
      <c r="K21" s="1">
        <f t="shared" si="0"/>
        <v>0</v>
      </c>
    </row>
    <row r="22" spans="1:11" x14ac:dyDescent="0.25">
      <c r="A22" s="1"/>
      <c r="B22" s="1"/>
      <c r="C22" s="1"/>
      <c r="D22" s="1"/>
      <c r="E22" s="1"/>
      <c r="F22" s="2"/>
      <c r="G22" s="1">
        <v>19</v>
      </c>
      <c r="H22" s="1" t="s">
        <v>70</v>
      </c>
      <c r="I22" s="1" t="s">
        <v>45</v>
      </c>
      <c r="J22" s="1"/>
      <c r="K22" s="1">
        <f t="shared" si="0"/>
        <v>0</v>
      </c>
    </row>
    <row r="23" spans="1:11" x14ac:dyDescent="0.2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100157</v>
      </c>
      <c r="L39" t="str">
        <f>IF(E39&gt;K39, "Saving",IF(E39&lt;K39, "Liability"))</f>
        <v>Saving</v>
      </c>
      <c r="M39" s="8">
        <f>E39-K39</f>
        <v>226743</v>
      </c>
      <c r="N39" s="5">
        <f>(E39-K39)/E39</f>
        <v>0.69361578464362195</v>
      </c>
    </row>
    <row r="41" spans="1:14" x14ac:dyDescent="0.25">
      <c r="L41" t="s">
        <v>73</v>
      </c>
      <c r="M41" s="8">
        <f>'May 2020 '!M41 +'June 2020'!M39</f>
        <v>155132.62000000005</v>
      </c>
    </row>
    <row r="42" spans="1:14" x14ac:dyDescent="0.25">
      <c r="L42" t="s">
        <v>80</v>
      </c>
      <c r="M42" s="11">
        <f>M41/18.68</f>
        <v>8304.7441113490386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1">
    <cfRule type="iconSet" priority="2">
      <iconSet>
        <cfvo type="percent" val="0"/>
        <cfvo type="num" val="0"/>
        <cfvo type="num" val="0" gte="0"/>
      </iconSet>
    </cfRule>
  </conditionalFormatting>
  <conditionalFormatting sqref="M42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31" workbookViewId="0">
      <selection activeCell="L42" sqref="L42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5.42578125" customWidth="1"/>
    <col min="14" max="14" width="16.7109375" bestFit="1" customWidth="1"/>
  </cols>
  <sheetData>
    <row r="1" spans="1:21" ht="30" customHeight="1" x14ac:dyDescent="0.5">
      <c r="A1" s="14" t="s">
        <v>75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9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v>900</v>
      </c>
      <c r="K4" s="1">
        <f>IF(I4="SAR",J4*$U$8,IF(I4="INR",J4*1))</f>
        <v>16812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v>700</v>
      </c>
      <c r="K5" s="1">
        <f t="shared" ref="K5:K22" si="0">IF(I5="SAR",J5*$U$8,IF(I5="INR",J5*1))</f>
        <v>13076</v>
      </c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200</v>
      </c>
      <c r="K6" s="1">
        <f t="shared" si="0"/>
        <v>3736</v>
      </c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100</v>
      </c>
      <c r="K7" s="1">
        <f t="shared" si="0"/>
        <v>1868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150</v>
      </c>
      <c r="K8" s="1">
        <f t="shared" si="0"/>
        <v>2802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>
        <v>20000</v>
      </c>
      <c r="K9" s="1">
        <f t="shared" si="0"/>
        <v>20000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>
        <v>9300</v>
      </c>
      <c r="K11" s="1">
        <f t="shared" si="0"/>
        <v>9300</v>
      </c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/>
      <c r="K13" s="1">
        <f t="shared" si="0"/>
        <v>0</v>
      </c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58</v>
      </c>
      <c r="I14" s="1" t="s">
        <v>46</v>
      </c>
      <c r="J14" s="1">
        <v>10000</v>
      </c>
      <c r="K14" s="1">
        <f t="shared" si="0"/>
        <v>10000</v>
      </c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>
        <v>617</v>
      </c>
      <c r="K15" s="1">
        <f t="shared" si="0"/>
        <v>617</v>
      </c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/>
      <c r="K16" s="1">
        <f t="shared" si="0"/>
        <v>0</v>
      </c>
    </row>
    <row r="17" spans="1:11" x14ac:dyDescent="0.25">
      <c r="A17" s="1"/>
      <c r="B17" s="1"/>
      <c r="C17" s="1"/>
      <c r="D17" s="1"/>
      <c r="E17" s="1"/>
      <c r="F17" s="2"/>
      <c r="G17" s="1">
        <v>14</v>
      </c>
      <c r="H17" s="1"/>
      <c r="I17" s="1" t="s">
        <v>46</v>
      </c>
      <c r="J17" s="1"/>
      <c r="K17" s="1">
        <f t="shared" si="0"/>
        <v>0</v>
      </c>
    </row>
    <row r="18" spans="1:11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/>
      <c r="K18" s="1">
        <f t="shared" si="0"/>
        <v>0</v>
      </c>
    </row>
    <row r="19" spans="1:11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</row>
    <row r="20" spans="1:11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>
        <v>9611</v>
      </c>
      <c r="K20" s="1">
        <f t="shared" si="0"/>
        <v>9611</v>
      </c>
    </row>
    <row r="21" spans="1:11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/>
      <c r="K21" s="1">
        <f t="shared" si="0"/>
        <v>0</v>
      </c>
    </row>
    <row r="22" spans="1:11" x14ac:dyDescent="0.25">
      <c r="A22" s="1"/>
      <c r="B22" s="1"/>
      <c r="C22" s="1"/>
      <c r="D22" s="1"/>
      <c r="E22" s="1"/>
      <c r="F22" s="2"/>
      <c r="G22" s="1">
        <v>19</v>
      </c>
      <c r="H22" s="1" t="s">
        <v>70</v>
      </c>
      <c r="I22" s="1" t="s">
        <v>45</v>
      </c>
      <c r="J22" s="1"/>
      <c r="K22" s="1">
        <f t="shared" si="0"/>
        <v>0</v>
      </c>
    </row>
    <row r="23" spans="1:11" x14ac:dyDescent="0.2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100157</v>
      </c>
      <c r="L39" t="str">
        <f>IF(E39&gt;K39, "Saving",IF(E39&lt;K39, "Liability"))</f>
        <v>Saving</v>
      </c>
      <c r="M39" s="8">
        <f>E39-K39</f>
        <v>226743</v>
      </c>
      <c r="N39" s="5">
        <f>(E39-K39)/E39</f>
        <v>0.69361578464362195</v>
      </c>
    </row>
    <row r="41" spans="1:14" x14ac:dyDescent="0.25">
      <c r="L41" t="s">
        <v>74</v>
      </c>
      <c r="M41" s="8">
        <f>'June 2020'!M41 +'July 2020'!M39</f>
        <v>381875.62000000005</v>
      </c>
    </row>
    <row r="42" spans="1:14" x14ac:dyDescent="0.25">
      <c r="L42" t="s">
        <v>80</v>
      </c>
      <c r="M42" s="11">
        <f>M41/18.68</f>
        <v>20443.020342612424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1">
    <cfRule type="iconSet" priority="2">
      <iconSet>
        <cfvo type="percent" val="0"/>
        <cfvo type="num" val="0"/>
        <cfvo type="num" val="0" gte="0"/>
      </iconSet>
    </cfRule>
  </conditionalFormatting>
  <conditionalFormatting sqref="M42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9" workbookViewId="0">
      <selection activeCell="L42" sqref="L42"/>
    </sheetView>
  </sheetViews>
  <sheetFormatPr defaultRowHeight="15" x14ac:dyDescent="0.25"/>
  <cols>
    <col min="2" max="2" width="13.7109375" bestFit="1" customWidth="1"/>
    <col min="12" max="12" width="15.140625" bestFit="1" customWidth="1"/>
    <col min="13" max="13" width="15.42578125" customWidth="1"/>
    <col min="14" max="14" width="16.7109375" bestFit="1" customWidth="1"/>
  </cols>
  <sheetData>
    <row r="1" spans="1:21" ht="30" customHeight="1" x14ac:dyDescent="0.5">
      <c r="A1" s="14" t="s">
        <v>76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1" ht="23.25" customHeight="1" x14ac:dyDescent="0.25">
      <c r="A2" s="15" t="s">
        <v>38</v>
      </c>
      <c r="B2" s="15"/>
      <c r="C2" s="15"/>
      <c r="D2" s="15"/>
      <c r="E2" s="9"/>
      <c r="F2" s="2"/>
      <c r="G2" s="16" t="s">
        <v>39</v>
      </c>
      <c r="H2" s="17"/>
      <c r="I2" s="17"/>
      <c r="J2" s="17"/>
      <c r="K2" s="18"/>
    </row>
    <row r="3" spans="1:21" ht="24" customHeight="1" x14ac:dyDescent="0.25">
      <c r="A3" s="1" t="s">
        <v>40</v>
      </c>
      <c r="B3" s="1" t="s">
        <v>41</v>
      </c>
      <c r="C3" s="1" t="s">
        <v>44</v>
      </c>
      <c r="D3" s="1" t="s">
        <v>42</v>
      </c>
      <c r="E3" s="1"/>
      <c r="F3" s="2"/>
      <c r="G3" s="1"/>
      <c r="H3" s="1"/>
      <c r="I3" s="1"/>
      <c r="J3" s="1"/>
      <c r="K3" s="1"/>
    </row>
    <row r="4" spans="1:21" x14ac:dyDescent="0.25">
      <c r="A4" s="1">
        <v>1</v>
      </c>
      <c r="B4" s="1" t="s">
        <v>16</v>
      </c>
      <c r="C4" s="1" t="s">
        <v>45</v>
      </c>
      <c r="D4" s="1">
        <v>17500</v>
      </c>
      <c r="E4" s="1">
        <f>IF(C4="SAR",D4*$U$8,IF(C4="INR",D4*1))</f>
        <v>326900</v>
      </c>
      <c r="F4" s="2"/>
      <c r="G4" s="1">
        <v>1</v>
      </c>
      <c r="H4" s="1" t="s">
        <v>12</v>
      </c>
      <c r="I4" s="1" t="s">
        <v>45</v>
      </c>
      <c r="J4" s="1">
        <v>900</v>
      </c>
      <c r="K4" s="1">
        <f>IF(I4="SAR",J4*$U$8,IF(I4="INR",J4*1))</f>
        <v>16812</v>
      </c>
    </row>
    <row r="5" spans="1:21" x14ac:dyDescent="0.25">
      <c r="A5" s="1">
        <v>2</v>
      </c>
      <c r="B5" s="1"/>
      <c r="C5" s="1"/>
      <c r="D5" s="1"/>
      <c r="E5" s="1" t="b">
        <f>IF(C5="SAR",D5*$U$8,IF(C5="INR",D5*1))</f>
        <v>0</v>
      </c>
      <c r="F5" s="2"/>
      <c r="G5" s="1">
        <v>2</v>
      </c>
      <c r="H5" s="1" t="s">
        <v>11</v>
      </c>
      <c r="I5" s="1" t="s">
        <v>45</v>
      </c>
      <c r="J5" s="1">
        <v>700</v>
      </c>
      <c r="K5" s="1">
        <f t="shared" ref="K5:K22" si="0">IF(I5="SAR",J5*$U$8,IF(I5="INR",J5*1))</f>
        <v>13076</v>
      </c>
    </row>
    <row r="6" spans="1:21" x14ac:dyDescent="0.25">
      <c r="A6" s="1"/>
      <c r="B6" s="1"/>
      <c r="C6" s="1"/>
      <c r="D6" s="1"/>
      <c r="E6" s="1"/>
      <c r="F6" s="2"/>
      <c r="G6" s="1">
        <v>3</v>
      </c>
      <c r="H6" s="1" t="s">
        <v>10</v>
      </c>
      <c r="I6" s="1" t="s">
        <v>45</v>
      </c>
      <c r="J6" s="1">
        <v>200</v>
      </c>
      <c r="K6" s="1">
        <f t="shared" si="0"/>
        <v>3736</v>
      </c>
    </row>
    <row r="7" spans="1:21" x14ac:dyDescent="0.25">
      <c r="A7" s="1"/>
      <c r="B7" s="1"/>
      <c r="C7" s="1"/>
      <c r="D7" s="1"/>
      <c r="E7" s="1"/>
      <c r="F7" s="2"/>
      <c r="G7" s="1">
        <v>4</v>
      </c>
      <c r="H7" s="1" t="s">
        <v>9</v>
      </c>
      <c r="I7" s="1" t="s">
        <v>45</v>
      </c>
      <c r="J7" s="1">
        <v>100</v>
      </c>
      <c r="K7" s="1">
        <f t="shared" si="0"/>
        <v>1868</v>
      </c>
      <c r="T7" t="s">
        <v>45</v>
      </c>
      <c r="U7" t="s">
        <v>48</v>
      </c>
    </row>
    <row r="8" spans="1:21" x14ac:dyDescent="0.25">
      <c r="A8" s="1"/>
      <c r="B8" s="1"/>
      <c r="C8" s="1"/>
      <c r="D8" s="1"/>
      <c r="E8" s="1"/>
      <c r="F8" s="2"/>
      <c r="G8" s="1">
        <v>5</v>
      </c>
      <c r="H8" s="1" t="s">
        <v>53</v>
      </c>
      <c r="I8" s="1" t="s">
        <v>45</v>
      </c>
      <c r="J8" s="1">
        <v>150</v>
      </c>
      <c r="K8" s="1">
        <f t="shared" si="0"/>
        <v>2802</v>
      </c>
      <c r="T8" t="s">
        <v>46</v>
      </c>
      <c r="U8">
        <v>18.68</v>
      </c>
    </row>
    <row r="9" spans="1:21" x14ac:dyDescent="0.25">
      <c r="A9" s="1"/>
      <c r="B9" s="1"/>
      <c r="C9" s="1"/>
      <c r="D9" s="1"/>
      <c r="E9" s="1"/>
      <c r="F9" s="2"/>
      <c r="G9" s="1">
        <v>6</v>
      </c>
      <c r="H9" s="1" t="s">
        <v>4</v>
      </c>
      <c r="I9" s="1" t="s">
        <v>46</v>
      </c>
      <c r="J9" s="1">
        <v>20000</v>
      </c>
      <c r="K9" s="1">
        <f t="shared" si="0"/>
        <v>20000</v>
      </c>
    </row>
    <row r="10" spans="1:21" x14ac:dyDescent="0.25">
      <c r="A10" s="1"/>
      <c r="B10" s="1"/>
      <c r="C10" s="1"/>
      <c r="D10" s="1"/>
      <c r="E10" s="1"/>
      <c r="F10" s="2"/>
      <c r="G10" s="1">
        <v>7</v>
      </c>
      <c r="H10" s="1" t="s">
        <v>68</v>
      </c>
      <c r="I10" s="1" t="s">
        <v>46</v>
      </c>
      <c r="J10" s="1"/>
      <c r="K10" s="1">
        <f t="shared" si="0"/>
        <v>0</v>
      </c>
    </row>
    <row r="11" spans="1:21" x14ac:dyDescent="0.25">
      <c r="A11" s="1"/>
      <c r="B11" s="1"/>
      <c r="C11" s="1"/>
      <c r="D11" s="1"/>
      <c r="E11" s="1"/>
      <c r="F11" s="2"/>
      <c r="G11" s="1">
        <v>8</v>
      </c>
      <c r="H11" s="1" t="s">
        <v>25</v>
      </c>
      <c r="I11" s="1" t="s">
        <v>46</v>
      </c>
      <c r="J11" s="1">
        <v>9300</v>
      </c>
      <c r="K11" s="1">
        <f t="shared" si="0"/>
        <v>9300</v>
      </c>
    </row>
    <row r="12" spans="1:21" x14ac:dyDescent="0.25">
      <c r="A12" s="1"/>
      <c r="B12" s="1"/>
      <c r="C12" s="1"/>
      <c r="D12" s="1"/>
      <c r="E12" s="1"/>
      <c r="F12" s="2"/>
      <c r="G12" s="1">
        <v>9</v>
      </c>
      <c r="H12" s="1" t="s">
        <v>3</v>
      </c>
      <c r="I12" s="1" t="s">
        <v>46</v>
      </c>
      <c r="J12" s="1">
        <v>12335</v>
      </c>
      <c r="K12" s="1">
        <f t="shared" si="0"/>
        <v>12335</v>
      </c>
    </row>
    <row r="13" spans="1:21" x14ac:dyDescent="0.25">
      <c r="A13" s="1"/>
      <c r="B13" s="1"/>
      <c r="C13" s="1"/>
      <c r="D13" s="1"/>
      <c r="E13" s="1"/>
      <c r="F13" s="2"/>
      <c r="G13" s="1">
        <v>10</v>
      </c>
      <c r="H13" s="1" t="s">
        <v>0</v>
      </c>
      <c r="I13" s="1" t="s">
        <v>46</v>
      </c>
      <c r="J13" s="1"/>
      <c r="K13" s="1">
        <f t="shared" si="0"/>
        <v>0</v>
      </c>
    </row>
    <row r="14" spans="1:21" x14ac:dyDescent="0.25">
      <c r="A14" s="1"/>
      <c r="B14" s="1"/>
      <c r="C14" s="1"/>
      <c r="D14" s="1"/>
      <c r="E14" s="1"/>
      <c r="F14" s="2"/>
      <c r="G14" s="1">
        <v>11</v>
      </c>
      <c r="H14" s="1" t="s">
        <v>58</v>
      </c>
      <c r="I14" s="1" t="s">
        <v>46</v>
      </c>
      <c r="J14" s="1">
        <v>10000</v>
      </c>
      <c r="K14" s="1">
        <f t="shared" si="0"/>
        <v>10000</v>
      </c>
    </row>
    <row r="15" spans="1:21" x14ac:dyDescent="0.25">
      <c r="A15" s="1"/>
      <c r="B15" s="1"/>
      <c r="C15" s="1"/>
      <c r="D15" s="1"/>
      <c r="E15" s="1"/>
      <c r="F15" s="2"/>
      <c r="G15" s="1">
        <v>12</v>
      </c>
      <c r="H15" s="1" t="s">
        <v>52</v>
      </c>
      <c r="I15" s="1" t="s">
        <v>46</v>
      </c>
      <c r="J15" s="1"/>
      <c r="K15" s="1">
        <f t="shared" si="0"/>
        <v>0</v>
      </c>
    </row>
    <row r="16" spans="1:21" x14ac:dyDescent="0.25">
      <c r="A16" s="1"/>
      <c r="B16" s="1"/>
      <c r="C16" s="1"/>
      <c r="D16" s="1"/>
      <c r="E16" s="1"/>
      <c r="F16" s="2"/>
      <c r="G16" s="1">
        <v>13</v>
      </c>
      <c r="H16" s="1" t="s">
        <v>64</v>
      </c>
      <c r="I16" s="1" t="s">
        <v>45</v>
      </c>
      <c r="J16" s="1"/>
      <c r="K16" s="1">
        <f t="shared" si="0"/>
        <v>0</v>
      </c>
    </row>
    <row r="17" spans="1:11" x14ac:dyDescent="0.25">
      <c r="A17" s="1"/>
      <c r="B17" s="1"/>
      <c r="C17" s="1"/>
      <c r="D17" s="1"/>
      <c r="E17" s="1"/>
      <c r="F17" s="2"/>
      <c r="G17" s="1">
        <v>14</v>
      </c>
      <c r="H17" s="1"/>
      <c r="I17" s="1" t="s">
        <v>46</v>
      </c>
      <c r="J17" s="1"/>
      <c r="K17" s="1">
        <f t="shared" si="0"/>
        <v>0</v>
      </c>
    </row>
    <row r="18" spans="1:11" x14ac:dyDescent="0.25">
      <c r="A18" s="1"/>
      <c r="B18" s="1"/>
      <c r="C18" s="1"/>
      <c r="D18" s="1"/>
      <c r="E18" s="1"/>
      <c r="F18" s="2"/>
      <c r="G18" s="1">
        <v>15</v>
      </c>
      <c r="H18" s="1" t="s">
        <v>14</v>
      </c>
      <c r="I18" s="1" t="s">
        <v>46</v>
      </c>
      <c r="J18" s="1"/>
      <c r="K18" s="1">
        <f t="shared" si="0"/>
        <v>0</v>
      </c>
    </row>
    <row r="19" spans="1:11" x14ac:dyDescent="0.25">
      <c r="A19" s="1"/>
      <c r="B19" s="1"/>
      <c r="C19" s="1"/>
      <c r="D19" s="1"/>
      <c r="E19" s="1"/>
      <c r="F19" s="2"/>
      <c r="G19" s="1">
        <v>16</v>
      </c>
      <c r="H19" s="1" t="s">
        <v>67</v>
      </c>
      <c r="I19" s="1" t="s">
        <v>45</v>
      </c>
      <c r="J19" s="1"/>
      <c r="K19" s="1">
        <f t="shared" si="0"/>
        <v>0</v>
      </c>
    </row>
    <row r="20" spans="1:11" x14ac:dyDescent="0.25">
      <c r="A20" s="1"/>
      <c r="B20" s="1"/>
      <c r="C20" s="1"/>
      <c r="D20" s="1"/>
      <c r="E20" s="1"/>
      <c r="F20" s="2"/>
      <c r="G20" s="1">
        <v>17</v>
      </c>
      <c r="H20" s="1" t="s">
        <v>26</v>
      </c>
      <c r="I20" s="1" t="s">
        <v>46</v>
      </c>
      <c r="J20" s="1">
        <v>9611</v>
      </c>
      <c r="K20" s="1">
        <f t="shared" si="0"/>
        <v>9611</v>
      </c>
    </row>
    <row r="21" spans="1:11" x14ac:dyDescent="0.25">
      <c r="A21" s="1"/>
      <c r="B21" s="1"/>
      <c r="C21" s="1"/>
      <c r="D21" s="1"/>
      <c r="E21" s="1"/>
      <c r="F21" s="2"/>
      <c r="G21" s="1">
        <v>18</v>
      </c>
      <c r="H21" s="1" t="s">
        <v>63</v>
      </c>
      <c r="I21" s="1" t="s">
        <v>45</v>
      </c>
      <c r="J21" s="1"/>
      <c r="K21" s="1">
        <f t="shared" si="0"/>
        <v>0</v>
      </c>
    </row>
    <row r="22" spans="1:11" x14ac:dyDescent="0.25">
      <c r="A22" s="1"/>
      <c r="B22" s="1"/>
      <c r="C22" s="1"/>
      <c r="D22" s="1"/>
      <c r="E22" s="1"/>
      <c r="F22" s="2"/>
      <c r="G22" s="1">
        <v>19</v>
      </c>
      <c r="H22" s="1" t="s">
        <v>70</v>
      </c>
      <c r="I22" s="1" t="s">
        <v>45</v>
      </c>
      <c r="J22" s="1"/>
      <c r="K22" s="1">
        <f t="shared" si="0"/>
        <v>0</v>
      </c>
    </row>
    <row r="23" spans="1:11" x14ac:dyDescent="0.2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N38" t="s">
        <v>56</v>
      </c>
    </row>
    <row r="39" spans="1:14" x14ac:dyDescent="0.25">
      <c r="A39" s="1"/>
      <c r="B39" s="1"/>
      <c r="C39" s="1"/>
      <c r="D39" s="1"/>
      <c r="E39" s="1">
        <f>SUM(E4:E38)</f>
        <v>326900</v>
      </c>
      <c r="F39" s="2"/>
      <c r="G39" s="1"/>
      <c r="H39" s="1"/>
      <c r="I39" s="1"/>
      <c r="J39" s="1"/>
      <c r="K39" s="1">
        <f>SUM(K4:K38)</f>
        <v>99540</v>
      </c>
      <c r="L39" t="str">
        <f>IF(E39&gt;K39, "Saving",IF(E39&lt;K39, "Liability"))</f>
        <v>Saving</v>
      </c>
      <c r="M39" s="8">
        <f>E39-K39</f>
        <v>227360</v>
      </c>
      <c r="N39" s="5">
        <f>(E39-K39)/E39</f>
        <v>0.69550321199143472</v>
      </c>
    </row>
    <row r="41" spans="1:14" x14ac:dyDescent="0.25">
      <c r="L41" t="s">
        <v>74</v>
      </c>
      <c r="M41" s="8">
        <f>'July 2020'!M41 +'August 2020'!M39</f>
        <v>609235.62000000011</v>
      </c>
    </row>
    <row r="42" spans="1:14" x14ac:dyDescent="0.25">
      <c r="L42" t="s">
        <v>80</v>
      </c>
      <c r="M42" s="11">
        <f>M41/18.68</f>
        <v>32614.326552462535</v>
      </c>
    </row>
  </sheetData>
  <mergeCells count="3">
    <mergeCell ref="A1:K1"/>
    <mergeCell ref="A2:D2"/>
    <mergeCell ref="G2:K2"/>
  </mergeCells>
  <conditionalFormatting sqref="M39">
    <cfRule type="iconSet" priority="3">
      <iconSet>
        <cfvo type="percent" val="0"/>
        <cfvo type="num" val="0"/>
        <cfvo type="num" val="0" gte="0"/>
      </iconSet>
    </cfRule>
  </conditionalFormatting>
  <conditionalFormatting sqref="M41">
    <cfRule type="iconSet" priority="2">
      <iconSet>
        <cfvo type="percent" val="0"/>
        <cfvo type="num" val="0"/>
        <cfvo type="num" val="0" gte="0"/>
      </iconSet>
    </cfRule>
  </conditionalFormatting>
  <conditionalFormatting sqref="M42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C4:C11 I4:I21">
      <formula1>$T$7:$T$8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Sheet3</vt:lpstr>
      <vt:lpstr>Feb 2020 </vt:lpstr>
      <vt:lpstr>March 2020</vt:lpstr>
      <vt:lpstr>April 2020</vt:lpstr>
      <vt:lpstr>May 2020 </vt:lpstr>
      <vt:lpstr>June 2020</vt:lpstr>
      <vt:lpstr>July 2020</vt:lpstr>
      <vt:lpstr>August 2020</vt:lpstr>
      <vt:lpstr>September 2020</vt:lpstr>
      <vt:lpstr>October 2020</vt:lpstr>
      <vt:lpstr>November 2020</vt:lpstr>
      <vt:lpstr>December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Kunapareddy</dc:creator>
  <cp:lastModifiedBy>Pavan Kunapareddy</cp:lastModifiedBy>
  <dcterms:created xsi:type="dcterms:W3CDTF">2020-02-27T07:44:24Z</dcterms:created>
  <dcterms:modified xsi:type="dcterms:W3CDTF">2020-04-16T21:26:44Z</dcterms:modified>
</cp:coreProperties>
</file>