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296" activeTab="1"/>
  </bookViews>
  <sheets>
    <sheet name="Data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D20" i="2"/>
  <c r="E17" i="2"/>
  <c r="D17" i="2"/>
  <c r="F16" i="2"/>
  <c r="F13" i="2"/>
  <c r="G13" i="2" s="1"/>
  <c r="H13" i="2" s="1"/>
  <c r="D6" i="2"/>
  <c r="E5" i="2"/>
  <c r="F18" i="2" l="1"/>
  <c r="G14" i="2"/>
  <c r="F14" i="2"/>
  <c r="F19" i="2"/>
  <c r="D10" i="2" l="1"/>
  <c r="D9" i="2"/>
  <c r="D8" i="2"/>
  <c r="E7" i="2"/>
  <c r="D7" i="2"/>
  <c r="E15" i="2"/>
  <c r="E20" i="2" s="1"/>
  <c r="D15" i="2"/>
  <c r="F15" i="2" l="1"/>
  <c r="F17" i="2" s="1"/>
  <c r="D22" i="2"/>
  <c r="E22" i="2"/>
  <c r="F20" i="2" l="1"/>
  <c r="K19" i="2"/>
  <c r="J19" i="2"/>
  <c r="I19" i="2"/>
  <c r="H19" i="2"/>
  <c r="G19" i="2"/>
  <c r="K16" i="2"/>
  <c r="J16" i="2"/>
  <c r="I16" i="2"/>
  <c r="H16" i="2"/>
  <c r="G16" i="2"/>
  <c r="E9" i="2"/>
  <c r="E8" i="2"/>
  <c r="F21" i="2" l="1"/>
  <c r="F22" i="2" s="1"/>
  <c r="E10" i="2"/>
  <c r="P14" i="2" l="1"/>
  <c r="P21" i="2"/>
  <c r="G15" i="2"/>
  <c r="G17" i="2" s="1"/>
  <c r="G18" i="2"/>
  <c r="L27" i="2" l="1"/>
  <c r="G20" i="2"/>
  <c r="G21" i="2" s="1"/>
  <c r="G22" i="2" s="1"/>
  <c r="H14" i="2"/>
  <c r="H15" i="2" s="1"/>
  <c r="H17" i="2" s="1"/>
  <c r="H18" i="2"/>
  <c r="I13" i="2"/>
  <c r="E26" i="2" l="1"/>
  <c r="H20" i="2"/>
  <c r="H21" i="2" s="1"/>
  <c r="H22" i="2" s="1"/>
  <c r="I14" i="2"/>
  <c r="I15" i="2" s="1"/>
  <c r="I17" i="2" s="1"/>
  <c r="J13" i="2"/>
  <c r="I18" i="2"/>
  <c r="I20" i="2" l="1"/>
  <c r="I21" i="2" s="1"/>
  <c r="I22" i="2" s="1"/>
  <c r="J14" i="2"/>
  <c r="J15" i="2" s="1"/>
  <c r="J17" i="2" s="1"/>
  <c r="J18" i="2"/>
  <c r="K13" i="2"/>
  <c r="J20" i="2" l="1"/>
  <c r="J21" i="2" s="1"/>
  <c r="J22" i="2" s="1"/>
  <c r="K14" i="2"/>
  <c r="K15" i="2" s="1"/>
  <c r="K17" i="2" s="1"/>
  <c r="K18" i="2"/>
  <c r="K20" i="2" l="1"/>
  <c r="K21" i="2" s="1"/>
  <c r="K22" i="2" s="1"/>
</calcChain>
</file>

<file path=xl/sharedStrings.xml><?xml version="1.0" encoding="utf-8"?>
<sst xmlns="http://schemas.openxmlformats.org/spreadsheetml/2006/main" count="66" uniqueCount="33">
  <si>
    <t>Income Statement</t>
  </si>
  <si>
    <t>Revenue</t>
  </si>
  <si>
    <t>COGS</t>
  </si>
  <si>
    <t>Gross Profit</t>
  </si>
  <si>
    <t>SG&amp;A</t>
  </si>
  <si>
    <t>EBITDA</t>
  </si>
  <si>
    <t>Depreciation</t>
  </si>
  <si>
    <t>Interest</t>
  </si>
  <si>
    <t>EBT</t>
  </si>
  <si>
    <t>Taxes</t>
  </si>
  <si>
    <t>Net Income</t>
  </si>
  <si>
    <t>Historical Data</t>
  </si>
  <si>
    <t>Forecast Data</t>
  </si>
  <si>
    <t>Assumptions</t>
  </si>
  <si>
    <t>Revenue Growth</t>
  </si>
  <si>
    <t>COGS %age of Revenue</t>
  </si>
  <si>
    <t>Deprecreciation % of revenue</t>
  </si>
  <si>
    <t xml:space="preserve">Interest </t>
  </si>
  <si>
    <t>Tax Rate</t>
  </si>
  <si>
    <t>Net Revenue</t>
  </si>
  <si>
    <t>selling general and admisninstrative</t>
  </si>
  <si>
    <t>earnings before interest tax depreciation and amortization</t>
  </si>
  <si>
    <t>grossprofit-sg&amp;a</t>
  </si>
  <si>
    <t>ebitda-(depreciation+interest)</t>
  </si>
  <si>
    <t>ebt-taxes</t>
  </si>
  <si>
    <t xml:space="preserve">cost of goods sold </t>
  </si>
  <si>
    <t>formulas</t>
  </si>
  <si>
    <t>revenue-cogs</t>
  </si>
  <si>
    <t>earnings before taxes</t>
  </si>
  <si>
    <t>revenue growth</t>
  </si>
  <si>
    <t>cog%of rev</t>
  </si>
  <si>
    <t>depre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</si>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</sst>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0.0%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4"/>
      <color theme="0"/>
      <name val="Arial Narrow"/>
      <family val="2"/>
    </font>
    <font>
      <sz val="11"/>
      <color rgb="FF0000FF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4" fillId="4" borderId="0" xfId="0" applyFont="1" applyFill="1"/>
    <xf numFmtId="0" fontId="1" fillId="5" borderId="0" xfId="0" applyFont="1" applyFill="1"/>
    <xf numFmtId="0" fontId="2" fillId="5" borderId="0" xfId="0" applyFont="1" applyFill="1"/>
    <xf numFmtId="9" fontId="2" fillId="5" borderId="0" xfId="2" applyFont="1" applyFill="1"/>
    <xf numFmtId="0" fontId="0" fillId="5" borderId="0" xfId="0" applyFill="1"/>
    <xf numFmtId="9" fontId="2" fillId="0" borderId="0" xfId="2" applyFont="1"/>
    <xf numFmtId="9" fontId="5" fillId="0" borderId="0" xfId="2" applyFont="1"/>
    <xf numFmtId="0" fontId="5" fillId="0" borderId="0" xfId="1" applyNumberFormat="1" applyFont="1"/>
    <xf numFmtId="165" fontId="2" fillId="0" borderId="0" xfId="2" applyNumberFormat="1" applyFont="1"/>
    <xf numFmtId="0" fontId="5" fillId="0" borderId="0" xfId="2" applyNumberFormat="1" applyFont="1"/>
    <xf numFmtId="166" fontId="5" fillId="0" borderId="0" xfId="0" applyNumberFormat="1" applyFont="1"/>
    <xf numFmtId="166" fontId="2" fillId="0" borderId="0" xfId="0" applyNumberFormat="1" applyFont="1"/>
    <xf numFmtId="0" fontId="2" fillId="0" borderId="1" xfId="0" applyFont="1" applyBorder="1"/>
    <xf numFmtId="0" fontId="0" fillId="0" borderId="1" xfId="0" applyBorder="1"/>
    <xf numFmtId="166" fontId="5" fillId="0" borderId="1" xfId="0" applyNumberFormat="1" applyFont="1" applyBorder="1"/>
    <xf numFmtId="166" fontId="2" fillId="0" borderId="1" xfId="0" applyNumberFormat="1" applyFont="1" applyBorder="1"/>
    <xf numFmtId="0" fontId="2" fillId="0" borderId="2" xfId="0" applyFont="1" applyBorder="1"/>
    <xf numFmtId="0" fontId="0" fillId="0" borderId="2" xfId="0" applyBorder="1"/>
    <xf numFmtId="166" fontId="2" fillId="0" borderId="2" xfId="0" applyNumberFormat="1" applyFont="1" applyBorder="1"/>
    <xf numFmtId="0" fontId="2" fillId="0" borderId="0" xfId="0" applyFont="1" applyAlignment="1">
      <alignment wrapText="1"/>
    </xf>
    <xf numFmtId="0" fontId="2" fillId="0" borderId="3" xfId="0" applyFont="1" applyBorder="1"/>
    <xf numFmtId="0" fontId="0" fillId="0" borderId="3" xfId="0" applyBorder="1"/>
    <xf numFmtId="166" fontId="2" fillId="0" borderId="3" xfId="0" applyNumberFormat="1" applyFont="1" applyBorder="1"/>
    <xf numFmtId="9" fontId="0" fillId="0" borderId="4" xfId="2" applyFont="1" applyBorder="1"/>
    <xf numFmtId="9" fontId="0" fillId="0" borderId="6" xfId="2" applyFont="1" applyBorder="1"/>
    <xf numFmtId="166" fontId="0" fillId="0" borderId="5" xfId="0" applyNumberFormat="1" applyBorder="1"/>
    <xf numFmtId="9" fontId="0" fillId="0" borderId="0" xfId="2" applyFont="1"/>
    <xf numFmtId="166" fontId="0" fillId="0" borderId="0" xfId="0" applyNumberFormat="1"/>
    <xf numFmtId="0" fontId="2" fillId="0" borderId="7" xfId="0" applyFont="1" applyBorder="1"/>
    <xf numFmtId="0" fontId="2" fillId="0" borderId="8" xfId="0" applyFont="1" applyBorder="1"/>
    <xf numFmtId="0" fontId="1" fillId="6" borderId="0" xfId="0" applyFont="1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9" fontId="0" fillId="0" borderId="0" xfId="0" applyNumberForma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6"/>
  <sheetViews>
    <sheetView topLeftCell="A2" zoomScaleNormal="100" workbookViewId="0">
      <selection activeCell="E9" sqref="E9"/>
    </sheetView>
  </sheetViews>
  <sheetFormatPr defaultRowHeight="14.4" x14ac:dyDescent="0.3"/>
  <cols>
    <col min="5" max="5" width="28.88671875" customWidth="1"/>
    <col min="6" max="6" width="19.77734375" customWidth="1"/>
  </cols>
  <sheetData>
    <row r="6" spans="1:7" x14ac:dyDescent="0.3">
      <c r="A6" s="1" t="s">
        <v>0</v>
      </c>
      <c r="B6" s="2"/>
      <c r="C6" s="38">
        <v>2016</v>
      </c>
      <c r="D6" s="38">
        <v>2017</v>
      </c>
      <c r="E6" t="s">
        <v>26</v>
      </c>
    </row>
    <row r="7" spans="1:7" x14ac:dyDescent="0.3">
      <c r="A7" s="2" t="s">
        <v>1</v>
      </c>
      <c r="B7" s="2"/>
      <c r="C7" s="2">
        <v>150000</v>
      </c>
      <c r="D7" s="2">
        <v>165000</v>
      </c>
    </row>
    <row r="8" spans="1:7" x14ac:dyDescent="0.3">
      <c r="A8" s="2" t="s">
        <v>2</v>
      </c>
      <c r="B8" s="2"/>
      <c r="C8" s="2">
        <v>67500</v>
      </c>
      <c r="D8" s="2">
        <v>74250</v>
      </c>
      <c r="G8" t="s">
        <v>25</v>
      </c>
    </row>
    <row r="9" spans="1:7" x14ac:dyDescent="0.3">
      <c r="A9" s="2" t="s">
        <v>3</v>
      </c>
      <c r="B9" s="2"/>
      <c r="C9" s="2"/>
      <c r="D9" s="2"/>
      <c r="E9" t="s">
        <v>27</v>
      </c>
    </row>
    <row r="10" spans="1:7" x14ac:dyDescent="0.3">
      <c r="A10" s="2" t="s">
        <v>4</v>
      </c>
      <c r="B10" s="2"/>
      <c r="C10" s="2">
        <v>16500</v>
      </c>
      <c r="D10" s="2">
        <v>18150</v>
      </c>
      <c r="G10" t="s">
        <v>20</v>
      </c>
    </row>
    <row r="11" spans="1:7" x14ac:dyDescent="0.3">
      <c r="A11" s="2" t="s">
        <v>5</v>
      </c>
      <c r="B11" s="2"/>
      <c r="C11" s="2"/>
      <c r="D11" s="2"/>
      <c r="E11" t="s">
        <v>22</v>
      </c>
      <c r="G11" t="s">
        <v>21</v>
      </c>
    </row>
    <row r="12" spans="1:7" x14ac:dyDescent="0.3">
      <c r="A12" s="2" t="s">
        <v>6</v>
      </c>
      <c r="B12" s="2"/>
      <c r="C12" s="2">
        <v>6600</v>
      </c>
      <c r="D12" s="2">
        <v>7260</v>
      </c>
    </row>
    <row r="13" spans="1:7" x14ac:dyDescent="0.3">
      <c r="A13" s="2" t="s">
        <v>7</v>
      </c>
      <c r="B13" s="2"/>
      <c r="C13" s="2">
        <v>1000</v>
      </c>
      <c r="D13" s="2">
        <v>1000</v>
      </c>
    </row>
    <row r="14" spans="1:7" x14ac:dyDescent="0.3">
      <c r="A14" s="2" t="s">
        <v>8</v>
      </c>
      <c r="B14" s="2"/>
      <c r="C14" s="2"/>
      <c r="D14" s="2"/>
      <c r="E14" t="s">
        <v>23</v>
      </c>
      <c r="G14" t="s">
        <v>28</v>
      </c>
    </row>
    <row r="15" spans="1:7" x14ac:dyDescent="0.3">
      <c r="A15" s="2" t="s">
        <v>9</v>
      </c>
      <c r="B15" s="2"/>
      <c r="C15" s="2">
        <v>17520</v>
      </c>
      <c r="D15" s="2">
        <v>19302</v>
      </c>
    </row>
    <row r="16" spans="1:7" x14ac:dyDescent="0.3">
      <c r="A16" s="2" t="s">
        <v>10</v>
      </c>
      <c r="B16" s="2"/>
      <c r="C16" s="2"/>
      <c r="D16" s="2"/>
      <c r="E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="107" zoomScaleNormal="107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20" sqref="M20"/>
    </sheetView>
  </sheetViews>
  <sheetFormatPr defaultRowHeight="14.4" x14ac:dyDescent="0.3"/>
  <cols>
    <col min="3" max="3" width="6.21875" customWidth="1"/>
  </cols>
  <sheetData>
    <row r="1" spans="1:20" ht="18" x14ac:dyDescent="0.35">
      <c r="A1" s="3"/>
      <c r="B1" s="3"/>
      <c r="C1" s="3"/>
      <c r="D1" s="40" t="s">
        <v>11</v>
      </c>
      <c r="E1" s="40"/>
      <c r="F1" s="41" t="s">
        <v>12</v>
      </c>
      <c r="G1" s="41"/>
      <c r="H1" s="41"/>
      <c r="I1" s="41"/>
      <c r="J1" s="41"/>
      <c r="K1" s="41"/>
    </row>
    <row r="2" spans="1:20" ht="18" x14ac:dyDescent="0.35">
      <c r="A2" s="4"/>
      <c r="B2" s="4"/>
      <c r="C2" s="4"/>
      <c r="D2" s="5">
        <v>2016</v>
      </c>
      <c r="E2" s="5">
        <v>2017</v>
      </c>
      <c r="F2" s="5">
        <v>2019</v>
      </c>
      <c r="G2" s="5">
        <v>2020</v>
      </c>
      <c r="H2" s="5">
        <v>2021</v>
      </c>
      <c r="I2" s="5">
        <v>2022</v>
      </c>
      <c r="J2" s="5">
        <v>2023</v>
      </c>
      <c r="K2" s="5">
        <v>2024</v>
      </c>
    </row>
    <row r="3" spans="1:20" x14ac:dyDescent="0.3">
      <c r="A3" s="1"/>
      <c r="B3" s="1"/>
      <c r="C3" s="1"/>
      <c r="D3" s="2"/>
      <c r="E3" s="2"/>
    </row>
    <row r="4" spans="1:20" x14ac:dyDescent="0.3">
      <c r="A4" s="6" t="s">
        <v>13</v>
      </c>
      <c r="B4" s="6"/>
      <c r="C4" s="6"/>
      <c r="D4" s="7"/>
      <c r="E4" s="8"/>
      <c r="F4" s="9"/>
      <c r="G4" s="9"/>
      <c r="H4" s="9"/>
      <c r="I4" s="9"/>
      <c r="J4" s="9"/>
      <c r="K4" s="9"/>
    </row>
    <row r="5" spans="1:20" x14ac:dyDescent="0.3">
      <c r="A5" s="2" t="s">
        <v>14</v>
      </c>
      <c r="B5" s="2"/>
      <c r="C5" s="1"/>
      <c r="D5" s="2"/>
      <c r="E5" s="10">
        <f>E13/D13-1</f>
        <v>0.10000000000000009</v>
      </c>
      <c r="F5" s="11">
        <v>0.1</v>
      </c>
      <c r="G5" s="11">
        <v>0.1</v>
      </c>
      <c r="H5" s="11">
        <v>0.1</v>
      </c>
      <c r="I5" s="11">
        <v>0.1</v>
      </c>
      <c r="J5" s="11">
        <v>0.1</v>
      </c>
      <c r="K5" s="11">
        <v>0.1</v>
      </c>
    </row>
    <row r="6" spans="1:20" x14ac:dyDescent="0.3">
      <c r="A6" s="2" t="s">
        <v>15</v>
      </c>
      <c r="B6" s="2"/>
      <c r="C6" s="1"/>
      <c r="D6" s="10">
        <f>D14/D13</f>
        <v>0.45</v>
      </c>
      <c r="E6" s="10">
        <f>E14/E13</f>
        <v>0.45</v>
      </c>
      <c r="F6" s="11">
        <v>0.45</v>
      </c>
      <c r="G6" s="11">
        <v>0.4</v>
      </c>
      <c r="H6" s="11">
        <v>0.45</v>
      </c>
      <c r="I6" s="11">
        <v>0.4</v>
      </c>
      <c r="J6" s="11">
        <v>0.45</v>
      </c>
      <c r="K6" s="11">
        <v>0.45</v>
      </c>
      <c r="N6" s="11"/>
    </row>
    <row r="7" spans="1:20" x14ac:dyDescent="0.3">
      <c r="A7" s="2" t="s">
        <v>4</v>
      </c>
      <c r="B7" s="2"/>
      <c r="C7" s="1"/>
      <c r="D7" s="16">
        <f>D16</f>
        <v>16500</v>
      </c>
      <c r="E7" s="16">
        <f>E16</f>
        <v>18150</v>
      </c>
      <c r="F7" s="12">
        <v>18000</v>
      </c>
      <c r="G7" s="12">
        <v>20000</v>
      </c>
      <c r="H7" s="12">
        <v>20000</v>
      </c>
      <c r="I7" s="12">
        <v>20000</v>
      </c>
      <c r="J7" s="12">
        <v>20000</v>
      </c>
      <c r="K7" s="12">
        <v>20000</v>
      </c>
      <c r="N7" s="12"/>
    </row>
    <row r="8" spans="1:20" x14ac:dyDescent="0.3">
      <c r="A8" s="2" t="s">
        <v>16</v>
      </c>
      <c r="B8" s="2"/>
      <c r="C8" s="1"/>
      <c r="D8" s="13">
        <f>D18/D13</f>
        <v>4.3999999999999997E-2</v>
      </c>
      <c r="E8" s="13">
        <f>E18/E13</f>
        <v>4.3999999999999997E-2</v>
      </c>
      <c r="F8" s="11">
        <v>0.05</v>
      </c>
      <c r="G8" s="11">
        <v>0.05</v>
      </c>
      <c r="H8" s="11">
        <v>0.05</v>
      </c>
      <c r="I8" s="11">
        <v>0.05</v>
      </c>
      <c r="J8" s="11">
        <v>0.05</v>
      </c>
      <c r="K8" s="11">
        <v>0.05</v>
      </c>
    </row>
    <row r="9" spans="1:20" x14ac:dyDescent="0.3">
      <c r="A9" s="2" t="s">
        <v>17</v>
      </c>
      <c r="B9" s="2"/>
      <c r="C9" s="1"/>
      <c r="D9" s="16">
        <f>D19</f>
        <v>1000</v>
      </c>
      <c r="E9" s="2">
        <f>E19</f>
        <v>1000</v>
      </c>
      <c r="F9" s="14">
        <v>1000</v>
      </c>
      <c r="G9" s="14">
        <v>1000</v>
      </c>
      <c r="H9" s="14">
        <v>1000</v>
      </c>
      <c r="I9" s="14">
        <v>1000</v>
      </c>
      <c r="J9" s="14">
        <v>1000</v>
      </c>
      <c r="K9" s="14">
        <v>1000</v>
      </c>
    </row>
    <row r="10" spans="1:20" x14ac:dyDescent="0.3">
      <c r="A10" s="2" t="s">
        <v>18</v>
      </c>
      <c r="B10" s="2"/>
      <c r="C10" s="1"/>
      <c r="D10" s="10">
        <f>D21/D20</f>
        <v>0.3</v>
      </c>
      <c r="E10" s="10">
        <f>E21/E20</f>
        <v>0.3</v>
      </c>
      <c r="F10" s="11">
        <v>0.3</v>
      </c>
      <c r="G10" s="11">
        <v>0.3</v>
      </c>
      <c r="H10" s="11">
        <v>0.3</v>
      </c>
      <c r="I10" s="11">
        <v>0.3</v>
      </c>
      <c r="J10" s="11">
        <v>0.3</v>
      </c>
      <c r="K10" s="11">
        <v>0.3</v>
      </c>
    </row>
    <row r="11" spans="1:20" x14ac:dyDescent="0.3">
      <c r="A11" s="1"/>
      <c r="B11" s="1"/>
      <c r="C11" s="1"/>
      <c r="D11" s="2"/>
      <c r="E11" s="2"/>
    </row>
    <row r="12" spans="1:20" s="37" customFormat="1" x14ac:dyDescent="0.3">
      <c r="A12" s="35" t="s">
        <v>0</v>
      </c>
      <c r="B12" s="35"/>
      <c r="C12" s="35"/>
      <c r="D12" s="36"/>
      <c r="E12" s="36"/>
    </row>
    <row r="13" spans="1:20" x14ac:dyDescent="0.3">
      <c r="A13" s="2" t="s">
        <v>1</v>
      </c>
      <c r="B13" s="2"/>
      <c r="D13" s="15">
        <v>150000</v>
      </c>
      <c r="E13" s="15">
        <v>165000</v>
      </c>
      <c r="F13" s="16">
        <f>E13*(F5+1)</f>
        <v>181500.00000000003</v>
      </c>
      <c r="G13" s="16">
        <f>F13*(G5+1)</f>
        <v>199650.00000000006</v>
      </c>
      <c r="H13" s="16">
        <f>G13*(H5+1)</f>
        <v>219615.00000000009</v>
      </c>
      <c r="I13" s="16">
        <f t="shared" ref="I13:J13" si="0">H13*(I5+1+$D$43)</f>
        <v>241576.50000000012</v>
      </c>
      <c r="J13" s="16">
        <f t="shared" si="0"/>
        <v>265734.15000000014</v>
      </c>
      <c r="K13" s="16">
        <f>J13*(K5+1+$D$43)</f>
        <v>292307.56500000018</v>
      </c>
      <c r="R13" t="s">
        <v>29</v>
      </c>
    </row>
    <row r="14" spans="1:20" ht="15" thickBot="1" x14ac:dyDescent="0.35">
      <c r="A14" s="17" t="s">
        <v>2</v>
      </c>
      <c r="B14" s="17"/>
      <c r="C14" s="18"/>
      <c r="D14" s="19">
        <v>67500</v>
      </c>
      <c r="E14" s="19">
        <v>74250</v>
      </c>
      <c r="F14" s="20">
        <f>F13*(F6)</f>
        <v>81675.000000000015</v>
      </c>
      <c r="G14" s="20">
        <f>G13*(G6+$G$43)</f>
        <v>79860.000000000029</v>
      </c>
      <c r="H14" s="20">
        <f>H13*(H6+$G$43)</f>
        <v>98826.750000000044</v>
      </c>
      <c r="I14" s="20">
        <f t="shared" ref="I14:J14" si="1">I13*(I6+$G$43)</f>
        <v>96630.600000000049</v>
      </c>
      <c r="J14" s="20">
        <f t="shared" si="1"/>
        <v>119580.36750000007</v>
      </c>
      <c r="K14" s="20">
        <f>K13*(K6+$G$43)</f>
        <v>131538.40425000008</v>
      </c>
      <c r="P14" s="27">
        <f>F22</f>
        <v>50225.000000000015</v>
      </c>
      <c r="Q14" s="28">
        <v>0.05</v>
      </c>
      <c r="R14" s="28">
        <v>0.1</v>
      </c>
      <c r="S14" s="28">
        <v>0.15</v>
      </c>
      <c r="T14" s="28">
        <v>0.2</v>
      </c>
    </row>
    <row r="15" spans="1:20" ht="15" thickTop="1" x14ac:dyDescent="0.3">
      <c r="A15" s="21" t="s">
        <v>3</v>
      </c>
      <c r="B15" s="21"/>
      <c r="C15" s="22"/>
      <c r="D15" s="23">
        <f>D13-D14</f>
        <v>82500</v>
      </c>
      <c r="E15" s="23">
        <f>E13-E14</f>
        <v>90750</v>
      </c>
      <c r="F15" s="23">
        <f>F13-F14</f>
        <v>99825.000000000015</v>
      </c>
      <c r="G15" s="23">
        <f>G13-G14</f>
        <v>119790.00000000003</v>
      </c>
      <c r="H15" s="23">
        <f t="shared" ref="H15:K15" si="2">H13-H14</f>
        <v>120788.25000000004</v>
      </c>
      <c r="I15" s="23">
        <f t="shared" si="2"/>
        <v>144945.90000000008</v>
      </c>
      <c r="J15" s="23">
        <f t="shared" si="2"/>
        <v>146153.78250000009</v>
      </c>
      <c r="K15" s="23">
        <f t="shared" si="2"/>
        <v>160769.1607500001</v>
      </c>
      <c r="P15" s="29">
        <v>0.3</v>
      </c>
      <c r="Q15">
        <f t="dataTable" ref="Q15:T18" dt2D="1" dtr="1" r1="F5" r2="F6" ca="1"/>
        <v>65528.75</v>
      </c>
      <c r="R15">
        <v>69282.500000000029</v>
      </c>
      <c r="S15">
        <v>73036.249999999985</v>
      </c>
      <c r="T15">
        <v>76790</v>
      </c>
    </row>
    <row r="16" spans="1:20" x14ac:dyDescent="0.3">
      <c r="A16" s="17" t="s">
        <v>4</v>
      </c>
      <c r="B16" s="17"/>
      <c r="C16" s="18"/>
      <c r="D16" s="19">
        <v>16500</v>
      </c>
      <c r="E16" s="19">
        <v>18150</v>
      </c>
      <c r="F16" s="20">
        <f>F7</f>
        <v>18000</v>
      </c>
      <c r="G16" s="20">
        <f t="shared" ref="G16:K16" si="3">G7</f>
        <v>20000</v>
      </c>
      <c r="H16" s="20">
        <f t="shared" si="3"/>
        <v>20000</v>
      </c>
      <c r="I16" s="20">
        <f t="shared" si="3"/>
        <v>20000</v>
      </c>
      <c r="J16" s="20">
        <f t="shared" si="3"/>
        <v>20000</v>
      </c>
      <c r="K16" s="20">
        <f t="shared" si="3"/>
        <v>20000</v>
      </c>
      <c r="P16" s="29">
        <v>0.4</v>
      </c>
      <c r="Q16">
        <v>53401.25</v>
      </c>
      <c r="R16">
        <v>56577.500000000015</v>
      </c>
      <c r="S16">
        <v>59753.749999999985</v>
      </c>
      <c r="T16">
        <v>62930</v>
      </c>
    </row>
    <row r="17" spans="1:22" x14ac:dyDescent="0.3">
      <c r="A17" s="24" t="s">
        <v>5</v>
      </c>
      <c r="B17" s="2"/>
      <c r="D17" s="16">
        <f>D15-D16</f>
        <v>66000</v>
      </c>
      <c r="E17" s="16">
        <f>E15-E16</f>
        <v>72600</v>
      </c>
      <c r="F17" s="16">
        <f>F15-F16</f>
        <v>81825.000000000015</v>
      </c>
      <c r="G17" s="16">
        <f t="shared" ref="G17:K17" si="4">G15-G16</f>
        <v>99790.000000000029</v>
      </c>
      <c r="H17" s="16">
        <f t="shared" si="4"/>
        <v>100788.25000000004</v>
      </c>
      <c r="I17" s="16">
        <f t="shared" si="4"/>
        <v>124945.90000000008</v>
      </c>
      <c r="J17" s="16">
        <f t="shared" si="4"/>
        <v>126153.78250000009</v>
      </c>
      <c r="K17" s="16">
        <f t="shared" si="4"/>
        <v>140769.1607500001</v>
      </c>
      <c r="O17" t="s">
        <v>30</v>
      </c>
      <c r="P17" s="29">
        <v>0.45</v>
      </c>
      <c r="Q17">
        <v>47337.5</v>
      </c>
      <c r="R17">
        <v>50225.000000000015</v>
      </c>
      <c r="S17">
        <v>53112.499999999985</v>
      </c>
      <c r="T17">
        <v>56000</v>
      </c>
    </row>
    <row r="18" spans="1:22" x14ac:dyDescent="0.3">
      <c r="A18" s="2" t="s">
        <v>6</v>
      </c>
      <c r="B18" s="2"/>
      <c r="D18" s="15">
        <v>6600</v>
      </c>
      <c r="E18" s="15">
        <v>7260</v>
      </c>
      <c r="F18" s="16">
        <f>F8*F13</f>
        <v>9075.0000000000018</v>
      </c>
      <c r="G18" s="16">
        <f t="shared" ref="G18:K18" si="5">G8*G13</f>
        <v>9982.5000000000036</v>
      </c>
      <c r="H18" s="16">
        <f t="shared" si="5"/>
        <v>10980.750000000005</v>
      </c>
      <c r="I18" s="16">
        <f t="shared" si="5"/>
        <v>12078.825000000006</v>
      </c>
      <c r="J18" s="16">
        <f t="shared" si="5"/>
        <v>13286.707500000008</v>
      </c>
      <c r="K18" s="16">
        <f t="shared" si="5"/>
        <v>14615.378250000009</v>
      </c>
      <c r="P18" s="29">
        <v>0.5</v>
      </c>
      <c r="Q18">
        <v>41273.75</v>
      </c>
      <c r="R18">
        <v>43872.500000000015</v>
      </c>
      <c r="S18">
        <v>46471.249999999985</v>
      </c>
      <c r="T18">
        <v>49070</v>
      </c>
    </row>
    <row r="19" spans="1:22" x14ac:dyDescent="0.3">
      <c r="A19" s="17" t="s">
        <v>7</v>
      </c>
      <c r="B19" s="17"/>
      <c r="C19" s="18"/>
      <c r="D19" s="19">
        <v>1000</v>
      </c>
      <c r="E19" s="19">
        <v>1000</v>
      </c>
      <c r="F19" s="20">
        <f>F9</f>
        <v>1000</v>
      </c>
      <c r="G19" s="20">
        <f t="shared" ref="G19:K19" si="6">G9</f>
        <v>1000</v>
      </c>
      <c r="H19" s="20">
        <f t="shared" si="6"/>
        <v>1000</v>
      </c>
      <c r="I19" s="20">
        <f t="shared" si="6"/>
        <v>1000</v>
      </c>
      <c r="J19" s="20">
        <f t="shared" si="6"/>
        <v>1000</v>
      </c>
      <c r="K19" s="20">
        <f t="shared" si="6"/>
        <v>1000</v>
      </c>
    </row>
    <row r="20" spans="1:22" x14ac:dyDescent="0.3">
      <c r="A20" s="21" t="s">
        <v>8</v>
      </c>
      <c r="B20" s="21"/>
      <c r="C20" s="22"/>
      <c r="D20" s="23">
        <f>D17-SUM(D18:D19)</f>
        <v>58400</v>
      </c>
      <c r="E20" s="23">
        <f>E17-SUM(E18:E19)</f>
        <v>64340</v>
      </c>
      <c r="F20" s="23">
        <f>F17-SUM(F18:F19)</f>
        <v>71750.000000000015</v>
      </c>
      <c r="G20" s="23">
        <f t="shared" ref="G20:K20" si="7">G17-SUM(G18:G19)</f>
        <v>88807.500000000029</v>
      </c>
      <c r="H20" s="23">
        <f t="shared" si="7"/>
        <v>88807.500000000044</v>
      </c>
      <c r="I20" s="23">
        <f t="shared" si="7"/>
        <v>111867.07500000007</v>
      </c>
      <c r="J20" s="23">
        <f t="shared" si="7"/>
        <v>111867.07500000008</v>
      </c>
      <c r="K20" s="23">
        <f t="shared" si="7"/>
        <v>125153.78250000009</v>
      </c>
      <c r="R20" t="s">
        <v>31</v>
      </c>
    </row>
    <row r="21" spans="1:22" x14ac:dyDescent="0.3">
      <c r="A21" s="17" t="s">
        <v>9</v>
      </c>
      <c r="B21" s="17"/>
      <c r="C21" s="18"/>
      <c r="D21" s="19">
        <v>17520</v>
      </c>
      <c r="E21" s="19">
        <v>19302</v>
      </c>
      <c r="F21" s="20">
        <f>F10*F20</f>
        <v>21525.000000000004</v>
      </c>
      <c r="G21" s="20">
        <f>G10*G20</f>
        <v>26642.250000000007</v>
      </c>
      <c r="H21" s="20">
        <f t="shared" ref="H21:K21" si="8">H10*H20</f>
        <v>26642.250000000011</v>
      </c>
      <c r="I21" s="20">
        <f t="shared" si="8"/>
        <v>33560.122500000019</v>
      </c>
      <c r="J21" s="20">
        <f>J10*J20</f>
        <v>33560.122500000027</v>
      </c>
      <c r="K21" s="20">
        <f t="shared" si="8"/>
        <v>37546.134750000027</v>
      </c>
      <c r="P21" s="32">
        <f>F22</f>
        <v>50225.000000000015</v>
      </c>
      <c r="Q21" s="39">
        <v>0</v>
      </c>
      <c r="R21" s="39">
        <v>0.05</v>
      </c>
      <c r="S21" s="39">
        <v>0.1</v>
      </c>
      <c r="T21" s="39">
        <v>0.2</v>
      </c>
    </row>
    <row r="22" spans="1:22" ht="15" thickBot="1" x14ac:dyDescent="0.35">
      <c r="A22" s="25" t="s">
        <v>10</v>
      </c>
      <c r="B22" s="25"/>
      <c r="C22" s="26"/>
      <c r="D22" s="27">
        <f>D20-D21</f>
        <v>40880</v>
      </c>
      <c r="E22" s="27">
        <f>E20-E21</f>
        <v>45038</v>
      </c>
      <c r="F22" s="27">
        <f>F20-F21</f>
        <v>50225.000000000015</v>
      </c>
      <c r="G22" s="27">
        <f>G20-G21</f>
        <v>62165.250000000022</v>
      </c>
      <c r="H22" s="27">
        <f t="shared" ref="H22:K22" si="9">H20-H21</f>
        <v>62165.250000000029</v>
      </c>
      <c r="I22" s="27">
        <f t="shared" si="9"/>
        <v>78306.952500000043</v>
      </c>
      <c r="J22" s="27">
        <f t="shared" si="9"/>
        <v>78306.952500000058</v>
      </c>
      <c r="K22" s="27">
        <f t="shared" si="9"/>
        <v>87607.647750000062</v>
      </c>
      <c r="P22" s="39">
        <v>0.1</v>
      </c>
      <c r="Q22">
        <f t="dataTable" ref="Q22:T25" dt2D="1" dtr="1" r1="F8" r2="F10" ca="1"/>
        <v>72742.500000000015</v>
      </c>
      <c r="R22">
        <v>64575.000000000015</v>
      </c>
      <c r="S22">
        <v>56407.500000000015</v>
      </c>
      <c r="T22">
        <v>40072.500000000007</v>
      </c>
    </row>
    <row r="23" spans="1:22" ht="15" thickTop="1" x14ac:dyDescent="0.3">
      <c r="O23" t="s">
        <v>32</v>
      </c>
      <c r="P23" s="39">
        <v>0.2</v>
      </c>
      <c r="Q23">
        <v>64660.000000000015</v>
      </c>
      <c r="R23">
        <v>57400.000000000015</v>
      </c>
      <c r="S23">
        <v>50140.000000000015</v>
      </c>
      <c r="T23">
        <v>35620.000000000007</v>
      </c>
    </row>
    <row r="24" spans="1:22" x14ac:dyDescent="0.3">
      <c r="P24" s="39">
        <v>0.3</v>
      </c>
      <c r="Q24">
        <v>56577.500000000015</v>
      </c>
      <c r="R24">
        <v>50225.000000000015</v>
      </c>
      <c r="S24">
        <v>43872.500000000015</v>
      </c>
      <c r="T24">
        <v>31167.500000000007</v>
      </c>
    </row>
    <row r="25" spans="1:22" x14ac:dyDescent="0.3">
      <c r="G25" s="42" t="s">
        <v>19</v>
      </c>
      <c r="H25" s="42"/>
      <c r="P25" s="39">
        <v>0.4</v>
      </c>
      <c r="Q25">
        <v>48495.000000000007</v>
      </c>
      <c r="R25">
        <v>43050.000000000007</v>
      </c>
      <c r="S25">
        <v>37605.000000000007</v>
      </c>
      <c r="T25">
        <v>26715.000000000004</v>
      </c>
    </row>
    <row r="26" spans="1:22" x14ac:dyDescent="0.3">
      <c r="D26" s="43" t="s">
        <v>2</v>
      </c>
      <c r="E26" s="30">
        <f>F22</f>
        <v>50225.000000000015</v>
      </c>
      <c r="F26" s="28">
        <v>0.05</v>
      </c>
      <c r="G26" s="28">
        <v>0.1</v>
      </c>
      <c r="H26" s="28">
        <v>0.15</v>
      </c>
      <c r="I26" s="28">
        <v>0.2</v>
      </c>
      <c r="K26" s="32"/>
      <c r="N26" s="42" t="s">
        <v>19</v>
      </c>
      <c r="O26" s="42"/>
    </row>
    <row r="27" spans="1:22" x14ac:dyDescent="0.3">
      <c r="D27" s="43"/>
      <c r="E27" s="29">
        <v>0.3</v>
      </c>
      <c r="F27">
        <f t="dataTable" ref="F27:I30" dt2D="1" dtr="1" r1="F5" r2="F6"/>
        <v>65528.75</v>
      </c>
      <c r="G27">
        <v>69282.500000000029</v>
      </c>
      <c r="H27">
        <v>73036.249999999985</v>
      </c>
      <c r="I27">
        <v>76790</v>
      </c>
      <c r="K27" s="31"/>
      <c r="L27" s="30">
        <f>F22</f>
        <v>50225.000000000015</v>
      </c>
      <c r="M27" s="28">
        <v>0.05</v>
      </c>
      <c r="N27" s="28">
        <v>0.1</v>
      </c>
      <c r="O27" s="28">
        <v>0.15</v>
      </c>
      <c r="P27" s="28">
        <v>0.2</v>
      </c>
    </row>
    <row r="28" spans="1:22" x14ac:dyDescent="0.3">
      <c r="D28" s="43"/>
      <c r="E28" s="29">
        <v>0.4</v>
      </c>
      <c r="F28">
        <v>53401.25</v>
      </c>
      <c r="G28">
        <v>56577.500000000015</v>
      </c>
      <c r="H28">
        <v>59753.749999999985</v>
      </c>
      <c r="I28">
        <v>62930</v>
      </c>
      <c r="K28" s="31"/>
      <c r="L28" s="29">
        <v>0.3</v>
      </c>
      <c r="M28">
        <f t="dataTable" ref="M28:P31" dt2D="1" dtr="1" r1="F5" r2="F6" ca="1"/>
        <v>65528.75</v>
      </c>
      <c r="N28">
        <v>69282.500000000029</v>
      </c>
      <c r="O28">
        <v>73036.249999999985</v>
      </c>
      <c r="P28">
        <v>76790</v>
      </c>
      <c r="R28" s="32"/>
      <c r="S28" s="39"/>
      <c r="T28" s="39"/>
      <c r="U28" s="39"/>
      <c r="V28" s="39"/>
    </row>
    <row r="29" spans="1:22" x14ac:dyDescent="0.3">
      <c r="D29" s="43"/>
      <c r="E29" s="29">
        <v>0.45</v>
      </c>
      <c r="F29">
        <v>47337.5</v>
      </c>
      <c r="G29">
        <v>50225.000000000015</v>
      </c>
      <c r="H29">
        <v>53112.499999999985</v>
      </c>
      <c r="I29">
        <v>56000</v>
      </c>
      <c r="K29" s="31"/>
      <c r="L29" s="29">
        <v>0.4</v>
      </c>
      <c r="M29">
        <v>53401.25</v>
      </c>
      <c r="N29">
        <v>56577.500000000015</v>
      </c>
      <c r="O29">
        <v>59753.749999999985</v>
      </c>
      <c r="P29">
        <v>62930</v>
      </c>
      <c r="R29" s="39"/>
    </row>
    <row r="30" spans="1:22" x14ac:dyDescent="0.3">
      <c r="D30" s="43"/>
      <c r="E30" s="29">
        <v>0.5</v>
      </c>
      <c r="F30">
        <v>41273.75</v>
      </c>
      <c r="G30">
        <v>43872.500000000015</v>
      </c>
      <c r="H30">
        <v>46471.249999999985</v>
      </c>
      <c r="I30">
        <v>49070</v>
      </c>
      <c r="K30" s="31"/>
      <c r="L30" s="29">
        <v>0.45</v>
      </c>
      <c r="M30">
        <v>47337.5</v>
      </c>
      <c r="N30">
        <v>50225.000000000015</v>
      </c>
      <c r="O30">
        <v>53112.499999999985</v>
      </c>
      <c r="P30">
        <v>56000</v>
      </c>
      <c r="R30" s="39"/>
    </row>
    <row r="31" spans="1:22" x14ac:dyDescent="0.3">
      <c r="D31" s="43"/>
      <c r="K31" s="31" t="s">
        <v>2</v>
      </c>
      <c r="L31" s="29">
        <v>0.5</v>
      </c>
      <c r="M31">
        <v>41273.75</v>
      </c>
      <c r="N31">
        <v>43872.500000000015</v>
      </c>
      <c r="O31">
        <v>46471.249999999985</v>
      </c>
      <c r="P31">
        <v>49070</v>
      </c>
      <c r="R31" s="39"/>
    </row>
    <row r="32" spans="1:22" x14ac:dyDescent="0.3">
      <c r="R32" s="39"/>
    </row>
  </sheetData>
  <mergeCells count="5">
    <mergeCell ref="D1:E1"/>
    <mergeCell ref="F1:K1"/>
    <mergeCell ref="G25:H25"/>
    <mergeCell ref="D26:D31"/>
    <mergeCell ref="N26:O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showGridLines="0" zoomScale="86" zoomScaleNormal="160" workbookViewId="0">
      <selection activeCell="A8" sqref="A8"/>
    </sheetView>
  </sheetViews>
  <sheetFormatPr defaultRowHeight="14.4" x14ac:dyDescent="0.3"/>
  <cols>
    <col min="1" max="1" width="52.21875" customWidth="1"/>
  </cols>
  <sheetData>
    <row r="1" spans="1:1" x14ac:dyDescent="0.3">
      <c r="A1" s="3"/>
    </row>
    <row r="2" spans="1:1" x14ac:dyDescent="0.3">
      <c r="A2" s="4"/>
    </row>
    <row r="3" spans="1:1" x14ac:dyDescent="0.3">
      <c r="A3" s="1"/>
    </row>
    <row r="4" spans="1:1" x14ac:dyDescent="0.3">
      <c r="A4" s="6" t="s">
        <v>13</v>
      </c>
    </row>
    <row r="5" spans="1:1" x14ac:dyDescent="0.3">
      <c r="A5" s="2" t="s">
        <v>14</v>
      </c>
    </row>
    <row r="6" spans="1:1" x14ac:dyDescent="0.3">
      <c r="A6" s="2" t="s">
        <v>15</v>
      </c>
    </row>
    <row r="7" spans="1:1" x14ac:dyDescent="0.3">
      <c r="A7" s="2" t="s">
        <v>4</v>
      </c>
    </row>
    <row r="8" spans="1:1" x14ac:dyDescent="0.3">
      <c r="A8" s="2" t="s">
        <v>16</v>
      </c>
    </row>
    <row r="9" spans="1:1" x14ac:dyDescent="0.3">
      <c r="A9" s="2" t="s">
        <v>17</v>
      </c>
    </row>
    <row r="10" spans="1:1" x14ac:dyDescent="0.3">
      <c r="A10" s="2" t="s">
        <v>18</v>
      </c>
    </row>
    <row r="11" spans="1:1" x14ac:dyDescent="0.3">
      <c r="A11" s="1"/>
    </row>
    <row r="12" spans="1:1" x14ac:dyDescent="0.3">
      <c r="A12" s="6" t="s">
        <v>0</v>
      </c>
    </row>
    <row r="13" spans="1:1" x14ac:dyDescent="0.3">
      <c r="A13" s="2" t="s">
        <v>1</v>
      </c>
    </row>
    <row r="14" spans="1:1" x14ac:dyDescent="0.3">
      <c r="A14" s="17" t="s">
        <v>2</v>
      </c>
    </row>
    <row r="15" spans="1:1" x14ac:dyDescent="0.3">
      <c r="A15" s="33" t="s">
        <v>3</v>
      </c>
    </row>
    <row r="16" spans="1:1" x14ac:dyDescent="0.3">
      <c r="A16" s="34" t="s">
        <v>4</v>
      </c>
    </row>
    <row r="17" spans="1:1" x14ac:dyDescent="0.3">
      <c r="A17" s="24" t="s">
        <v>5</v>
      </c>
    </row>
    <row r="18" spans="1:1" x14ac:dyDescent="0.3">
      <c r="A18" s="2" t="s">
        <v>6</v>
      </c>
    </row>
    <row r="19" spans="1:1" x14ac:dyDescent="0.3">
      <c r="A19" s="17" t="s">
        <v>7</v>
      </c>
    </row>
    <row r="20" spans="1:1" x14ac:dyDescent="0.3">
      <c r="A20" s="21" t="s">
        <v>8</v>
      </c>
    </row>
    <row r="21" spans="1:1" x14ac:dyDescent="0.3">
      <c r="A21" s="17" t="s">
        <v>9</v>
      </c>
    </row>
    <row r="22" spans="1:1" ht="15" thickBot="1" x14ac:dyDescent="0.35">
      <c r="A22" s="25" t="s">
        <v>10</v>
      </c>
    </row>
    <row r="23" spans="1:1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13"/>
    </sheetView>
  </sheetViews>
  <sheetFormatPr defaultRowHeight="14.4" x14ac:dyDescent="0.3"/>
  <sheetData>
    <row r="1" spans="1:1" x14ac:dyDescent="0.3">
      <c r="A1" s="15"/>
    </row>
    <row r="2" spans="1:1" x14ac:dyDescent="0.3">
      <c r="A2" s="15"/>
    </row>
    <row r="3" spans="1:1" x14ac:dyDescent="0.3">
      <c r="A3" s="16"/>
    </row>
    <row r="4" spans="1:1" x14ac:dyDescent="0.3">
      <c r="A4" s="16"/>
    </row>
    <row r="5" spans="1:1" x14ac:dyDescent="0.3">
      <c r="A5" s="16"/>
    </row>
    <row r="6" spans="1:1" x14ac:dyDescent="0.3">
      <c r="A6" s="16"/>
    </row>
    <row r="7" spans="1:1" x14ac:dyDescent="0.3">
      <c r="A7" s="16"/>
    </row>
    <row r="8" spans="1:1" x14ac:dyDescent="0.3">
      <c r="A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2022-11-10T09:00:27Z</dcterms:modified>
</cp:coreProperties>
</file>