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eenasingh/Downloads/"/>
    </mc:Choice>
  </mc:AlternateContent>
  <xr:revisionPtr revIDLastSave="0" documentId="8_{9DBAFFC1-6836-F74D-A705-CF34571E8499}" xr6:coauthVersionLast="47" xr6:coauthVersionMax="47" xr10:uidLastSave="{00000000-0000-0000-0000-000000000000}"/>
  <bookViews>
    <workbookView xWindow="0" yWindow="1380" windowWidth="28800" windowHeight="15940" xr2:uid="{99B89A7C-F122-A148-BE9B-9458307ED2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 a="1"/>
  <c r="P5" i="1" s="1"/>
  <c r="P6" i="1" s="1" a="1"/>
  <c r="P6" i="1" s="1"/>
  <c r="P7" i="1" s="1" a="1"/>
  <c r="P7" i="1" s="1"/>
  <c r="P8" i="1" s="1" a="1"/>
  <c r="P8" i="1" s="1"/>
  <c r="P9" i="1" s="1" a="1"/>
  <c r="P9" i="1" s="1"/>
  <c r="P10" i="1" s="1" a="1"/>
  <c r="P10" i="1" s="1"/>
  <c r="P11" i="1" s="1" a="1"/>
  <c r="P11" i="1" s="1"/>
  <c r="P12" i="1" s="1" a="1"/>
  <c r="P12" i="1" s="1"/>
  <c r="P13" i="1" s="1" a="1"/>
  <c r="P13" i="1" s="1"/>
  <c r="P14" i="1" s="1" a="1"/>
  <c r="P14" i="1" s="1"/>
  <c r="P15" i="1" s="1" a="1"/>
  <c r="P15" i="1" s="1"/>
  <c r="P16" i="1" s="1" a="1"/>
  <c r="P16" i="1" s="1"/>
  <c r="P17" i="1" s="1" a="1"/>
  <c r="P17" i="1" s="1"/>
  <c r="P18" i="1" s="1" a="1"/>
  <c r="P18" i="1" s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" i="1"/>
  <c r="G43" i="1" l="1"/>
  <c r="AY41" i="1"/>
  <c r="AX41" i="1"/>
  <c r="AW41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" i="1"/>
  <c r="AS41" i="1"/>
  <c r="AQ41" i="1"/>
  <c r="AP41" i="1"/>
  <c r="AO41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" i="1"/>
  <c r="AM4" i="1"/>
  <c r="AD4" i="1"/>
  <c r="AC4" i="1"/>
  <c r="Y4" i="1"/>
  <c r="V4" i="1"/>
  <c r="U4" i="1"/>
  <c r="W4" i="1" s="1"/>
  <c r="AA4" i="1" s="1"/>
  <c r="S4" i="1"/>
  <c r="Y5" i="1"/>
  <c r="I24" i="1"/>
  <c r="I23" i="1"/>
  <c r="I22" i="1"/>
  <c r="G24" i="1"/>
  <c r="H14" i="1" s="1"/>
  <c r="G14" i="1" s="1"/>
  <c r="G23" i="1"/>
  <c r="H13" i="1" s="1"/>
  <c r="G22" i="1"/>
  <c r="G13" i="1" s="1"/>
  <c r="AU41" i="1" l="1"/>
  <c r="F43" i="1" s="1"/>
  <c r="AE4" i="1"/>
  <c r="AD5" i="1"/>
  <c r="U5" i="1"/>
  <c r="V5" i="1"/>
  <c r="F13" i="1"/>
  <c r="AJ5" i="1" s="1" a="1"/>
  <c r="AJ5" i="1" s="1"/>
  <c r="H43" i="1" l="1"/>
  <c r="AJ6" i="1" a="1"/>
  <c r="AJ6" i="1" s="1"/>
  <c r="AM5" i="1"/>
  <c r="Y6" i="1"/>
  <c r="AD6" i="1"/>
  <c r="W5" i="1"/>
  <c r="S5" i="1"/>
  <c r="AC5" i="1"/>
  <c r="AC6" i="1"/>
  <c r="V6" i="1"/>
  <c r="AJ7" i="1" l="1" a="1"/>
  <c r="AJ7" i="1" s="1"/>
  <c r="AM6" i="1"/>
  <c r="AE6" i="1"/>
  <c r="AE5" i="1"/>
  <c r="AA5" i="1"/>
  <c r="S6" i="1"/>
  <c r="U6" i="1"/>
  <c r="AJ8" i="1" l="1" a="1"/>
  <c r="AJ8" i="1" s="1"/>
  <c r="AM7" i="1"/>
  <c r="Y7" i="1"/>
  <c r="AD7" i="1"/>
  <c r="W6" i="1"/>
  <c r="AC7" i="1"/>
  <c r="V7" i="1"/>
  <c r="AJ9" i="1" l="1" a="1"/>
  <c r="AJ9" i="1" s="1"/>
  <c r="AM8" i="1"/>
  <c r="AE7" i="1"/>
  <c r="AA6" i="1"/>
  <c r="S7" i="1"/>
  <c r="U7" i="1"/>
  <c r="AJ10" i="1" l="1" a="1"/>
  <c r="AJ10" i="1" s="1"/>
  <c r="AM9" i="1"/>
  <c r="Y8" i="1"/>
  <c r="AD8" i="1"/>
  <c r="W7" i="1"/>
  <c r="AC8" i="1"/>
  <c r="V8" i="1"/>
  <c r="AE8" i="1" l="1"/>
  <c r="AJ11" i="1" a="1"/>
  <c r="AJ11" i="1" s="1"/>
  <c r="AM10" i="1"/>
  <c r="AA7" i="1"/>
  <c r="U8" i="1"/>
  <c r="S8" i="1"/>
  <c r="AJ12" i="1" l="1" a="1"/>
  <c r="AJ12" i="1" s="1"/>
  <c r="AM11" i="1"/>
  <c r="Y9" i="1"/>
  <c r="AD9" i="1"/>
  <c r="W8" i="1"/>
  <c r="AA8" i="1" s="1"/>
  <c r="AC9" i="1"/>
  <c r="V9" i="1"/>
  <c r="AE9" i="1" l="1"/>
  <c r="AJ13" i="1" a="1"/>
  <c r="AJ13" i="1" s="1"/>
  <c r="AM12" i="1"/>
  <c r="U9" i="1"/>
  <c r="S9" i="1"/>
  <c r="AJ14" i="1" l="1" a="1"/>
  <c r="AJ14" i="1" s="1"/>
  <c r="AM13" i="1"/>
  <c r="W9" i="1"/>
  <c r="AA9" i="1" s="1"/>
  <c r="AD10" i="1"/>
  <c r="Y10" i="1"/>
  <c r="AC10" i="1"/>
  <c r="AE10" i="1" s="1"/>
  <c r="V10" i="1"/>
  <c r="AJ15" i="1" l="1" a="1"/>
  <c r="AJ15" i="1" s="1"/>
  <c r="AM14" i="1"/>
  <c r="U10" i="1"/>
  <c r="W10" i="1" s="1"/>
  <c r="AA10" i="1" s="1"/>
  <c r="S10" i="1"/>
  <c r="AJ16" i="1" l="1" a="1"/>
  <c r="AJ16" i="1" s="1"/>
  <c r="AM15" i="1"/>
  <c r="AD11" i="1"/>
  <c r="Y11" i="1"/>
  <c r="AC11" i="1"/>
  <c r="V11" i="1"/>
  <c r="AE11" i="1" l="1"/>
  <c r="AJ17" i="1" a="1"/>
  <c r="AJ17" i="1" s="1"/>
  <c r="AM16" i="1"/>
  <c r="U11" i="1"/>
  <c r="W11" i="1" s="1"/>
  <c r="AA11" i="1" s="1"/>
  <c r="S11" i="1"/>
  <c r="AJ18" i="1" l="1" a="1"/>
  <c r="AJ18" i="1" s="1"/>
  <c r="AM17" i="1"/>
  <c r="AD12" i="1"/>
  <c r="Y12" i="1"/>
  <c r="AC12" i="1"/>
  <c r="AE12" i="1" s="1"/>
  <c r="V12" i="1"/>
  <c r="AJ19" i="1" l="1" a="1"/>
  <c r="AJ19" i="1" s="1"/>
  <c r="AM18" i="1"/>
  <c r="S12" i="1"/>
  <c r="U12" i="1"/>
  <c r="W12" i="1" s="1"/>
  <c r="AA12" i="1" s="1"/>
  <c r="AJ20" i="1" l="1" a="1"/>
  <c r="AJ20" i="1" s="1"/>
  <c r="AM19" i="1"/>
  <c r="AD13" i="1"/>
  <c r="Y13" i="1"/>
  <c r="AC13" i="1"/>
  <c r="V13" i="1"/>
  <c r="AE13" i="1" l="1"/>
  <c r="AJ21" i="1" a="1"/>
  <c r="AJ21" i="1" s="1"/>
  <c r="AM20" i="1"/>
  <c r="U13" i="1"/>
  <c r="W13" i="1" s="1"/>
  <c r="AA13" i="1" s="1"/>
  <c r="S13" i="1"/>
  <c r="AJ22" i="1" l="1" a="1"/>
  <c r="AJ22" i="1" s="1"/>
  <c r="AM21" i="1"/>
  <c r="AD14" i="1"/>
  <c r="Y14" i="1"/>
  <c r="AC14" i="1"/>
  <c r="V14" i="1"/>
  <c r="AE14" i="1" l="1"/>
  <c r="AJ23" i="1" a="1"/>
  <c r="AJ23" i="1" s="1"/>
  <c r="AM22" i="1"/>
  <c r="S14" i="1"/>
  <c r="U14" i="1"/>
  <c r="W14" i="1" s="1"/>
  <c r="AA14" i="1" s="1"/>
  <c r="AJ24" i="1" l="1" a="1"/>
  <c r="AJ24" i="1" s="1"/>
  <c r="AM23" i="1"/>
  <c r="Y15" i="1"/>
  <c r="AD15" i="1"/>
  <c r="AC15" i="1"/>
  <c r="V15" i="1"/>
  <c r="AE15" i="1" l="1"/>
  <c r="AJ25" i="1" a="1"/>
  <c r="AJ25" i="1" s="1"/>
  <c r="AM24" i="1"/>
  <c r="S15" i="1"/>
  <c r="U15" i="1"/>
  <c r="W15" i="1" s="1"/>
  <c r="AA15" i="1" s="1"/>
  <c r="AJ26" i="1" l="1" a="1"/>
  <c r="AJ26" i="1" s="1"/>
  <c r="AM25" i="1"/>
  <c r="Y16" i="1"/>
  <c r="AD16" i="1"/>
  <c r="AC16" i="1"/>
  <c r="V16" i="1"/>
  <c r="AE16" i="1" l="1"/>
  <c r="AJ27" i="1" a="1"/>
  <c r="AJ27" i="1" s="1"/>
  <c r="AM26" i="1"/>
  <c r="U16" i="1"/>
  <c r="W16" i="1" s="1"/>
  <c r="AA16" i="1" s="1"/>
  <c r="S16" i="1"/>
  <c r="AJ28" i="1" l="1" a="1"/>
  <c r="AJ28" i="1" s="1"/>
  <c r="AM27" i="1"/>
  <c r="Y17" i="1"/>
  <c r="AD17" i="1"/>
  <c r="AC17" i="1"/>
  <c r="V17" i="1"/>
  <c r="AE17" i="1" l="1"/>
  <c r="AJ29" i="1" a="1"/>
  <c r="AJ29" i="1" s="1"/>
  <c r="AM28" i="1"/>
  <c r="S17" i="1"/>
  <c r="U17" i="1"/>
  <c r="W17" i="1" s="1"/>
  <c r="AA17" i="1" s="1"/>
  <c r="AJ30" i="1" l="1" a="1"/>
  <c r="AJ30" i="1" s="1"/>
  <c r="AM29" i="1"/>
  <c r="AD18" i="1"/>
  <c r="Y18" i="1"/>
  <c r="AC18" i="1"/>
  <c r="AE18" i="1" s="1"/>
  <c r="V18" i="1"/>
  <c r="AJ31" i="1" l="1" a="1"/>
  <c r="AJ31" i="1" s="1"/>
  <c r="AM30" i="1"/>
  <c r="P19" i="1" a="1"/>
  <c r="U18" i="1"/>
  <c r="W18" i="1" s="1"/>
  <c r="AA18" i="1" s="1"/>
  <c r="S18" i="1"/>
  <c r="AJ32" i="1" l="1" a="1"/>
  <c r="AJ32" i="1" s="1"/>
  <c r="AM31" i="1"/>
  <c r="AD19" i="1"/>
  <c r="Y19" i="1"/>
  <c r="P19" i="1"/>
  <c r="AC19" i="1" s="1"/>
  <c r="V19" i="1"/>
  <c r="AE19" i="1" l="1"/>
  <c r="AJ33" i="1" a="1"/>
  <c r="AJ33" i="1" s="1"/>
  <c r="AM32" i="1"/>
  <c r="P20" i="1" a="1"/>
  <c r="U19" i="1"/>
  <c r="W19" i="1" s="1"/>
  <c r="AA19" i="1" s="1"/>
  <c r="S19" i="1"/>
  <c r="AJ34" i="1" l="1" a="1"/>
  <c r="AJ34" i="1" s="1"/>
  <c r="AM33" i="1"/>
  <c r="AD20" i="1"/>
  <c r="Y20" i="1"/>
  <c r="P20" i="1"/>
  <c r="AC20" i="1" s="1"/>
  <c r="AE20" i="1" s="1"/>
  <c r="V20" i="1"/>
  <c r="AJ35" i="1" l="1" a="1"/>
  <c r="AJ35" i="1" s="1"/>
  <c r="AM34" i="1"/>
  <c r="P21" i="1" a="1"/>
  <c r="S20" i="1"/>
  <c r="U20" i="1"/>
  <c r="W20" i="1" s="1"/>
  <c r="AA20" i="1" s="1"/>
  <c r="AJ36" i="1" l="1" a="1"/>
  <c r="AJ36" i="1" s="1"/>
  <c r="AM35" i="1"/>
  <c r="AD21" i="1"/>
  <c r="Y21" i="1"/>
  <c r="P21" i="1"/>
  <c r="AC21" i="1" s="1"/>
  <c r="AE21" i="1" s="1"/>
  <c r="V21" i="1"/>
  <c r="AJ37" i="1" l="1" a="1"/>
  <c r="AJ37" i="1" s="1"/>
  <c r="AM36" i="1"/>
  <c r="P22" i="1" a="1"/>
  <c r="U21" i="1"/>
  <c r="W21" i="1" s="1"/>
  <c r="AA21" i="1" s="1"/>
  <c r="S21" i="1"/>
  <c r="AJ38" i="1" l="1" a="1"/>
  <c r="AJ38" i="1" s="1"/>
  <c r="AM37" i="1"/>
  <c r="AD22" i="1"/>
  <c r="Y22" i="1"/>
  <c r="P22" i="1"/>
  <c r="AC22" i="1" s="1"/>
  <c r="AE22" i="1" s="1"/>
  <c r="V22" i="1"/>
  <c r="AJ39" i="1" l="1" a="1"/>
  <c r="AJ39" i="1" s="1"/>
  <c r="AM38" i="1"/>
  <c r="P23" i="1" a="1"/>
  <c r="S22" i="1"/>
  <c r="U22" i="1"/>
  <c r="W22" i="1" s="1"/>
  <c r="AA22" i="1" s="1"/>
  <c r="AM39" i="1" l="1"/>
  <c r="Y23" i="1"/>
  <c r="AD23" i="1"/>
  <c r="P23" i="1"/>
  <c r="AC23" i="1" s="1"/>
  <c r="AE23" i="1" s="1"/>
  <c r="V23" i="1"/>
  <c r="P24" i="1" l="1" a="1"/>
  <c r="S23" i="1"/>
  <c r="U23" i="1"/>
  <c r="W23" i="1" s="1"/>
  <c r="AA23" i="1" s="1"/>
  <c r="Y24" i="1" l="1"/>
  <c r="AD24" i="1"/>
  <c r="P24" i="1"/>
  <c r="AC24" i="1" s="1"/>
  <c r="V24" i="1"/>
  <c r="AE24" i="1" l="1"/>
  <c r="P25" i="1" a="1"/>
  <c r="U24" i="1"/>
  <c r="W24" i="1" s="1"/>
  <c r="AA24" i="1" s="1"/>
  <c r="S24" i="1"/>
  <c r="Y25" i="1" l="1"/>
  <c r="AD25" i="1"/>
  <c r="P25" i="1"/>
  <c r="AC25" i="1" s="1"/>
  <c r="V25" i="1"/>
  <c r="AE25" i="1" l="1"/>
  <c r="P26" i="1" a="1"/>
  <c r="U25" i="1"/>
  <c r="W25" i="1" s="1"/>
  <c r="AA25" i="1" s="1"/>
  <c r="S25" i="1"/>
  <c r="AD26" i="1" l="1"/>
  <c r="Y26" i="1"/>
  <c r="P26" i="1"/>
  <c r="AC26" i="1" s="1"/>
  <c r="AE26" i="1" s="1"/>
  <c r="V26" i="1"/>
  <c r="P27" i="1" l="1" a="1"/>
  <c r="U26" i="1"/>
  <c r="W26" i="1" s="1"/>
  <c r="AA26" i="1" s="1"/>
  <c r="S26" i="1"/>
  <c r="AD27" i="1" l="1"/>
  <c r="Y27" i="1"/>
  <c r="P27" i="1"/>
  <c r="AC27" i="1" s="1"/>
  <c r="AE27" i="1" s="1"/>
  <c r="V27" i="1"/>
  <c r="P28" i="1" l="1" a="1"/>
  <c r="U27" i="1"/>
  <c r="W27" i="1" s="1"/>
  <c r="AA27" i="1" s="1"/>
  <c r="S27" i="1"/>
  <c r="AD28" i="1" l="1"/>
  <c r="Y28" i="1"/>
  <c r="P28" i="1"/>
  <c r="AC28" i="1" s="1"/>
  <c r="AE28" i="1" s="1"/>
  <c r="V28" i="1"/>
  <c r="P29" i="1" l="1" a="1"/>
  <c r="S28" i="1"/>
  <c r="U28" i="1"/>
  <c r="W28" i="1" s="1"/>
  <c r="AA28" i="1" s="1"/>
  <c r="AD29" i="1" l="1"/>
  <c r="Y29" i="1"/>
  <c r="P29" i="1"/>
  <c r="AC29" i="1" s="1"/>
  <c r="AE29" i="1" s="1"/>
  <c r="V29" i="1"/>
  <c r="P30" i="1" l="1" a="1"/>
  <c r="S29" i="1"/>
  <c r="U29" i="1"/>
  <c r="W29" i="1" s="1"/>
  <c r="AA29" i="1" s="1"/>
  <c r="Y30" i="1" l="1"/>
  <c r="AD30" i="1"/>
  <c r="P30" i="1"/>
  <c r="AC30" i="1" s="1"/>
  <c r="V30" i="1"/>
  <c r="AE30" i="1" l="1"/>
  <c r="P31" i="1" a="1"/>
  <c r="S30" i="1"/>
  <c r="U30" i="1"/>
  <c r="W30" i="1" s="1"/>
  <c r="AA30" i="1" s="1"/>
  <c r="Y31" i="1" l="1"/>
  <c r="AD31" i="1"/>
  <c r="P31" i="1"/>
  <c r="AC31" i="1" s="1"/>
  <c r="V31" i="1"/>
  <c r="AE31" i="1" l="1"/>
  <c r="P32" i="1" a="1"/>
  <c r="S31" i="1"/>
  <c r="U31" i="1"/>
  <c r="W31" i="1" s="1"/>
  <c r="AA31" i="1" s="1"/>
  <c r="Y32" i="1" l="1"/>
  <c r="AD32" i="1"/>
  <c r="P32" i="1"/>
  <c r="AC32" i="1" s="1"/>
  <c r="AE32" i="1" s="1"/>
  <c r="V32" i="1"/>
  <c r="P33" i="1" l="1" a="1"/>
  <c r="U32" i="1"/>
  <c r="W32" i="1" s="1"/>
  <c r="AA32" i="1" s="1"/>
  <c r="S32" i="1"/>
  <c r="Y33" i="1" l="1"/>
  <c r="AD33" i="1"/>
  <c r="P33" i="1"/>
  <c r="AC33" i="1" s="1"/>
  <c r="V33" i="1"/>
  <c r="AE33" i="1" l="1"/>
  <c r="P34" i="1" a="1"/>
  <c r="S33" i="1"/>
  <c r="U33" i="1"/>
  <c r="W33" i="1" s="1"/>
  <c r="AA33" i="1" s="1"/>
  <c r="AD34" i="1" l="1"/>
  <c r="Y34" i="1"/>
  <c r="P34" i="1"/>
  <c r="AC34" i="1" s="1"/>
  <c r="AE34" i="1" s="1"/>
  <c r="V34" i="1"/>
  <c r="P35" i="1" l="1" a="1"/>
  <c r="U34" i="1"/>
  <c r="W34" i="1" s="1"/>
  <c r="AA34" i="1" s="1"/>
  <c r="S34" i="1"/>
  <c r="AD35" i="1" l="1"/>
  <c r="Y35" i="1"/>
  <c r="P35" i="1"/>
  <c r="AC35" i="1" s="1"/>
  <c r="V35" i="1"/>
  <c r="AE35" i="1" l="1"/>
  <c r="P36" i="1" a="1"/>
  <c r="U35" i="1"/>
  <c r="W35" i="1" s="1"/>
  <c r="AA35" i="1" s="1"/>
  <c r="S35" i="1"/>
  <c r="AD36" i="1" l="1"/>
  <c r="Y36" i="1"/>
  <c r="P36" i="1"/>
  <c r="AC36" i="1" s="1"/>
  <c r="V36" i="1"/>
  <c r="AE36" i="1" l="1"/>
  <c r="P37" i="1" a="1"/>
  <c r="S36" i="1"/>
  <c r="U36" i="1"/>
  <c r="W36" i="1" s="1"/>
  <c r="AA36" i="1" s="1"/>
  <c r="AD37" i="1" l="1"/>
  <c r="Y37" i="1"/>
  <c r="P37" i="1"/>
  <c r="AC37" i="1" s="1"/>
  <c r="AE37" i="1" s="1"/>
  <c r="V37" i="1"/>
  <c r="P38" i="1" l="1" a="1"/>
  <c r="S37" i="1"/>
  <c r="U37" i="1"/>
  <c r="W37" i="1" s="1"/>
  <c r="AA37" i="1" s="1"/>
  <c r="AD38" i="1" l="1"/>
  <c r="Y38" i="1"/>
  <c r="P38" i="1"/>
  <c r="AC38" i="1" s="1"/>
  <c r="AE38" i="1" s="1"/>
  <c r="V38" i="1"/>
  <c r="P39" i="1" l="1" a="1"/>
  <c r="S38" i="1"/>
  <c r="U38" i="1"/>
  <c r="W38" i="1" s="1"/>
  <c r="AA38" i="1" s="1"/>
  <c r="Y39" i="1" l="1"/>
  <c r="Y41" i="1" s="1"/>
  <c r="AD39" i="1"/>
  <c r="AD41" i="1" s="1"/>
  <c r="P39" i="1"/>
  <c r="AC39" i="1" s="1"/>
  <c r="V39" i="1"/>
  <c r="V41" i="1" s="1"/>
  <c r="AE39" i="1" l="1"/>
  <c r="AE41" i="1" s="1"/>
  <c r="G42" i="1" s="1"/>
  <c r="AC41" i="1"/>
  <c r="S39" i="1"/>
  <c r="U39" i="1"/>
  <c r="G44" i="1" l="1"/>
  <c r="W39" i="1"/>
  <c r="U41" i="1"/>
  <c r="AA39" i="1" l="1"/>
  <c r="AA41" i="1" s="1"/>
  <c r="F42" i="1" s="1"/>
  <c r="W41" i="1"/>
  <c r="F44" i="1" l="1"/>
  <c r="F46" i="1" s="1"/>
  <c r="H42" i="1"/>
  <c r="H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<sst xmlns="http://schemas.openxmlformats.org/spreadsheetml/2006/main" count="106" uniqueCount="54">
  <si>
    <t>Indication</t>
  </si>
  <si>
    <t xml:space="preserve">Oncology </t>
  </si>
  <si>
    <t xml:space="preserve">Treatment options </t>
  </si>
  <si>
    <t xml:space="preserve">Treatment A </t>
  </si>
  <si>
    <t>Treatment B</t>
  </si>
  <si>
    <t xml:space="preserve">Treatment efficacy </t>
  </si>
  <si>
    <t>Hazard ratio</t>
  </si>
  <si>
    <t xml:space="preserve">Defining health state </t>
  </si>
  <si>
    <t>Progression-Free survival (PFS)</t>
  </si>
  <si>
    <t>Dead</t>
  </si>
  <si>
    <t>Progressed Disease (PD)</t>
  </si>
  <si>
    <t xml:space="preserve">Transition Matrix/ Transition probabilities </t>
  </si>
  <si>
    <t>Treatment A</t>
  </si>
  <si>
    <t>PFS</t>
  </si>
  <si>
    <t>PD</t>
  </si>
  <si>
    <t>Adjust Transition probabilities for Treatment B</t>
  </si>
  <si>
    <t>Probability B</t>
  </si>
  <si>
    <t>Probability A</t>
  </si>
  <si>
    <t>SIMPLE</t>
  </si>
  <si>
    <t>"By the book"</t>
  </si>
  <si>
    <t>For comparison</t>
  </si>
  <si>
    <t>From</t>
  </si>
  <si>
    <t>To</t>
  </si>
  <si>
    <t>Treatment B is associated with lower risk of death compared to Treatment A - Overall Survival (OS)</t>
  </si>
  <si>
    <t>Treatment B is associated with lower risk of disease progression compared to Treatment A - Progression-Free Survival (PFS)</t>
  </si>
  <si>
    <t xml:space="preserve">Term </t>
  </si>
  <si>
    <t>Definition</t>
  </si>
  <si>
    <t>By the book</t>
  </si>
  <si>
    <t>1-(1-value)^hazard ratio</t>
  </si>
  <si>
    <t>Treatment A transition probability*respective Hazard ratio</t>
  </si>
  <si>
    <t>Health State Payoffs</t>
  </si>
  <si>
    <t>State</t>
  </si>
  <si>
    <t>Costs</t>
  </si>
  <si>
    <t>QALYS</t>
  </si>
  <si>
    <t>Treatment acquisition cost - return to pharma company for drug efforts</t>
  </si>
  <si>
    <t>per cycle cost</t>
  </si>
  <si>
    <t>Cycle - 36 years</t>
  </si>
  <si>
    <t>State Membership</t>
  </si>
  <si>
    <t>CHECK</t>
  </si>
  <si>
    <t>HS total</t>
  </si>
  <si>
    <t>Drug Cost</t>
  </si>
  <si>
    <t>Total Cost A</t>
  </si>
  <si>
    <t>QALY</t>
  </si>
  <si>
    <t>TOTAL</t>
  </si>
  <si>
    <t>average per patient</t>
  </si>
  <si>
    <t>Results</t>
  </si>
  <si>
    <t xml:space="preserve">Incremental </t>
  </si>
  <si>
    <t>Total Costs</t>
  </si>
  <si>
    <t>Total QALYs</t>
  </si>
  <si>
    <t>NMB</t>
  </si>
  <si>
    <t>Total Cost B</t>
  </si>
  <si>
    <t>ICER</t>
  </si>
  <si>
    <t>willingness to pay (cross-effectiveness threshold)</t>
  </si>
  <si>
    <r>
      <t>current cost of Treatment B (</t>
    </r>
    <r>
      <rPr>
        <sz val="12"/>
        <color theme="9"/>
        <rFont val="Aptos Narrow (Body)"/>
      </rPr>
      <t>4000</t>
    </r>
    <r>
      <rPr>
        <sz val="12"/>
        <color theme="1"/>
        <rFont val="Aptos Narrow"/>
        <family val="2"/>
        <scheme val="minor"/>
      </rPr>
      <t xml:space="preserve">) is not cost-effective so I will implement the goal seek function to search the best cost to comply to our cost-effectiveness threshold, replacing the treatment acquisition cost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</si>
</sst>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4"/>
      <name val="Aptos Narrow (Body)"/>
    </font>
    <font>
      <sz val="12"/>
      <color theme="9"/>
      <name val="Aptos Narrow"/>
      <scheme val="minor"/>
    </font>
    <font>
      <sz val="12"/>
      <color theme="9"/>
      <name val="Aptos Narrow"/>
      <family val="2"/>
      <scheme val="minor"/>
    </font>
    <font>
      <sz val="12"/>
      <color theme="7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theme="7"/>
      <name val="Aptos Narrow (Body)"/>
    </font>
    <font>
      <sz val="12"/>
      <color theme="5"/>
      <name val="Aptos Narrow"/>
      <family val="2"/>
      <scheme val="minor"/>
    </font>
    <font>
      <sz val="12"/>
      <color theme="9"/>
      <name val="Aptos Narrow (Body)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3" xfId="0" applyBorder="1"/>
    <xf numFmtId="0" fontId="0" fillId="0" borderId="7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3" borderId="0" xfId="0" applyFill="1"/>
    <xf numFmtId="0" fontId="0" fillId="4" borderId="0" xfId="0" applyFill="1"/>
    <xf numFmtId="0" fontId="0" fillId="5" borderId="7" xfId="0" applyFill="1" applyBorder="1"/>
    <xf numFmtId="0" fontId="0" fillId="5" borderId="8" xfId="0" applyFill="1" applyBorder="1"/>
    <xf numFmtId="0" fontId="3" fillId="0" borderId="0" xfId="0" applyFont="1"/>
    <xf numFmtId="0" fontId="4" fillId="0" borderId="7" xfId="0" applyFont="1" applyBorder="1"/>
    <xf numFmtId="0" fontId="5" fillId="0" borderId="7" xfId="0" applyFont="1" applyBorder="1"/>
    <xf numFmtId="164" fontId="0" fillId="0" borderId="0" xfId="0" applyNumberFormat="1"/>
    <xf numFmtId="164" fontId="0" fillId="0" borderId="9" xfId="0" applyNumberFormat="1" applyBorder="1"/>
    <xf numFmtId="164" fontId="0" fillId="0" borderId="12" xfId="0" applyNumberFormat="1" applyBorder="1"/>
    <xf numFmtId="164" fontId="0" fillId="0" borderId="14" xfId="0" applyNumberFormat="1" applyBorder="1"/>
    <xf numFmtId="0" fontId="0" fillId="0" borderId="4" xfId="0" applyBorder="1"/>
    <xf numFmtId="0" fontId="6" fillId="0" borderId="0" xfId="0" applyFont="1"/>
    <xf numFmtId="0" fontId="0" fillId="6" borderId="0" xfId="0" applyFill="1"/>
    <xf numFmtId="0" fontId="7" fillId="0" borderId="0" xfId="0" applyFont="1"/>
    <xf numFmtId="0" fontId="5" fillId="0" borderId="0" xfId="0" applyFont="1"/>
    <xf numFmtId="0" fontId="4" fillId="0" borderId="0" xfId="0" applyFont="1"/>
    <xf numFmtId="3" fontId="0" fillId="0" borderId="0" xfId="0" applyNumberFormat="1"/>
    <xf numFmtId="164" fontId="8" fillId="0" borderId="0" xfId="0" applyNumberFormat="1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086D-2958-9841-B519-100AE042E25E}">
  <dimension ref="A1:AY48"/>
  <sheetViews>
    <sheetView tabSelected="1" zoomScale="58" workbookViewId="0">
      <selection activeCell="T45" sqref="T45"/>
    </sheetView>
  </sheetViews>
  <sheetFormatPr baseColWidth="10" defaultRowHeight="16" x14ac:dyDescent="0.2"/>
  <cols>
    <col min="1" max="1" width="101.33203125" customWidth="1"/>
    <col min="5" max="9" width="17.83203125" customWidth="1"/>
    <col min="12" max="12" width="47.83203125" customWidth="1"/>
    <col min="20" max="20" width="17.83203125" customWidth="1"/>
    <col min="21" max="21" width="14.83203125" customWidth="1"/>
    <col min="22" max="22" width="16.33203125" customWidth="1"/>
    <col min="23" max="23" width="17" customWidth="1"/>
    <col min="25" max="25" width="17.6640625" customWidth="1"/>
    <col min="27" max="27" width="18" customWidth="1"/>
    <col min="34" max="51" width="17.83203125" customWidth="1"/>
  </cols>
  <sheetData>
    <row r="1" spans="1:51" x14ac:dyDescent="0.2">
      <c r="P1" s="36" t="s">
        <v>12</v>
      </c>
      <c r="AJ1" s="26" t="s">
        <v>4</v>
      </c>
    </row>
    <row r="2" spans="1:51" x14ac:dyDescent="0.2">
      <c r="E2" s="1" t="s">
        <v>11</v>
      </c>
      <c r="J2" s="1"/>
      <c r="N2" s="1" t="s">
        <v>36</v>
      </c>
      <c r="P2" s="1" t="s">
        <v>37</v>
      </c>
      <c r="U2" s="34" t="s">
        <v>32</v>
      </c>
      <c r="Y2" s="1" t="s">
        <v>40</v>
      </c>
      <c r="AA2" s="1" t="s">
        <v>41</v>
      </c>
      <c r="AC2" s="1" t="s">
        <v>42</v>
      </c>
      <c r="AH2" s="1" t="s">
        <v>36</v>
      </c>
      <c r="AJ2" s="1" t="s">
        <v>37</v>
      </c>
      <c r="AO2" s="34" t="s">
        <v>32</v>
      </c>
      <c r="AS2" s="1" t="s">
        <v>40</v>
      </c>
      <c r="AU2" s="1" t="s">
        <v>50</v>
      </c>
      <c r="AW2" s="1" t="s">
        <v>42</v>
      </c>
    </row>
    <row r="3" spans="1:51" x14ac:dyDescent="0.2">
      <c r="A3" s="1" t="s">
        <v>0</v>
      </c>
      <c r="E3" s="2" t="s">
        <v>12</v>
      </c>
      <c r="J3" s="26"/>
      <c r="P3" s="35" t="s">
        <v>13</v>
      </c>
      <c r="Q3" s="35" t="s">
        <v>14</v>
      </c>
      <c r="R3" s="35" t="s">
        <v>9</v>
      </c>
      <c r="S3" s="35" t="s">
        <v>38</v>
      </c>
      <c r="U3" s="35" t="s">
        <v>13</v>
      </c>
      <c r="V3" s="35" t="s">
        <v>14</v>
      </c>
      <c r="W3" s="35" t="s">
        <v>39</v>
      </c>
      <c r="AC3" s="35" t="s">
        <v>13</v>
      </c>
      <c r="AD3" s="35" t="s">
        <v>14</v>
      </c>
      <c r="AE3" s="35" t="s">
        <v>43</v>
      </c>
      <c r="AJ3" s="35" t="s">
        <v>13</v>
      </c>
      <c r="AK3" s="35" t="s">
        <v>14</v>
      </c>
      <c r="AL3" s="35" t="s">
        <v>9</v>
      </c>
      <c r="AM3" s="35" t="s">
        <v>38</v>
      </c>
      <c r="AO3" s="35" t="s">
        <v>13</v>
      </c>
      <c r="AP3" s="35" t="s">
        <v>14</v>
      </c>
      <c r="AQ3" s="35" t="s">
        <v>39</v>
      </c>
      <c r="AW3" s="35" t="s">
        <v>13</v>
      </c>
      <c r="AX3" s="35" t="s">
        <v>14</v>
      </c>
      <c r="AY3" s="35" t="s">
        <v>43</v>
      </c>
    </row>
    <row r="4" spans="1:51" x14ac:dyDescent="0.2">
      <c r="E4" s="4"/>
      <c r="F4" s="6" t="s">
        <v>13</v>
      </c>
      <c r="G4" s="5" t="s">
        <v>14</v>
      </c>
      <c r="H4" s="5" t="s">
        <v>9</v>
      </c>
      <c r="I4" s="10"/>
      <c r="N4" s="35">
        <v>1</v>
      </c>
      <c r="P4">
        <v>1000</v>
      </c>
      <c r="Q4">
        <v>0</v>
      </c>
      <c r="R4">
        <v>0</v>
      </c>
      <c r="S4">
        <f>ROUND(SUM(P4:R4),5)</f>
        <v>1000</v>
      </c>
      <c r="U4" s="29">
        <f>P4*$F$29</f>
        <v>100000</v>
      </c>
      <c r="V4" s="29">
        <f>Q4*$F$30</f>
        <v>0</v>
      </c>
      <c r="W4" s="29">
        <f t="shared" ref="W4:W39" si="0">SUM(U4,V4)</f>
        <v>100000</v>
      </c>
      <c r="Y4" s="29">
        <f t="shared" ref="Y4:Y39" si="1">($P$4-R4)*$G$35</f>
        <v>250000</v>
      </c>
      <c r="AA4" s="29">
        <f>W4+Y4</f>
        <v>350000</v>
      </c>
      <c r="AC4">
        <f t="shared" ref="AC4:AC39" si="2">P4*$G$29</f>
        <v>850</v>
      </c>
      <c r="AD4">
        <f t="shared" ref="AD4:AD39" si="3">Q4*$G$30</f>
        <v>0</v>
      </c>
      <c r="AE4">
        <f>AC4+AD4</f>
        <v>850</v>
      </c>
      <c r="AH4" s="35">
        <v>1</v>
      </c>
      <c r="AJ4">
        <v>1000</v>
      </c>
      <c r="AK4">
        <v>0</v>
      </c>
      <c r="AL4">
        <v>0</v>
      </c>
      <c r="AM4">
        <f>SUM(AJ4:AL4)</f>
        <v>1000</v>
      </c>
      <c r="AO4" s="29">
        <f>AJ4*$F$29</f>
        <v>100000</v>
      </c>
      <c r="AP4" s="29">
        <f>AK4*$F$30</f>
        <v>0</v>
      </c>
      <c r="AQ4" s="29">
        <f>SUM(AO4,AP4)</f>
        <v>100000</v>
      </c>
      <c r="AS4" s="29">
        <f>($AJ$4-AL4)*$G$37</f>
        <v>3268040.4358003321</v>
      </c>
      <c r="AU4" s="29">
        <f>SUM(AQ4,AS4)</f>
        <v>3368040.4358003321</v>
      </c>
      <c r="AW4">
        <f>AJ4*$G$29</f>
        <v>850</v>
      </c>
      <c r="AX4">
        <f>AK4*$G$30</f>
        <v>0</v>
      </c>
      <c r="AY4">
        <f>SUM(AW4,AX4)</f>
        <v>850</v>
      </c>
    </row>
    <row r="5" spans="1:51" x14ac:dyDescent="0.2">
      <c r="A5" t="s">
        <v>1</v>
      </c>
      <c r="E5" s="5" t="s">
        <v>13</v>
      </c>
      <c r="F5" s="7">
        <v>0.94</v>
      </c>
      <c r="G5" s="8">
        <v>0.05</v>
      </c>
      <c r="H5" s="9">
        <v>0.01</v>
      </c>
      <c r="I5" s="10"/>
      <c r="N5" s="35">
        <v>2</v>
      </c>
      <c r="P5" cm="1">
        <f t="array" ref="P5:R5">MMULT(P4:R4,$F$5:$H$7)</f>
        <v>940</v>
      </c>
      <c r="Q5">
        <v>50</v>
      </c>
      <c r="R5">
        <v>10</v>
      </c>
      <c r="S5">
        <f>ROUND(SUM(P5:R5),5)</f>
        <v>1000</v>
      </c>
      <c r="U5" s="29">
        <f t="shared" ref="U5:U39" si="4">P5*$F$29</f>
        <v>94000</v>
      </c>
      <c r="V5" s="29">
        <f>Q5*$F$30</f>
        <v>100000</v>
      </c>
      <c r="W5" s="29">
        <f t="shared" si="0"/>
        <v>194000</v>
      </c>
      <c r="Y5" s="29">
        <f t="shared" si="1"/>
        <v>247500</v>
      </c>
      <c r="AA5" s="29">
        <f t="shared" ref="AA5:AA39" si="5">W5+Y5</f>
        <v>441500</v>
      </c>
      <c r="AC5">
        <f t="shared" si="2"/>
        <v>799</v>
      </c>
      <c r="AD5">
        <f t="shared" si="3"/>
        <v>27.500000000000004</v>
      </c>
      <c r="AE5">
        <f t="shared" ref="AE5:AE39" si="6">AC5+AD5</f>
        <v>826.5</v>
      </c>
      <c r="AH5" s="35">
        <v>2</v>
      </c>
      <c r="AJ5" cm="1">
        <f t="array" ref="AJ5:AL5">MMULT(AJ4:AL4,$F$13:$H$15)</f>
        <v>952.5</v>
      </c>
      <c r="AK5">
        <v>40.000000000000007</v>
      </c>
      <c r="AL5">
        <v>7.5</v>
      </c>
      <c r="AM5">
        <f t="shared" ref="AM5:AM39" si="7">SUM(AJ5:AL5)</f>
        <v>1000</v>
      </c>
      <c r="AO5" s="29">
        <f t="shared" ref="AO5:AO39" si="8">AJ5*$F$29</f>
        <v>95250</v>
      </c>
      <c r="AP5" s="29">
        <f t="shared" ref="AP5:AP39" si="9">AK5*$F$30</f>
        <v>80000.000000000015</v>
      </c>
      <c r="AQ5" s="29">
        <f t="shared" ref="AQ5:AQ39" si="10">SUM(AO5,AP5)</f>
        <v>175250</v>
      </c>
      <c r="AS5" s="29">
        <f t="shared" ref="AS5:AS39" si="11">($AJ$4-AL5)*$G$37</f>
        <v>3243530.1325318296</v>
      </c>
      <c r="AU5" s="29">
        <f t="shared" ref="AU5:AU39" si="12">SUM(AQ5,AS5)</f>
        <v>3418780.1325318296</v>
      </c>
      <c r="AW5">
        <f t="shared" ref="AW5:AW39" si="13">AJ5*$G$29</f>
        <v>809.625</v>
      </c>
      <c r="AX5">
        <f t="shared" ref="AX5:AX39" si="14">AK5*$G$30</f>
        <v>22.000000000000007</v>
      </c>
      <c r="AY5">
        <f t="shared" ref="AY5:AY39" si="15">SUM(AW5,AX5)</f>
        <v>831.625</v>
      </c>
    </row>
    <row r="6" spans="1:51" x14ac:dyDescent="0.2">
      <c r="E6" s="5" t="s">
        <v>14</v>
      </c>
      <c r="F6" s="10">
        <v>0</v>
      </c>
      <c r="G6">
        <v>0.9</v>
      </c>
      <c r="H6" s="11">
        <v>0.1</v>
      </c>
      <c r="I6" s="10"/>
      <c r="N6" s="35">
        <v>3</v>
      </c>
      <c r="P6" cm="1">
        <f t="array" ref="P6:R6">MMULT(P5:R5,$F$5:$H$7)</f>
        <v>883.59999999999991</v>
      </c>
      <c r="Q6">
        <v>92</v>
      </c>
      <c r="R6">
        <v>24.4</v>
      </c>
      <c r="S6">
        <f>ROUND(SUM(P6:R6),5)</f>
        <v>1000</v>
      </c>
      <c r="U6" s="29">
        <f t="shared" si="4"/>
        <v>88359.999999999985</v>
      </c>
      <c r="V6" s="29">
        <f>Q6*$F$30</f>
        <v>184000</v>
      </c>
      <c r="W6" s="29">
        <f t="shared" si="0"/>
        <v>272360</v>
      </c>
      <c r="Y6" s="29">
        <f t="shared" si="1"/>
        <v>243900</v>
      </c>
      <c r="AA6" s="29">
        <f t="shared" si="5"/>
        <v>516260</v>
      </c>
      <c r="AC6">
        <f t="shared" si="2"/>
        <v>751.06</v>
      </c>
      <c r="AD6">
        <f t="shared" si="3"/>
        <v>50.6</v>
      </c>
      <c r="AE6">
        <f t="shared" si="6"/>
        <v>801.66</v>
      </c>
      <c r="AH6" s="35">
        <v>3</v>
      </c>
      <c r="AJ6" cm="1">
        <f t="array" ref="AJ6:AL6">MMULT(AJ5:AL5,$F$13:$H$15)</f>
        <v>907.25625000000002</v>
      </c>
      <c r="AK6">
        <v>75.100000000000023</v>
      </c>
      <c r="AL6">
        <v>17.643750000000001</v>
      </c>
      <c r="AM6">
        <f t="shared" si="7"/>
        <v>1000</v>
      </c>
      <c r="AO6" s="29">
        <f t="shared" si="8"/>
        <v>90725.625</v>
      </c>
      <c r="AP6" s="29">
        <f t="shared" si="9"/>
        <v>150200.00000000006</v>
      </c>
      <c r="AQ6" s="29">
        <f t="shared" si="10"/>
        <v>240925.62500000006</v>
      </c>
      <c r="AS6" s="29">
        <f t="shared" si="11"/>
        <v>3210379.9473611801</v>
      </c>
      <c r="AU6" s="29">
        <f t="shared" si="12"/>
        <v>3451305.5723611801</v>
      </c>
      <c r="AW6">
        <f t="shared" si="13"/>
        <v>771.16781249999997</v>
      </c>
      <c r="AX6">
        <f t="shared" si="14"/>
        <v>41.305000000000014</v>
      </c>
      <c r="AY6">
        <f t="shared" si="15"/>
        <v>812.47281250000003</v>
      </c>
    </row>
    <row r="7" spans="1:51" x14ac:dyDescent="0.2">
      <c r="A7" s="1" t="s">
        <v>2</v>
      </c>
      <c r="E7" s="5" t="s">
        <v>9</v>
      </c>
      <c r="F7" s="12">
        <v>0</v>
      </c>
      <c r="G7" s="13">
        <v>0</v>
      </c>
      <c r="H7" s="14">
        <v>1</v>
      </c>
      <c r="I7" s="10"/>
      <c r="N7" s="35">
        <v>4</v>
      </c>
      <c r="P7" cm="1">
        <f t="array" ref="P7:R7">MMULT(P6:R6,$F$5:$H$7)</f>
        <v>830.58399999999983</v>
      </c>
      <c r="Q7">
        <v>126.97999999999999</v>
      </c>
      <c r="R7">
        <v>42.436</v>
      </c>
      <c r="S7">
        <f t="shared" ref="S7:S39" si="16">ROUND(SUM(P7:R7),5)</f>
        <v>1000</v>
      </c>
      <c r="U7" s="29">
        <f t="shared" si="4"/>
        <v>83058.39999999998</v>
      </c>
      <c r="V7" s="29">
        <f t="shared" ref="V7:V39" si="17">Q7*$F$30</f>
        <v>253959.99999999997</v>
      </c>
      <c r="W7" s="29">
        <f t="shared" si="0"/>
        <v>337018.39999999997</v>
      </c>
      <c r="Y7" s="29">
        <f t="shared" si="1"/>
        <v>239391</v>
      </c>
      <c r="AA7" s="29">
        <f t="shared" si="5"/>
        <v>576409.39999999991</v>
      </c>
      <c r="AC7">
        <f t="shared" si="2"/>
        <v>705.99639999999988</v>
      </c>
      <c r="AD7">
        <f t="shared" si="3"/>
        <v>69.838999999999999</v>
      </c>
      <c r="AE7">
        <f t="shared" si="6"/>
        <v>775.83539999999994</v>
      </c>
      <c r="AH7" s="35">
        <v>4</v>
      </c>
      <c r="AJ7" cm="1">
        <f t="array" ref="AJ7:AL7">MMULT(AJ6:AL6,$F$13:$H$15)</f>
        <v>864.16157812500001</v>
      </c>
      <c r="AK7">
        <v>105.75775000000004</v>
      </c>
      <c r="AL7">
        <v>30.080671875000004</v>
      </c>
      <c r="AM7">
        <f t="shared" si="7"/>
        <v>1000</v>
      </c>
      <c r="AO7" s="29">
        <f t="shared" si="8"/>
        <v>86416.157812499994</v>
      </c>
      <c r="AP7" s="29">
        <f t="shared" si="9"/>
        <v>211515.50000000009</v>
      </c>
      <c r="AQ7" s="29">
        <f t="shared" si="10"/>
        <v>297931.65781250008</v>
      </c>
      <c r="AS7" s="29">
        <f t="shared" si="11"/>
        <v>3169735.5837767902</v>
      </c>
      <c r="AU7" s="29">
        <f t="shared" si="12"/>
        <v>3467667.2415892901</v>
      </c>
      <c r="AW7">
        <f t="shared" si="13"/>
        <v>734.53734140624999</v>
      </c>
      <c r="AX7">
        <f t="shared" si="14"/>
        <v>58.166762500000026</v>
      </c>
      <c r="AY7">
        <f t="shared" si="15"/>
        <v>792.70410390625</v>
      </c>
    </row>
    <row r="8" spans="1:51" x14ac:dyDescent="0.2">
      <c r="N8" s="35">
        <v>5</v>
      </c>
      <c r="P8" cm="1">
        <f t="array" ref="P8:R8">MMULT(P7:R7,$F$5:$H$7)</f>
        <v>780.74895999999978</v>
      </c>
      <c r="Q8">
        <v>155.81119999999999</v>
      </c>
      <c r="R8">
        <v>63.439839999999997</v>
      </c>
      <c r="S8">
        <f t="shared" si="16"/>
        <v>1000</v>
      </c>
      <c r="U8" s="29">
        <f t="shared" si="4"/>
        <v>78074.895999999979</v>
      </c>
      <c r="V8" s="29">
        <f t="shared" si="17"/>
        <v>311622.39999999997</v>
      </c>
      <c r="W8" s="29">
        <f t="shared" si="0"/>
        <v>389697.29599999997</v>
      </c>
      <c r="Y8" s="29">
        <f t="shared" si="1"/>
        <v>234140.04</v>
      </c>
      <c r="AA8" s="29">
        <f t="shared" si="5"/>
        <v>623837.33600000001</v>
      </c>
      <c r="AC8">
        <f t="shared" si="2"/>
        <v>663.63661599999978</v>
      </c>
      <c r="AD8">
        <f t="shared" si="3"/>
        <v>85.696159999999992</v>
      </c>
      <c r="AE8">
        <f t="shared" si="6"/>
        <v>749.33277599999974</v>
      </c>
      <c r="AH8" s="35">
        <v>5</v>
      </c>
      <c r="AJ8" cm="1">
        <f t="array" ref="AJ8:AL8">MMULT(AJ7:AL7,$F$13:$H$15)</f>
        <v>823.11390316406255</v>
      </c>
      <c r="AK8">
        <v>132.39238187500004</v>
      </c>
      <c r="AL8">
        <v>44.49371496093751</v>
      </c>
      <c r="AM8">
        <f t="shared" si="7"/>
        <v>1000.0000000000001</v>
      </c>
      <c r="AO8" s="29">
        <f t="shared" si="8"/>
        <v>82311.39031640625</v>
      </c>
      <c r="AP8" s="29">
        <f t="shared" si="9"/>
        <v>264784.7637500001</v>
      </c>
      <c r="AQ8" s="29">
        <f t="shared" si="10"/>
        <v>347096.15406640637</v>
      </c>
      <c r="AS8" s="29">
        <f t="shared" si="11"/>
        <v>3122633.1761690141</v>
      </c>
      <c r="AU8" s="29">
        <f t="shared" si="12"/>
        <v>3469729.3302354203</v>
      </c>
      <c r="AW8">
        <f t="shared" si="13"/>
        <v>699.6468176894532</v>
      </c>
      <c r="AX8">
        <f t="shared" si="14"/>
        <v>72.815810031250024</v>
      </c>
      <c r="AY8">
        <f t="shared" si="15"/>
        <v>772.46262772070327</v>
      </c>
    </row>
    <row r="9" spans="1:51" x14ac:dyDescent="0.2">
      <c r="A9" t="s">
        <v>3</v>
      </c>
      <c r="N9" s="35">
        <v>6</v>
      </c>
      <c r="P9" cm="1">
        <f t="array" ref="P9:R9">MMULT(P8:R8,$F$5:$H$7)</f>
        <v>733.9040223999998</v>
      </c>
      <c r="Q9">
        <v>179.26752799999997</v>
      </c>
      <c r="R9">
        <v>86.828449599999999</v>
      </c>
      <c r="S9">
        <f t="shared" si="16"/>
        <v>1000</v>
      </c>
      <c r="U9" s="29">
        <f t="shared" si="4"/>
        <v>73390.402239999981</v>
      </c>
      <c r="V9" s="29">
        <f t="shared" si="17"/>
        <v>358535.05599999992</v>
      </c>
      <c r="W9" s="29">
        <f t="shared" si="0"/>
        <v>431925.45823999989</v>
      </c>
      <c r="Y9" s="29">
        <f t="shared" si="1"/>
        <v>228292.88759999999</v>
      </c>
      <c r="AA9" s="29">
        <f t="shared" si="5"/>
        <v>660218.34583999985</v>
      </c>
      <c r="AC9">
        <f t="shared" si="2"/>
        <v>623.81841903999987</v>
      </c>
      <c r="AD9">
        <f t="shared" si="3"/>
        <v>98.597140399999986</v>
      </c>
      <c r="AE9">
        <f t="shared" si="6"/>
        <v>722.41555943999981</v>
      </c>
      <c r="AH9" s="35">
        <v>6</v>
      </c>
      <c r="AJ9" cm="1">
        <f t="array" ref="AJ9:AL9">MMULT(AJ8:AL8,$F$13:$H$15)</f>
        <v>784.01599276376965</v>
      </c>
      <c r="AK9">
        <v>155.38750936093754</v>
      </c>
      <c r="AL9">
        <v>60.596497875292982</v>
      </c>
      <c r="AM9">
        <f t="shared" si="7"/>
        <v>1000.0000000000002</v>
      </c>
      <c r="AO9" s="29">
        <f t="shared" si="8"/>
        <v>78401.599276376961</v>
      </c>
      <c r="AP9" s="29">
        <f t="shared" si="9"/>
        <v>310775.01872187509</v>
      </c>
      <c r="AQ9" s="29">
        <f t="shared" si="10"/>
        <v>389176.61799825204</v>
      </c>
      <c r="AS9" s="29">
        <f t="shared" si="11"/>
        <v>3070008.6304759858</v>
      </c>
      <c r="AU9" s="29">
        <f t="shared" si="12"/>
        <v>3459185.248474238</v>
      </c>
      <c r="AW9">
        <f t="shared" si="13"/>
        <v>666.41359384920418</v>
      </c>
      <c r="AX9">
        <f t="shared" si="14"/>
        <v>85.46313014851566</v>
      </c>
      <c r="AY9">
        <f t="shared" si="15"/>
        <v>751.87672399771986</v>
      </c>
    </row>
    <row r="10" spans="1:51" x14ac:dyDescent="0.2">
      <c r="E10" s="1" t="s">
        <v>11</v>
      </c>
      <c r="N10" s="35">
        <v>7</v>
      </c>
      <c r="P10" cm="1">
        <f t="array" ref="P10:R10">MMULT(P9:R9,$F$5:$H$7)</f>
        <v>689.86978105599974</v>
      </c>
      <c r="Q10">
        <v>198.03597631999997</v>
      </c>
      <c r="R10">
        <v>112.094242624</v>
      </c>
      <c r="S10">
        <f t="shared" si="16"/>
        <v>1000</v>
      </c>
      <c r="U10" s="29">
        <f t="shared" si="4"/>
        <v>68986.978105599977</v>
      </c>
      <c r="V10" s="29">
        <f t="shared" si="17"/>
        <v>396071.95263999997</v>
      </c>
      <c r="W10" s="29">
        <f t="shared" si="0"/>
        <v>465058.93074559997</v>
      </c>
      <c r="Y10" s="29">
        <f t="shared" si="1"/>
        <v>221976.43934400001</v>
      </c>
      <c r="AA10" s="29">
        <f t="shared" si="5"/>
        <v>687035.37008959998</v>
      </c>
      <c r="AC10">
        <f t="shared" si="2"/>
        <v>586.38931389759978</v>
      </c>
      <c r="AD10">
        <f t="shared" si="3"/>
        <v>108.919786976</v>
      </c>
      <c r="AE10">
        <f t="shared" si="6"/>
        <v>695.30910087359973</v>
      </c>
      <c r="AH10" s="35">
        <v>7</v>
      </c>
      <c r="AJ10" cm="1">
        <f t="array" ref="AJ10:AL10">MMULT(AJ9:AL9,$F$13:$H$15)</f>
        <v>746.77523310749064</v>
      </c>
      <c r="AK10">
        <v>175.09408586941802</v>
      </c>
      <c r="AL10">
        <v>78.130681023091569</v>
      </c>
      <c r="AM10">
        <f t="shared" si="7"/>
        <v>1000.0000000000002</v>
      </c>
      <c r="AO10" s="29">
        <f t="shared" si="8"/>
        <v>74677.523310749064</v>
      </c>
      <c r="AP10" s="29">
        <f t="shared" si="9"/>
        <v>350188.17173883604</v>
      </c>
      <c r="AQ10" s="29">
        <f t="shared" si="10"/>
        <v>424865.69504958508</v>
      </c>
      <c r="AS10" s="29">
        <f t="shared" si="11"/>
        <v>3012706.2109402511</v>
      </c>
      <c r="AU10" s="29">
        <f t="shared" si="12"/>
        <v>3437571.905989836</v>
      </c>
      <c r="AW10">
        <f t="shared" si="13"/>
        <v>634.758948141367</v>
      </c>
      <c r="AX10">
        <f t="shared" si="14"/>
        <v>96.30174722817992</v>
      </c>
      <c r="AY10">
        <f t="shared" si="15"/>
        <v>731.06069536954692</v>
      </c>
    </row>
    <row r="11" spans="1:51" x14ac:dyDescent="0.2">
      <c r="A11" t="s">
        <v>4</v>
      </c>
      <c r="E11" s="26" t="s">
        <v>4</v>
      </c>
      <c r="N11" s="35">
        <v>8</v>
      </c>
      <c r="P11" cm="1">
        <f t="array" ref="P11:R11">MMULT(P10:R10,$F$5:$H$7)</f>
        <v>648.47759419263969</v>
      </c>
      <c r="Q11">
        <v>212.72586774079997</v>
      </c>
      <c r="R11">
        <v>138.79653806656</v>
      </c>
      <c r="S11">
        <f t="shared" si="16"/>
        <v>1000</v>
      </c>
      <c r="U11" s="29">
        <f t="shared" si="4"/>
        <v>64847.759419263966</v>
      </c>
      <c r="V11" s="29">
        <f t="shared" si="17"/>
        <v>425451.73548159993</v>
      </c>
      <c r="W11" s="29">
        <f t="shared" si="0"/>
        <v>490299.49490086391</v>
      </c>
      <c r="Y11" s="29">
        <f t="shared" si="1"/>
        <v>215300.86548335999</v>
      </c>
      <c r="AA11" s="29">
        <f t="shared" si="5"/>
        <v>705600.36038422387</v>
      </c>
      <c r="AC11">
        <f t="shared" si="2"/>
        <v>551.20595506374377</v>
      </c>
      <c r="AD11">
        <f t="shared" si="3"/>
        <v>116.99922725744</v>
      </c>
      <c r="AE11">
        <f t="shared" si="6"/>
        <v>668.20518232118377</v>
      </c>
      <c r="AH11" s="35">
        <v>8</v>
      </c>
      <c r="AJ11" cm="1">
        <f t="array" ref="AJ11:AL11">MMULT(AJ10:AL10,$F$13:$H$15)</f>
        <v>711.30340953488485</v>
      </c>
      <c r="AK11">
        <v>191.83303875351129</v>
      </c>
      <c r="AL11">
        <v>96.863551711604103</v>
      </c>
      <c r="AM11">
        <f t="shared" si="7"/>
        <v>1000.0000000000003</v>
      </c>
      <c r="AO11" s="29">
        <f t="shared" si="8"/>
        <v>71130.340953488485</v>
      </c>
      <c r="AP11" s="29">
        <f t="shared" si="9"/>
        <v>383666.07750702259</v>
      </c>
      <c r="AQ11" s="29">
        <f t="shared" si="10"/>
        <v>454796.41846051108</v>
      </c>
      <c r="AS11" s="29">
        <f t="shared" si="11"/>
        <v>2951486.4320515734</v>
      </c>
      <c r="AU11" s="29">
        <f t="shared" si="12"/>
        <v>3406282.8505120846</v>
      </c>
      <c r="AW11">
        <f t="shared" si="13"/>
        <v>604.60789810465212</v>
      </c>
      <c r="AX11">
        <f t="shared" si="14"/>
        <v>105.50817131443122</v>
      </c>
      <c r="AY11">
        <f t="shared" si="15"/>
        <v>710.11606941908337</v>
      </c>
    </row>
    <row r="12" spans="1:51" x14ac:dyDescent="0.2">
      <c r="E12" s="4"/>
      <c r="F12" s="25" t="s">
        <v>13</v>
      </c>
      <c r="G12" s="24" t="s">
        <v>14</v>
      </c>
      <c r="H12" s="24" t="s">
        <v>9</v>
      </c>
      <c r="I12" s="17"/>
      <c r="N12" s="35">
        <v>9</v>
      </c>
      <c r="P12" cm="1">
        <f t="array" ref="P12:R12">MMULT(P11:R11,$F$5:$H$7)</f>
        <v>609.56893854108125</v>
      </c>
      <c r="Q12">
        <v>223.87716067635196</v>
      </c>
      <c r="R12">
        <v>166.55390078256639</v>
      </c>
      <c r="S12">
        <f t="shared" si="16"/>
        <v>1000</v>
      </c>
      <c r="U12" s="29">
        <f t="shared" si="4"/>
        <v>60956.893854108122</v>
      </c>
      <c r="V12" s="29">
        <f t="shared" si="17"/>
        <v>447754.3213527039</v>
      </c>
      <c r="W12" s="29">
        <f t="shared" si="0"/>
        <v>508711.21520681202</v>
      </c>
      <c r="Y12" s="29">
        <f t="shared" si="1"/>
        <v>208361.5248043584</v>
      </c>
      <c r="AA12" s="29">
        <f t="shared" si="5"/>
        <v>717072.74001117039</v>
      </c>
      <c r="AC12">
        <f t="shared" si="2"/>
        <v>518.1335977599191</v>
      </c>
      <c r="AD12">
        <f t="shared" si="3"/>
        <v>123.13243837199359</v>
      </c>
      <c r="AE12">
        <f t="shared" si="6"/>
        <v>641.26603613191264</v>
      </c>
      <c r="AH12" s="35">
        <v>9</v>
      </c>
      <c r="AJ12" cm="1">
        <f t="array" ref="AJ12:AL12">MMULT(AJ11:AL11,$F$13:$H$15)</f>
        <v>677.51649758197777</v>
      </c>
      <c r="AK12">
        <v>205.89769722839335</v>
      </c>
      <c r="AL12">
        <v>116.58580518962908</v>
      </c>
      <c r="AM12">
        <f t="shared" si="7"/>
        <v>1000.0000000000002</v>
      </c>
      <c r="AO12" s="29">
        <f t="shared" si="8"/>
        <v>67751.649758197775</v>
      </c>
      <c r="AP12" s="29">
        <f t="shared" si="9"/>
        <v>411795.39445678669</v>
      </c>
      <c r="AQ12" s="29">
        <f t="shared" si="10"/>
        <v>479547.04421498446</v>
      </c>
      <c r="AS12" s="29">
        <f t="shared" si="11"/>
        <v>2887033.3102002838</v>
      </c>
      <c r="AU12" s="29">
        <f t="shared" si="12"/>
        <v>3366580.3544152682</v>
      </c>
      <c r="AW12">
        <f t="shared" si="13"/>
        <v>575.88902294468107</v>
      </c>
      <c r="AX12">
        <f t="shared" si="14"/>
        <v>113.24373347561635</v>
      </c>
      <c r="AY12">
        <f t="shared" si="15"/>
        <v>689.13275642029748</v>
      </c>
    </row>
    <row r="13" spans="1:51" x14ac:dyDescent="0.2">
      <c r="A13" s="1" t="s">
        <v>5</v>
      </c>
      <c r="B13" s="1" t="s">
        <v>6</v>
      </c>
      <c r="E13" s="24" t="s">
        <v>13</v>
      </c>
      <c r="F13" s="7">
        <f>1-(G13+H13)</f>
        <v>0.95250000000000001</v>
      </c>
      <c r="G13" s="8">
        <f>G22</f>
        <v>4.0000000000000008E-2</v>
      </c>
      <c r="H13" s="9">
        <f>G23</f>
        <v>7.4999999999999997E-3</v>
      </c>
      <c r="N13" s="35">
        <v>10</v>
      </c>
      <c r="P13" cm="1">
        <f t="array" ref="P13:R13">MMULT(P12:R12,$F$5:$H$7)</f>
        <v>572.99480222861632</v>
      </c>
      <c r="Q13">
        <v>231.96789153577083</v>
      </c>
      <c r="R13">
        <v>195.03730623561239</v>
      </c>
      <c r="S13">
        <f t="shared" si="16"/>
        <v>1000</v>
      </c>
      <c r="U13" s="29">
        <f t="shared" si="4"/>
        <v>57299.480222861632</v>
      </c>
      <c r="V13" s="29">
        <f t="shared" si="17"/>
        <v>463935.78307154169</v>
      </c>
      <c r="W13" s="29">
        <f t="shared" si="0"/>
        <v>521235.26329440332</v>
      </c>
      <c r="Y13" s="29">
        <f t="shared" si="1"/>
        <v>201240.67344109691</v>
      </c>
      <c r="AA13" s="29">
        <f t="shared" si="5"/>
        <v>722475.93673550023</v>
      </c>
      <c r="AC13">
        <f t="shared" si="2"/>
        <v>487.04558189432385</v>
      </c>
      <c r="AD13">
        <f t="shared" si="3"/>
        <v>127.58234034467397</v>
      </c>
      <c r="AE13">
        <f t="shared" si="6"/>
        <v>614.62792223899783</v>
      </c>
      <c r="AH13" s="35">
        <v>10</v>
      </c>
      <c r="AJ13" cm="1">
        <f t="array" ref="AJ13:AL13">MMULT(AJ12:AL12,$F$13:$H$15)</f>
        <v>645.33446394683381</v>
      </c>
      <c r="AK13">
        <v>217.55602983954296</v>
      </c>
      <c r="AL13">
        <v>137.10950621362343</v>
      </c>
      <c r="AM13">
        <f t="shared" si="7"/>
        <v>1000.0000000000002</v>
      </c>
      <c r="AO13" s="29">
        <f t="shared" si="8"/>
        <v>64533.446394683378</v>
      </c>
      <c r="AP13" s="29">
        <f t="shared" si="9"/>
        <v>435112.05967908591</v>
      </c>
      <c r="AQ13" s="29">
        <f t="shared" si="10"/>
        <v>499645.5060737693</v>
      </c>
      <c r="AS13" s="29">
        <f t="shared" si="11"/>
        <v>2819961.0253615938</v>
      </c>
      <c r="AU13" s="29">
        <f t="shared" si="12"/>
        <v>3319606.531435363</v>
      </c>
      <c r="AW13">
        <f t="shared" si="13"/>
        <v>548.53429435480871</v>
      </c>
      <c r="AX13">
        <f t="shared" si="14"/>
        <v>119.65581641174863</v>
      </c>
      <c r="AY13">
        <f t="shared" si="15"/>
        <v>668.19011076655738</v>
      </c>
    </row>
    <row r="14" spans="1:51" x14ac:dyDescent="0.2">
      <c r="E14" s="24" t="s">
        <v>14</v>
      </c>
      <c r="F14" s="10">
        <v>0</v>
      </c>
      <c r="G14">
        <f>1-H14</f>
        <v>0.92500000000000004</v>
      </c>
      <c r="H14" s="11">
        <f>G24</f>
        <v>7.5000000000000011E-2</v>
      </c>
      <c r="N14" s="35">
        <v>11</v>
      </c>
      <c r="P14" cm="1">
        <f t="array" ref="P14:R14">MMULT(P13:R13,$F$5:$H$7)</f>
        <v>538.61511409489935</v>
      </c>
      <c r="Q14">
        <v>237.42084249362458</v>
      </c>
      <c r="R14">
        <v>223.96404341147564</v>
      </c>
      <c r="S14">
        <f t="shared" si="16"/>
        <v>1000</v>
      </c>
      <c r="U14" s="29">
        <f t="shared" si="4"/>
        <v>53861.511409489933</v>
      </c>
      <c r="V14" s="29">
        <f t="shared" si="17"/>
        <v>474841.68498724914</v>
      </c>
      <c r="W14" s="29">
        <f t="shared" si="0"/>
        <v>528703.19639673911</v>
      </c>
      <c r="Y14" s="29">
        <f t="shared" si="1"/>
        <v>194008.9891471311</v>
      </c>
      <c r="AA14" s="29">
        <f t="shared" si="5"/>
        <v>722712.1855438702</v>
      </c>
      <c r="AC14">
        <f t="shared" si="2"/>
        <v>457.82284698066445</v>
      </c>
      <c r="AD14">
        <f t="shared" si="3"/>
        <v>130.58146337149353</v>
      </c>
      <c r="AE14">
        <f t="shared" si="6"/>
        <v>588.40431035215795</v>
      </c>
      <c r="AH14" s="35">
        <v>11</v>
      </c>
      <c r="AJ14" cm="1">
        <f t="array" ref="AJ14:AL14">MMULT(AJ13:AL13,$F$13:$H$15)</f>
        <v>614.68107690935926</v>
      </c>
      <c r="AK14">
        <v>227.05270615945062</v>
      </c>
      <c r="AL14">
        <v>158.2662169311904</v>
      </c>
      <c r="AM14">
        <f t="shared" si="7"/>
        <v>1000.0000000000002</v>
      </c>
      <c r="AO14" s="29">
        <f t="shared" si="8"/>
        <v>61468.107690935925</v>
      </c>
      <c r="AP14" s="29">
        <f t="shared" si="9"/>
        <v>454105.41231890122</v>
      </c>
      <c r="AQ14" s="29">
        <f t="shared" si="10"/>
        <v>515573.52000983711</v>
      </c>
      <c r="AS14" s="29">
        <f t="shared" si="11"/>
        <v>2750820.0392480544</v>
      </c>
      <c r="AU14" s="29">
        <f t="shared" si="12"/>
        <v>3266393.5592578915</v>
      </c>
      <c r="AW14">
        <f t="shared" si="13"/>
        <v>522.47891537295538</v>
      </c>
      <c r="AX14">
        <f t="shared" si="14"/>
        <v>124.87898838769786</v>
      </c>
      <c r="AY14">
        <f t="shared" si="15"/>
        <v>647.35790376065324</v>
      </c>
    </row>
    <row r="15" spans="1:51" x14ac:dyDescent="0.2">
      <c r="A15" t="s">
        <v>23</v>
      </c>
      <c r="B15">
        <v>0.75</v>
      </c>
      <c r="E15" s="24" t="s">
        <v>9</v>
      </c>
      <c r="F15" s="12">
        <v>0</v>
      </c>
      <c r="G15" s="13">
        <v>0</v>
      </c>
      <c r="H15" s="14">
        <v>1</v>
      </c>
      <c r="N15" s="35">
        <v>12</v>
      </c>
      <c r="P15" cm="1">
        <f t="array" ref="P15:R15">MMULT(P14:R14,$F$5:$H$7)</f>
        <v>506.29820724920535</v>
      </c>
      <c r="Q15">
        <v>240.60951394900709</v>
      </c>
      <c r="R15">
        <v>253.0922788017871</v>
      </c>
      <c r="S15">
        <f t="shared" si="16"/>
        <v>1000</v>
      </c>
      <c r="U15" s="29">
        <f t="shared" si="4"/>
        <v>50629.820724920537</v>
      </c>
      <c r="V15" s="29">
        <f t="shared" si="17"/>
        <v>481219.02789801417</v>
      </c>
      <c r="W15" s="29">
        <f t="shared" si="0"/>
        <v>531848.84862293466</v>
      </c>
      <c r="Y15" s="29">
        <f t="shared" si="1"/>
        <v>186726.93029955323</v>
      </c>
      <c r="AA15" s="29">
        <f t="shared" si="5"/>
        <v>718575.77892248787</v>
      </c>
      <c r="AC15">
        <f t="shared" si="2"/>
        <v>430.35347616182452</v>
      </c>
      <c r="AD15">
        <f t="shared" si="3"/>
        <v>132.33523267195392</v>
      </c>
      <c r="AE15">
        <f t="shared" si="6"/>
        <v>562.68870883377849</v>
      </c>
      <c r="AH15" s="35">
        <v>12</v>
      </c>
      <c r="AJ15" cm="1">
        <f t="array" ref="AJ15:AL15">MMULT(AJ14:AL14,$F$13:$H$15)</f>
        <v>585.48372575616474</v>
      </c>
      <c r="AK15">
        <v>234.61099627386619</v>
      </c>
      <c r="AL15">
        <v>179.9052779699694</v>
      </c>
      <c r="AM15">
        <f t="shared" si="7"/>
        <v>1000.0000000000002</v>
      </c>
      <c r="AO15" s="29">
        <f t="shared" si="8"/>
        <v>58548.372575616471</v>
      </c>
      <c r="AP15" s="29">
        <f t="shared" si="9"/>
        <v>469221.99254773237</v>
      </c>
      <c r="AQ15" s="29">
        <f t="shared" si="10"/>
        <v>527770.36512334889</v>
      </c>
      <c r="AS15" s="29">
        <f t="shared" si="11"/>
        <v>2680102.7127805734</v>
      </c>
      <c r="AU15" s="29">
        <f t="shared" si="12"/>
        <v>3207873.0779039222</v>
      </c>
      <c r="AW15">
        <f t="shared" si="13"/>
        <v>497.66116689274003</v>
      </c>
      <c r="AX15">
        <f t="shared" si="14"/>
        <v>129.03604795062643</v>
      </c>
      <c r="AY15">
        <f t="shared" si="15"/>
        <v>626.69721484336651</v>
      </c>
    </row>
    <row r="16" spans="1:51" x14ac:dyDescent="0.2">
      <c r="A16" t="s">
        <v>24</v>
      </c>
      <c r="B16">
        <v>0.8</v>
      </c>
      <c r="N16" s="35">
        <v>13</v>
      </c>
      <c r="P16" cm="1">
        <f t="array" ref="P16:R16">MMULT(P15:R15,$F$5:$H$7)</f>
        <v>475.920314814253</v>
      </c>
      <c r="Q16">
        <v>241.86347291656665</v>
      </c>
      <c r="R16">
        <v>282.21621226917989</v>
      </c>
      <c r="S16">
        <f t="shared" si="16"/>
        <v>1000</v>
      </c>
      <c r="U16" s="29">
        <f t="shared" si="4"/>
        <v>47592.0314814253</v>
      </c>
      <c r="V16" s="29">
        <f t="shared" si="17"/>
        <v>483726.9458331333</v>
      </c>
      <c r="W16" s="29">
        <f t="shared" si="0"/>
        <v>531318.97731455858</v>
      </c>
      <c r="Y16" s="29">
        <f t="shared" si="1"/>
        <v>179445.94693270503</v>
      </c>
      <c r="AA16" s="29">
        <f t="shared" si="5"/>
        <v>710764.92424726358</v>
      </c>
      <c r="AC16">
        <f t="shared" si="2"/>
        <v>404.53226759211503</v>
      </c>
      <c r="AD16">
        <f t="shared" si="3"/>
        <v>133.02491010411165</v>
      </c>
      <c r="AE16">
        <f t="shared" si="6"/>
        <v>537.55717769622674</v>
      </c>
      <c r="AH16" s="35">
        <v>13</v>
      </c>
      <c r="AJ16" cm="1">
        <f t="array" ref="AJ16:AL16">MMULT(AJ15:AL15,$F$13:$H$15)</f>
        <v>557.6732487827469</v>
      </c>
      <c r="AK16">
        <v>240.43452058357283</v>
      </c>
      <c r="AL16">
        <v>201.89223063368061</v>
      </c>
      <c r="AM16">
        <f t="shared" si="7"/>
        <v>1000.0000000000003</v>
      </c>
      <c r="AO16" s="29">
        <f t="shared" si="8"/>
        <v>55767.324878274689</v>
      </c>
      <c r="AP16" s="29">
        <f t="shared" si="9"/>
        <v>480869.04116714565</v>
      </c>
      <c r="AQ16" s="29">
        <f t="shared" si="10"/>
        <v>536636.36604542029</v>
      </c>
      <c r="AS16" s="29">
        <f t="shared" si="11"/>
        <v>2608248.4624155373</v>
      </c>
      <c r="AU16" s="29">
        <f t="shared" si="12"/>
        <v>3144884.8284609579</v>
      </c>
      <c r="AW16">
        <f t="shared" si="13"/>
        <v>474.02226146533485</v>
      </c>
      <c r="AX16">
        <f t="shared" si="14"/>
        <v>132.23898632096507</v>
      </c>
      <c r="AY16">
        <f t="shared" si="15"/>
        <v>606.26124778629992</v>
      </c>
    </row>
    <row r="17" spans="1:51" ht="17" thickBot="1" x14ac:dyDescent="0.25">
      <c r="N17" s="35">
        <v>14</v>
      </c>
      <c r="P17" cm="1">
        <f t="array" ref="P17:R17">MMULT(P16:R16,$F$5:$H$7)</f>
        <v>447.36509592539778</v>
      </c>
      <c r="Q17">
        <v>241.47314136562264</v>
      </c>
      <c r="R17">
        <v>311.1617627089791</v>
      </c>
      <c r="S17">
        <f t="shared" si="16"/>
        <v>1000</v>
      </c>
      <c r="U17" s="29">
        <f t="shared" si="4"/>
        <v>44736.509592539776</v>
      </c>
      <c r="V17" s="29">
        <f t="shared" si="17"/>
        <v>482946.28273124527</v>
      </c>
      <c r="W17" s="29">
        <f t="shared" si="0"/>
        <v>527682.79232378502</v>
      </c>
      <c r="Y17" s="29">
        <f t="shared" si="1"/>
        <v>172209.55932275523</v>
      </c>
      <c r="AA17" s="29">
        <f t="shared" si="5"/>
        <v>699892.35164654022</v>
      </c>
      <c r="AC17">
        <f t="shared" si="2"/>
        <v>380.26033153658813</v>
      </c>
      <c r="AD17">
        <f t="shared" si="3"/>
        <v>132.81022775109247</v>
      </c>
      <c r="AE17">
        <f t="shared" si="6"/>
        <v>513.07055928768057</v>
      </c>
      <c r="AH17" s="35">
        <v>14</v>
      </c>
      <c r="AJ17" cm="1">
        <f t="array" ref="AJ17:AL17">MMULT(AJ16:AL16,$F$13:$H$15)</f>
        <v>531.18376946556646</v>
      </c>
      <c r="AK17">
        <v>244.70886149111476</v>
      </c>
      <c r="AL17">
        <v>224.10736904331918</v>
      </c>
      <c r="AM17">
        <f t="shared" si="7"/>
        <v>1000.0000000000003</v>
      </c>
      <c r="AO17" s="29">
        <f t="shared" si="8"/>
        <v>53118.376946556644</v>
      </c>
      <c r="AP17" s="29">
        <f t="shared" si="9"/>
        <v>489417.72298222955</v>
      </c>
      <c r="AQ17" s="29">
        <f t="shared" si="10"/>
        <v>542536.09992878616</v>
      </c>
      <c r="AS17" s="29">
        <f t="shared" si="11"/>
        <v>2535648.4918059376</v>
      </c>
      <c r="AU17" s="29">
        <f t="shared" si="12"/>
        <v>3078184.5917347237</v>
      </c>
      <c r="AW17">
        <f t="shared" si="13"/>
        <v>451.50620404573147</v>
      </c>
      <c r="AX17">
        <f t="shared" si="14"/>
        <v>134.58987382011313</v>
      </c>
      <c r="AY17">
        <f t="shared" si="15"/>
        <v>586.09607786584456</v>
      </c>
    </row>
    <row r="18" spans="1:51" x14ac:dyDescent="0.2">
      <c r="A18" s="1" t="s">
        <v>7</v>
      </c>
      <c r="E18" t="s">
        <v>15</v>
      </c>
      <c r="K18" s="18" t="s">
        <v>25</v>
      </c>
      <c r="L18" s="19" t="s">
        <v>26</v>
      </c>
      <c r="N18" s="35">
        <v>15</v>
      </c>
      <c r="P18" cm="1">
        <f t="array" ref="P18:R18">MMULT(P17:R17,$F$5:$H$7)</f>
        <v>420.52319016987389</v>
      </c>
      <c r="Q18">
        <v>239.69408202533026</v>
      </c>
      <c r="R18">
        <v>339.78272780479534</v>
      </c>
      <c r="S18">
        <f t="shared" si="16"/>
        <v>1000</v>
      </c>
      <c r="U18" s="29">
        <f t="shared" si="4"/>
        <v>42052.319016987385</v>
      </c>
      <c r="V18" s="29">
        <f t="shared" si="17"/>
        <v>479388.1640506605</v>
      </c>
      <c r="W18" s="29">
        <f t="shared" si="0"/>
        <v>521440.4830676479</v>
      </c>
      <c r="Y18" s="29">
        <f t="shared" si="1"/>
        <v>165054.31804880119</v>
      </c>
      <c r="AA18" s="29">
        <f t="shared" si="5"/>
        <v>686494.80111644906</v>
      </c>
      <c r="AC18">
        <f t="shared" si="2"/>
        <v>357.44471164439278</v>
      </c>
      <c r="AD18">
        <f t="shared" si="3"/>
        <v>131.83174511393165</v>
      </c>
      <c r="AE18">
        <f t="shared" si="6"/>
        <v>489.27645675832446</v>
      </c>
      <c r="AH18" s="35">
        <v>15</v>
      </c>
      <c r="AJ18" cm="1">
        <f t="array" ref="AJ18:AL18">MMULT(AJ17:AL17,$F$13:$H$15)</f>
        <v>505.95254041595206</v>
      </c>
      <c r="AK18">
        <v>247.60304765790383</v>
      </c>
      <c r="AL18">
        <v>246.44441192614454</v>
      </c>
      <c r="AM18">
        <f t="shared" si="7"/>
        <v>1000.0000000000005</v>
      </c>
      <c r="AO18" s="29">
        <f t="shared" si="8"/>
        <v>50595.254041595203</v>
      </c>
      <c r="AP18" s="29">
        <f t="shared" si="9"/>
        <v>495206.09531580767</v>
      </c>
      <c r="AQ18" s="29">
        <f t="shared" si="10"/>
        <v>545801.34935740288</v>
      </c>
      <c r="AS18" s="29">
        <f t="shared" si="11"/>
        <v>2462650.1324486579</v>
      </c>
      <c r="AU18" s="29">
        <f t="shared" si="12"/>
        <v>3008451.4818060608</v>
      </c>
      <c r="AW18">
        <f t="shared" si="13"/>
        <v>430.05965935355925</v>
      </c>
      <c r="AX18">
        <f t="shared" si="14"/>
        <v>136.1816762118471</v>
      </c>
      <c r="AY18">
        <f t="shared" si="15"/>
        <v>566.24133556540642</v>
      </c>
    </row>
    <row r="19" spans="1:51" x14ac:dyDescent="0.2">
      <c r="G19" s="27" t="s">
        <v>16</v>
      </c>
      <c r="H19" s="4"/>
      <c r="I19" s="28" t="s">
        <v>17</v>
      </c>
      <c r="K19" s="3" t="s">
        <v>18</v>
      </c>
      <c r="L19" s="33" t="s">
        <v>29</v>
      </c>
      <c r="N19" s="35">
        <v>16</v>
      </c>
      <c r="P19" cm="1">
        <f t="array" ref="P19:R19">MMULT(P18:R18,$F$5:$H$7)</f>
        <v>395.29179875968146</v>
      </c>
      <c r="Q19">
        <v>236.75083333129092</v>
      </c>
      <c r="R19">
        <v>367.95736790902708</v>
      </c>
      <c r="S19">
        <f t="shared" si="16"/>
        <v>1000</v>
      </c>
      <c r="U19" s="29">
        <f t="shared" si="4"/>
        <v>39529.179875968148</v>
      </c>
      <c r="V19" s="29">
        <f t="shared" si="17"/>
        <v>473501.66666258185</v>
      </c>
      <c r="W19" s="29">
        <f t="shared" si="0"/>
        <v>513030.84653854999</v>
      </c>
      <c r="Y19" s="29">
        <f t="shared" si="1"/>
        <v>158010.65802274324</v>
      </c>
      <c r="AA19" s="29">
        <f t="shared" si="5"/>
        <v>671041.50456129317</v>
      </c>
      <c r="AC19">
        <f t="shared" si="2"/>
        <v>335.99802894572923</v>
      </c>
      <c r="AD19">
        <f t="shared" si="3"/>
        <v>130.21295833221001</v>
      </c>
      <c r="AE19">
        <f t="shared" si="6"/>
        <v>466.21098727793924</v>
      </c>
      <c r="AH19" s="35">
        <v>16</v>
      </c>
      <c r="AJ19" cm="1">
        <f t="array" ref="AJ19:AL19">MMULT(AJ18:AL18,$F$13:$H$15)</f>
        <v>481.91979474619433</v>
      </c>
      <c r="AK19">
        <v>249.27092070019916</v>
      </c>
      <c r="AL19">
        <v>268.80928455360697</v>
      </c>
      <c r="AM19">
        <f t="shared" si="7"/>
        <v>1000.0000000000005</v>
      </c>
      <c r="AO19" s="29">
        <f t="shared" si="8"/>
        <v>48191.979474619431</v>
      </c>
      <c r="AP19" s="29">
        <f t="shared" si="9"/>
        <v>498541.84140039829</v>
      </c>
      <c r="AQ19" s="29">
        <f t="shared" si="10"/>
        <v>546733.82087501767</v>
      </c>
      <c r="AS19" s="29">
        <f t="shared" si="11"/>
        <v>2389560.8243605867</v>
      </c>
      <c r="AU19" s="29">
        <f t="shared" si="12"/>
        <v>2936294.6452356046</v>
      </c>
      <c r="AW19">
        <f t="shared" si="13"/>
        <v>409.63182553426515</v>
      </c>
      <c r="AX19">
        <f t="shared" si="14"/>
        <v>137.09900638510953</v>
      </c>
      <c r="AY19">
        <f t="shared" si="15"/>
        <v>546.73083191937462</v>
      </c>
    </row>
    <row r="20" spans="1:51" ht="18" thickBot="1" x14ac:dyDescent="0.25">
      <c r="A20" t="s">
        <v>8</v>
      </c>
      <c r="G20" s="15" t="s">
        <v>18</v>
      </c>
      <c r="H20" s="15" t="s">
        <v>19</v>
      </c>
      <c r="I20" s="15" t="s">
        <v>20</v>
      </c>
      <c r="K20" s="20" t="s">
        <v>27</v>
      </c>
      <c r="L20" s="21" t="s">
        <v>28</v>
      </c>
      <c r="N20" s="35">
        <v>17</v>
      </c>
      <c r="P20" cm="1">
        <f t="array" ref="P20:R20">MMULT(P19:R19,$F$5:$H$7)</f>
        <v>371.57429083410057</v>
      </c>
      <c r="Q20">
        <v>232.84033993614591</v>
      </c>
      <c r="R20">
        <v>395.58536922975298</v>
      </c>
      <c r="S20">
        <f t="shared" si="16"/>
        <v>1000</v>
      </c>
      <c r="U20" s="29">
        <f t="shared" si="4"/>
        <v>37157.429083410054</v>
      </c>
      <c r="V20" s="29">
        <f t="shared" si="17"/>
        <v>465680.6798722918</v>
      </c>
      <c r="W20" s="29">
        <f t="shared" si="0"/>
        <v>502838.10895570187</v>
      </c>
      <c r="Y20" s="29">
        <f t="shared" si="1"/>
        <v>151103.65769256174</v>
      </c>
      <c r="AA20" s="29">
        <f t="shared" si="5"/>
        <v>653941.76664826367</v>
      </c>
      <c r="AC20">
        <f t="shared" si="2"/>
        <v>315.83814720898545</v>
      </c>
      <c r="AD20">
        <f t="shared" si="3"/>
        <v>128.06218696488025</v>
      </c>
      <c r="AE20">
        <f t="shared" si="6"/>
        <v>443.9003341738657</v>
      </c>
      <c r="AH20" s="35">
        <v>17</v>
      </c>
      <c r="AJ20" cm="1">
        <f t="array" ref="AJ20:AL20">MMULT(AJ19:AL19,$F$13:$H$15)</f>
        <v>459.02860449575013</v>
      </c>
      <c r="AK20">
        <v>249.85239343753202</v>
      </c>
      <c r="AL20">
        <v>291.11900206671839</v>
      </c>
      <c r="AM20">
        <f t="shared" si="7"/>
        <v>1000.0000000000006</v>
      </c>
      <c r="AO20" s="29">
        <f t="shared" si="8"/>
        <v>45902.860449575011</v>
      </c>
      <c r="AP20" s="29">
        <f t="shared" si="9"/>
        <v>499704.78687506402</v>
      </c>
      <c r="AQ20" s="29">
        <f t="shared" si="10"/>
        <v>545607.64732463902</v>
      </c>
      <c r="AS20" s="29">
        <f t="shared" si="11"/>
        <v>2316651.7654164559</v>
      </c>
      <c r="AU20" s="29">
        <f t="shared" si="12"/>
        <v>2862259.4127410948</v>
      </c>
      <c r="AW20">
        <f t="shared" si="13"/>
        <v>390.17431382138761</v>
      </c>
      <c r="AX20">
        <f t="shared" si="14"/>
        <v>137.41881639064263</v>
      </c>
      <c r="AY20">
        <f t="shared" si="15"/>
        <v>527.59313021203025</v>
      </c>
    </row>
    <row r="21" spans="1:51" x14ac:dyDescent="0.2">
      <c r="A21" t="s">
        <v>10</v>
      </c>
      <c r="E21" s="22" t="s">
        <v>21</v>
      </c>
      <c r="F21" s="22" t="s">
        <v>22</v>
      </c>
      <c r="N21" s="35">
        <v>18</v>
      </c>
      <c r="P21" cm="1">
        <f t="array" ref="P21:R21">MMULT(P20:R20,$F$5:$H$7)</f>
        <v>349.27983338405448</v>
      </c>
      <c r="Q21">
        <v>228.13502048423635</v>
      </c>
      <c r="R21">
        <v>422.5851461317086</v>
      </c>
      <c r="S21">
        <f t="shared" si="16"/>
        <v>1000</v>
      </c>
      <c r="U21" s="29">
        <f t="shared" si="4"/>
        <v>34927.983338405451</v>
      </c>
      <c r="V21" s="29">
        <f t="shared" si="17"/>
        <v>456270.04096847272</v>
      </c>
      <c r="W21" s="29">
        <f t="shared" si="0"/>
        <v>491198.02430687816</v>
      </c>
      <c r="Y21" s="29">
        <f t="shared" si="1"/>
        <v>144353.71346707284</v>
      </c>
      <c r="AA21" s="29">
        <f t="shared" si="5"/>
        <v>635551.73777395103</v>
      </c>
      <c r="AC21">
        <f t="shared" si="2"/>
        <v>296.88785837644633</v>
      </c>
      <c r="AD21">
        <f t="shared" si="3"/>
        <v>125.47426126633</v>
      </c>
      <c r="AE21">
        <f t="shared" si="6"/>
        <v>422.36211964277635</v>
      </c>
      <c r="AH21" s="35">
        <v>18</v>
      </c>
      <c r="AJ21" cm="1">
        <f t="array" ref="AJ21:AL21">MMULT(AJ20:AL20,$F$13:$H$15)</f>
        <v>437.22474578220198</v>
      </c>
      <c r="AK21">
        <v>249.47460810954712</v>
      </c>
      <c r="AL21">
        <v>313.30064610825144</v>
      </c>
      <c r="AM21">
        <f t="shared" si="7"/>
        <v>1000.0000000000005</v>
      </c>
      <c r="AO21" s="29">
        <f t="shared" si="8"/>
        <v>43722.474578220201</v>
      </c>
      <c r="AP21" s="29">
        <f t="shared" si="9"/>
        <v>498949.21621909423</v>
      </c>
      <c r="AQ21" s="29">
        <f t="shared" si="10"/>
        <v>542671.6907973144</v>
      </c>
      <c r="AS21" s="29">
        <f t="shared" si="11"/>
        <v>2244161.2557561966</v>
      </c>
      <c r="AU21" s="29">
        <f t="shared" si="12"/>
        <v>2786832.9465535111</v>
      </c>
      <c r="AW21">
        <f t="shared" si="13"/>
        <v>371.64103391487168</v>
      </c>
      <c r="AX21">
        <f t="shared" si="14"/>
        <v>137.21103446025091</v>
      </c>
      <c r="AY21">
        <f t="shared" si="15"/>
        <v>508.8520683751226</v>
      </c>
    </row>
    <row r="22" spans="1:51" x14ac:dyDescent="0.2">
      <c r="A22" t="s">
        <v>9</v>
      </c>
      <c r="E22" s="22" t="s">
        <v>13</v>
      </c>
      <c r="F22" s="22" t="s">
        <v>14</v>
      </c>
      <c r="G22" s="23">
        <f>G5*B16</f>
        <v>4.0000000000000008E-2</v>
      </c>
      <c r="H22" s="23">
        <v>4.02E-2</v>
      </c>
      <c r="I22" s="23">
        <f>G5</f>
        <v>0.05</v>
      </c>
      <c r="N22" s="35">
        <v>19</v>
      </c>
      <c r="P22" cm="1">
        <f t="array" ref="P22:R22">MMULT(P21:R21,$F$5:$H$7)</f>
        <v>328.32304338101119</v>
      </c>
      <c r="Q22">
        <v>222.78551010501545</v>
      </c>
      <c r="R22">
        <v>448.89144651397277</v>
      </c>
      <c r="S22">
        <f t="shared" si="16"/>
        <v>1000</v>
      </c>
      <c r="U22" s="29">
        <f t="shared" si="4"/>
        <v>32832.304338101116</v>
      </c>
      <c r="V22" s="29">
        <f t="shared" si="17"/>
        <v>445571.0202100309</v>
      </c>
      <c r="W22" s="29">
        <f t="shared" si="0"/>
        <v>478403.32454813202</v>
      </c>
      <c r="Y22" s="29">
        <f t="shared" si="1"/>
        <v>137777.13837150679</v>
      </c>
      <c r="AA22" s="29">
        <f t="shared" si="5"/>
        <v>616180.46291963884</v>
      </c>
      <c r="AC22">
        <f t="shared" si="2"/>
        <v>279.07458687385952</v>
      </c>
      <c r="AD22">
        <f t="shared" si="3"/>
        <v>122.5320305577585</v>
      </c>
      <c r="AE22">
        <f t="shared" si="6"/>
        <v>401.60661743161802</v>
      </c>
      <c r="AH22" s="35">
        <v>19</v>
      </c>
      <c r="AJ22" cm="1">
        <f t="array" ref="AJ22:AL22">MMULT(AJ21:AL21,$F$13:$H$15)</f>
        <v>416.45657035754738</v>
      </c>
      <c r="AK22">
        <v>248.25300233261919</v>
      </c>
      <c r="AL22">
        <v>335.290427309834</v>
      </c>
      <c r="AM22">
        <f t="shared" si="7"/>
        <v>1000.0000000000007</v>
      </c>
      <c r="AO22" s="29">
        <f t="shared" si="8"/>
        <v>41645.657035754739</v>
      </c>
      <c r="AP22" s="29">
        <f t="shared" si="9"/>
        <v>496506.00466523838</v>
      </c>
      <c r="AQ22" s="29">
        <f t="shared" si="10"/>
        <v>538151.66170099308</v>
      </c>
      <c r="AS22" s="29">
        <f t="shared" si="11"/>
        <v>2172297.7616150226</v>
      </c>
      <c r="AU22" s="29">
        <f t="shared" si="12"/>
        <v>2710449.4233160159</v>
      </c>
      <c r="AW22">
        <f t="shared" si="13"/>
        <v>353.98808480391529</v>
      </c>
      <c r="AX22">
        <f t="shared" si="14"/>
        <v>136.53915128294057</v>
      </c>
      <c r="AY22">
        <f t="shared" si="15"/>
        <v>490.52723608685585</v>
      </c>
    </row>
    <row r="23" spans="1:51" x14ac:dyDescent="0.2">
      <c r="E23" s="22" t="s">
        <v>13</v>
      </c>
      <c r="F23" s="22" t="s">
        <v>9</v>
      </c>
      <c r="G23" s="23">
        <f>H5*B15</f>
        <v>7.4999999999999997E-3</v>
      </c>
      <c r="H23" s="23">
        <v>7.4999999999999997E-3</v>
      </c>
      <c r="I23" s="23">
        <f>H5</f>
        <v>0.01</v>
      </c>
      <c r="N23" s="35">
        <v>20</v>
      </c>
      <c r="P23" cm="1">
        <f t="array" ref="P23:R23">MMULT(P22:R22,$F$5:$H$7)</f>
        <v>308.62366077815051</v>
      </c>
      <c r="Q23">
        <v>216.92311126356446</v>
      </c>
      <c r="R23">
        <v>474.4532279582844</v>
      </c>
      <c r="S23">
        <f t="shared" si="16"/>
        <v>1000</v>
      </c>
      <c r="U23" s="29">
        <f t="shared" si="4"/>
        <v>30862.366077815052</v>
      </c>
      <c r="V23" s="29">
        <f t="shared" si="17"/>
        <v>433846.22252712894</v>
      </c>
      <c r="W23" s="29">
        <f t="shared" si="0"/>
        <v>464708.588604944</v>
      </c>
      <c r="Y23" s="29">
        <f t="shared" si="1"/>
        <v>131386.69301042889</v>
      </c>
      <c r="AA23" s="29">
        <f t="shared" si="5"/>
        <v>596095.28161537286</v>
      </c>
      <c r="AC23">
        <f t="shared" si="2"/>
        <v>262.33011166142791</v>
      </c>
      <c r="AD23">
        <f t="shared" si="3"/>
        <v>119.30771119496046</v>
      </c>
      <c r="AE23">
        <f t="shared" si="6"/>
        <v>381.63782285638837</v>
      </c>
      <c r="AH23" s="35">
        <v>20</v>
      </c>
      <c r="AJ23" cm="1">
        <f t="array" ref="AJ23:AL23">MMULT(AJ22:AL22,$F$13:$H$15)</f>
        <v>396.67488326556389</v>
      </c>
      <c r="AK23">
        <v>246.29228997197467</v>
      </c>
      <c r="AL23">
        <v>357.03282676246204</v>
      </c>
      <c r="AM23">
        <f t="shared" si="7"/>
        <v>1000.0000000000006</v>
      </c>
      <c r="AO23" s="29">
        <f t="shared" si="8"/>
        <v>39667.488326556391</v>
      </c>
      <c r="AP23" s="29">
        <f t="shared" si="9"/>
        <v>492584.57994394936</v>
      </c>
      <c r="AQ23" s="29">
        <f t="shared" si="10"/>
        <v>532252.06827050576</v>
      </c>
      <c r="AS23" s="29">
        <f t="shared" si="11"/>
        <v>2101242.721032511</v>
      </c>
      <c r="AU23" s="29">
        <f t="shared" si="12"/>
        <v>2633494.7893030168</v>
      </c>
      <c r="AW23">
        <f t="shared" si="13"/>
        <v>337.1736507757293</v>
      </c>
      <c r="AX23">
        <f t="shared" si="14"/>
        <v>135.46075948458608</v>
      </c>
      <c r="AY23">
        <f t="shared" si="15"/>
        <v>472.63441026031535</v>
      </c>
    </row>
    <row r="24" spans="1:51" x14ac:dyDescent="0.2">
      <c r="E24" s="22" t="s">
        <v>14</v>
      </c>
      <c r="F24" s="22" t="s">
        <v>9</v>
      </c>
      <c r="G24" s="23">
        <f>H6*B15</f>
        <v>7.5000000000000011E-2</v>
      </c>
      <c r="H24" s="23">
        <v>7.5899999999999995E-2</v>
      </c>
      <c r="I24" s="23">
        <f>H6</f>
        <v>0.1</v>
      </c>
      <c r="N24" s="35">
        <v>21</v>
      </c>
      <c r="P24" cm="1">
        <f t="array" ref="P24:R24">MMULT(P23:R23,$F$5:$H$7)</f>
        <v>290.10624113146145</v>
      </c>
      <c r="Q24">
        <v>210.66198317611557</v>
      </c>
      <c r="R24">
        <v>499.23177569242233</v>
      </c>
      <c r="S24">
        <f t="shared" si="16"/>
        <v>1000</v>
      </c>
      <c r="U24" s="29">
        <f t="shared" si="4"/>
        <v>29010.624113146143</v>
      </c>
      <c r="V24" s="29">
        <f t="shared" si="17"/>
        <v>421323.96635223116</v>
      </c>
      <c r="W24" s="29">
        <f t="shared" si="0"/>
        <v>450334.59046537732</v>
      </c>
      <c r="Y24" s="29">
        <f t="shared" si="1"/>
        <v>125192.05607689441</v>
      </c>
      <c r="AA24" s="29">
        <f t="shared" si="5"/>
        <v>575526.64654227172</v>
      </c>
      <c r="AC24">
        <f t="shared" si="2"/>
        <v>246.59030496174222</v>
      </c>
      <c r="AD24">
        <f t="shared" si="3"/>
        <v>115.86409074686357</v>
      </c>
      <c r="AE24">
        <f t="shared" si="6"/>
        <v>362.45439570860577</v>
      </c>
      <c r="AH24" s="35">
        <v>21</v>
      </c>
      <c r="AJ24" cm="1">
        <f t="array" ref="AJ24:AL24">MMULT(AJ23:AL23,$F$13:$H$15)</f>
        <v>377.8328263104496</v>
      </c>
      <c r="AK24">
        <v>243.68736355469915</v>
      </c>
      <c r="AL24">
        <v>378.47981013485185</v>
      </c>
      <c r="AM24">
        <f t="shared" si="7"/>
        <v>1000.0000000000006</v>
      </c>
      <c r="AO24" s="29">
        <f t="shared" si="8"/>
        <v>37783.28263104496</v>
      </c>
      <c r="AP24" s="29">
        <f t="shared" si="9"/>
        <v>487374.72710939829</v>
      </c>
      <c r="AQ24" s="29">
        <f t="shared" si="10"/>
        <v>525158.0097404432</v>
      </c>
      <c r="AS24" s="29">
        <f t="shared" si="11"/>
        <v>2031153.1121456039</v>
      </c>
      <c r="AU24" s="29">
        <f t="shared" si="12"/>
        <v>2556311.1218860471</v>
      </c>
      <c r="AW24">
        <f t="shared" si="13"/>
        <v>321.15790236388216</v>
      </c>
      <c r="AX24">
        <f t="shared" si="14"/>
        <v>134.02804995508455</v>
      </c>
      <c r="AY24">
        <f t="shared" si="15"/>
        <v>455.18595231896671</v>
      </c>
    </row>
    <row r="25" spans="1:51" x14ac:dyDescent="0.2">
      <c r="N25" s="35">
        <v>22</v>
      </c>
      <c r="P25" cm="1">
        <f t="array" ref="P25:R25">MMULT(P24:R24,$F$5:$H$7)</f>
        <v>272.69986666357374</v>
      </c>
      <c r="Q25">
        <v>204.10109691507708</v>
      </c>
      <c r="R25">
        <v>523.19903642134852</v>
      </c>
      <c r="S25">
        <f t="shared" si="16"/>
        <v>1000</v>
      </c>
      <c r="U25" s="29">
        <f t="shared" si="4"/>
        <v>27269.986666357374</v>
      </c>
      <c r="V25" s="29">
        <f t="shared" si="17"/>
        <v>408202.19383015414</v>
      </c>
      <c r="W25" s="29">
        <f t="shared" si="0"/>
        <v>435472.18049651152</v>
      </c>
      <c r="Y25" s="29">
        <f t="shared" si="1"/>
        <v>119200.24089466287</v>
      </c>
      <c r="AA25" s="29">
        <f t="shared" si="5"/>
        <v>554672.42139117443</v>
      </c>
      <c r="AC25">
        <f t="shared" si="2"/>
        <v>231.79488666403768</v>
      </c>
      <c r="AD25">
        <f t="shared" si="3"/>
        <v>112.2556033032924</v>
      </c>
      <c r="AE25">
        <f t="shared" si="6"/>
        <v>344.05048996733007</v>
      </c>
      <c r="AH25" s="35">
        <v>22</v>
      </c>
      <c r="AJ25" cm="1">
        <f t="array" ref="AJ25:AL25">MMULT(AJ24:AL24,$F$13:$H$15)</f>
        <v>359.88576706070324</v>
      </c>
      <c r="AK25">
        <v>240.5241243405147</v>
      </c>
      <c r="AL25">
        <v>399.59010859878265</v>
      </c>
      <c r="AM25">
        <f t="shared" si="7"/>
        <v>1000.0000000000006</v>
      </c>
      <c r="AO25" s="29">
        <f t="shared" si="8"/>
        <v>35988.576706070322</v>
      </c>
      <c r="AP25" s="29">
        <f t="shared" si="9"/>
        <v>481048.24868102942</v>
      </c>
      <c r="AQ25" s="29">
        <f t="shared" si="10"/>
        <v>517036.82538709976</v>
      </c>
      <c r="AS25" s="29">
        <f t="shared" si="11"/>
        <v>1962163.8031536643</v>
      </c>
      <c r="AU25" s="29">
        <f t="shared" si="12"/>
        <v>2479200.6285407641</v>
      </c>
      <c r="AW25">
        <f t="shared" si="13"/>
        <v>305.90290200159774</v>
      </c>
      <c r="AX25">
        <f t="shared" si="14"/>
        <v>132.2882683872831</v>
      </c>
      <c r="AY25">
        <f t="shared" si="15"/>
        <v>438.19117038888083</v>
      </c>
    </row>
    <row r="26" spans="1:51" x14ac:dyDescent="0.2">
      <c r="N26" s="35">
        <v>23</v>
      </c>
      <c r="P26" cm="1">
        <f t="array" ref="P26:R26">MMULT(P25:R25,$F$5:$H$7)</f>
        <v>256.33787466375929</v>
      </c>
      <c r="Q26">
        <v>197.32598055674808</v>
      </c>
      <c r="R26">
        <v>546.33614477949197</v>
      </c>
      <c r="S26">
        <f t="shared" si="16"/>
        <v>1000</v>
      </c>
      <c r="U26" s="29">
        <f t="shared" si="4"/>
        <v>25633.787466375928</v>
      </c>
      <c r="V26" s="29">
        <f t="shared" si="17"/>
        <v>394651.96111349616</v>
      </c>
      <c r="W26" s="29">
        <f t="shared" si="0"/>
        <v>420285.74857987207</v>
      </c>
      <c r="Y26" s="29">
        <f t="shared" si="1"/>
        <v>113415.963805127</v>
      </c>
      <c r="AA26" s="29">
        <f t="shared" si="5"/>
        <v>533701.71238499903</v>
      </c>
      <c r="AC26">
        <f t="shared" si="2"/>
        <v>217.88719346419541</v>
      </c>
      <c r="AD26">
        <f t="shared" si="3"/>
        <v>108.52928930621145</v>
      </c>
      <c r="AE26">
        <f t="shared" si="6"/>
        <v>326.41648277040684</v>
      </c>
      <c r="AH26" s="35">
        <v>23</v>
      </c>
      <c r="AJ26" cm="1">
        <f t="array" ref="AJ26:AL26">MMULT(AJ25:AL25,$F$13:$H$15)</f>
        <v>342.79119312531986</v>
      </c>
      <c r="AK26">
        <v>236.88024569740423</v>
      </c>
      <c r="AL26">
        <v>420.32856117727653</v>
      </c>
      <c r="AM26">
        <f t="shared" si="7"/>
        <v>1000.0000000000007</v>
      </c>
      <c r="AO26" s="29">
        <f t="shared" si="8"/>
        <v>34279.119312531984</v>
      </c>
      <c r="AP26" s="29">
        <f t="shared" si="9"/>
        <v>473760.49139480846</v>
      </c>
      <c r="AQ26" s="29">
        <f t="shared" si="10"/>
        <v>508039.61070734041</v>
      </c>
      <c r="AS26" s="29">
        <f t="shared" si="11"/>
        <v>1894389.701551219</v>
      </c>
      <c r="AU26" s="29">
        <f t="shared" si="12"/>
        <v>2402429.3122585593</v>
      </c>
      <c r="AW26">
        <f t="shared" si="13"/>
        <v>291.3725141565219</v>
      </c>
      <c r="AX26">
        <f t="shared" si="14"/>
        <v>130.28413513357233</v>
      </c>
      <c r="AY26">
        <f t="shared" si="15"/>
        <v>421.65664929009426</v>
      </c>
    </row>
    <row r="27" spans="1:51" x14ac:dyDescent="0.2">
      <c r="E27" t="s">
        <v>30</v>
      </c>
      <c r="N27" s="35">
        <v>24</v>
      </c>
      <c r="P27" cm="1">
        <f t="array" ref="P27:R27">MMULT(P26:R26,$F$5:$H$7)</f>
        <v>240.95760218393372</v>
      </c>
      <c r="Q27">
        <v>190.41027623426123</v>
      </c>
      <c r="R27">
        <v>568.63212158180443</v>
      </c>
      <c r="S27">
        <f t="shared" si="16"/>
        <v>1000</v>
      </c>
      <c r="U27" s="29">
        <f t="shared" si="4"/>
        <v>24095.76021839337</v>
      </c>
      <c r="V27" s="29">
        <f t="shared" si="17"/>
        <v>380820.55246852245</v>
      </c>
      <c r="W27" s="29">
        <f t="shared" si="0"/>
        <v>404916.3126869158</v>
      </c>
      <c r="Y27" s="29">
        <f t="shared" si="1"/>
        <v>107841.9696045489</v>
      </c>
      <c r="AA27" s="29">
        <f t="shared" si="5"/>
        <v>512758.28229146468</v>
      </c>
      <c r="AC27">
        <f t="shared" si="2"/>
        <v>204.81396185634367</v>
      </c>
      <c r="AD27">
        <f t="shared" si="3"/>
        <v>104.72565192884369</v>
      </c>
      <c r="AE27">
        <f t="shared" si="6"/>
        <v>309.53961378518738</v>
      </c>
      <c r="AH27" s="35">
        <v>24</v>
      </c>
      <c r="AJ27" cm="1">
        <f t="array" ref="AJ27:AL27">MMULT(AJ26:AL26,$F$13:$H$15)</f>
        <v>326.50861145186718</v>
      </c>
      <c r="AK27">
        <v>232.82587499511172</v>
      </c>
      <c r="AL27">
        <v>440.66551355302175</v>
      </c>
      <c r="AM27">
        <f t="shared" si="7"/>
        <v>1000.0000000000007</v>
      </c>
      <c r="AO27" s="29">
        <f t="shared" si="8"/>
        <v>32650.861145186718</v>
      </c>
      <c r="AP27" s="29">
        <f t="shared" si="9"/>
        <v>465651.74999022344</v>
      </c>
      <c r="AQ27" s="29">
        <f t="shared" si="10"/>
        <v>498302.61113541014</v>
      </c>
      <c r="AS27" s="29">
        <f t="shared" si="11"/>
        <v>1827927.7188463374</v>
      </c>
      <c r="AU27" s="29">
        <f t="shared" si="12"/>
        <v>2326230.3299817475</v>
      </c>
      <c r="AW27">
        <f t="shared" si="13"/>
        <v>277.53231973408708</v>
      </c>
      <c r="AX27">
        <f t="shared" si="14"/>
        <v>128.05423124731146</v>
      </c>
      <c r="AY27">
        <f t="shared" si="15"/>
        <v>405.58655098139855</v>
      </c>
    </row>
    <row r="28" spans="1:51" x14ac:dyDescent="0.2">
      <c r="E28" s="4" t="s">
        <v>31</v>
      </c>
      <c r="F28" s="16" t="s">
        <v>32</v>
      </c>
      <c r="G28" s="4" t="s">
        <v>33</v>
      </c>
      <c r="N28" s="35">
        <v>25</v>
      </c>
      <c r="P28" cm="1">
        <f t="array" ref="P28:R28">MMULT(P27:R27,$F$5:$H$7)</f>
        <v>226.50014605289769</v>
      </c>
      <c r="Q28">
        <v>183.4171287200318</v>
      </c>
      <c r="R28">
        <v>590.08272522706989</v>
      </c>
      <c r="S28">
        <f t="shared" si="16"/>
        <v>1000</v>
      </c>
      <c r="U28" s="29">
        <f t="shared" si="4"/>
        <v>22650.014605289769</v>
      </c>
      <c r="V28" s="29">
        <f t="shared" si="17"/>
        <v>366834.25744006358</v>
      </c>
      <c r="W28" s="29">
        <f t="shared" si="0"/>
        <v>389484.27204535337</v>
      </c>
      <c r="Y28" s="29">
        <f t="shared" si="1"/>
        <v>102479.31869323253</v>
      </c>
      <c r="AA28" s="29">
        <f t="shared" si="5"/>
        <v>491963.59073858592</v>
      </c>
      <c r="AC28">
        <f t="shared" si="2"/>
        <v>192.52512414496303</v>
      </c>
      <c r="AD28">
        <f t="shared" si="3"/>
        <v>100.8794207960175</v>
      </c>
      <c r="AE28">
        <f t="shared" si="6"/>
        <v>293.40454494098054</v>
      </c>
      <c r="AH28" s="35">
        <v>25</v>
      </c>
      <c r="AJ28" cm="1">
        <f t="array" ref="AJ28:AL28">MMULT(AJ27:AL27,$F$13:$H$15)</f>
        <v>310.9994524079035</v>
      </c>
      <c r="AK28">
        <v>228.42427882855304</v>
      </c>
      <c r="AL28">
        <v>460.57626876354414</v>
      </c>
      <c r="AM28">
        <f t="shared" si="7"/>
        <v>1000.0000000000007</v>
      </c>
      <c r="AO28" s="29">
        <f t="shared" si="8"/>
        <v>31099.945240790352</v>
      </c>
      <c r="AP28" s="29">
        <f t="shared" si="9"/>
        <v>456848.55765710608</v>
      </c>
      <c r="AQ28" s="29">
        <f t="shared" si="10"/>
        <v>487948.50289789645</v>
      </c>
      <c r="AS28" s="29">
        <f t="shared" si="11"/>
        <v>1762858.5657110284</v>
      </c>
      <c r="AU28" s="29">
        <f t="shared" si="12"/>
        <v>2250807.0686089247</v>
      </c>
      <c r="AW28">
        <f t="shared" si="13"/>
        <v>264.34953454671796</v>
      </c>
      <c r="AX28">
        <f t="shared" si="14"/>
        <v>125.63335335570419</v>
      </c>
      <c r="AY28">
        <f t="shared" si="15"/>
        <v>389.98288790242214</v>
      </c>
    </row>
    <row r="29" spans="1:51" x14ac:dyDescent="0.2">
      <c r="E29" s="4" t="s">
        <v>13</v>
      </c>
      <c r="F29" s="30">
        <v>100</v>
      </c>
      <c r="G29" s="9">
        <v>0.85</v>
      </c>
      <c r="N29" s="35">
        <v>26</v>
      </c>
      <c r="P29" cm="1">
        <f t="array" ref="P29:R29">MMULT(P28:R28,$F$5:$H$7)</f>
        <v>212.91013728972382</v>
      </c>
      <c r="Q29">
        <v>176.4004231506735</v>
      </c>
      <c r="R29">
        <v>610.68943955960208</v>
      </c>
      <c r="S29">
        <f t="shared" si="16"/>
        <v>1000</v>
      </c>
      <c r="U29" s="29">
        <f t="shared" si="4"/>
        <v>21291.013728972383</v>
      </c>
      <c r="V29" s="29">
        <f t="shared" si="17"/>
        <v>352800.84630134702</v>
      </c>
      <c r="W29" s="29">
        <f t="shared" si="0"/>
        <v>374091.86003031943</v>
      </c>
      <c r="Y29" s="29">
        <f t="shared" si="1"/>
        <v>97327.640110099484</v>
      </c>
      <c r="AA29" s="29">
        <f t="shared" si="5"/>
        <v>471419.50014041888</v>
      </c>
      <c r="AC29">
        <f t="shared" si="2"/>
        <v>180.97361669626525</v>
      </c>
      <c r="AD29">
        <f t="shared" si="3"/>
        <v>97.02023273287044</v>
      </c>
      <c r="AE29">
        <f t="shared" si="6"/>
        <v>277.99384942913571</v>
      </c>
      <c r="AH29" s="35">
        <v>26</v>
      </c>
      <c r="AJ29" cm="1">
        <f t="array" ref="AJ29:AL29">MMULT(AJ28:AL28,$F$13:$H$15)</f>
        <v>296.22697841852812</v>
      </c>
      <c r="AK29">
        <v>223.7324360127277</v>
      </c>
      <c r="AL29">
        <v>480.04058556874492</v>
      </c>
      <c r="AM29">
        <f t="shared" si="7"/>
        <v>1000.0000000000007</v>
      </c>
      <c r="AO29" s="29">
        <f t="shared" si="8"/>
        <v>29622.697841852812</v>
      </c>
      <c r="AP29" s="29">
        <f t="shared" si="9"/>
        <v>447464.87202545541</v>
      </c>
      <c r="AQ29" s="29">
        <f t="shared" si="10"/>
        <v>477087.56986730819</v>
      </c>
      <c r="AS29" s="29">
        <f t="shared" si="11"/>
        <v>1699248.391336404</v>
      </c>
      <c r="AU29" s="29">
        <f t="shared" si="12"/>
        <v>2176335.961203712</v>
      </c>
      <c r="AW29">
        <f t="shared" si="13"/>
        <v>251.7929316557489</v>
      </c>
      <c r="AX29">
        <f t="shared" si="14"/>
        <v>123.05283980700024</v>
      </c>
      <c r="AY29">
        <f t="shared" si="15"/>
        <v>374.84577146274916</v>
      </c>
    </row>
    <row r="30" spans="1:51" x14ac:dyDescent="0.2">
      <c r="E30" s="4" t="s">
        <v>14</v>
      </c>
      <c r="F30" s="31">
        <v>2000</v>
      </c>
      <c r="G30" s="11">
        <v>0.55000000000000004</v>
      </c>
      <c r="N30" s="35">
        <v>27</v>
      </c>
      <c r="P30" cm="1">
        <f t="array" ref="P30:R30">MMULT(P29:R29,$F$5:$H$7)</f>
        <v>200.13552905234039</v>
      </c>
      <c r="Q30">
        <v>169.40588770009234</v>
      </c>
      <c r="R30">
        <v>630.45858324756671</v>
      </c>
      <c r="S30">
        <f t="shared" si="16"/>
        <v>1000</v>
      </c>
      <c r="U30" s="29">
        <f t="shared" si="4"/>
        <v>20013.552905234039</v>
      </c>
      <c r="V30" s="29">
        <f t="shared" si="17"/>
        <v>338811.77540018468</v>
      </c>
      <c r="W30" s="29">
        <f t="shared" si="0"/>
        <v>358825.32830541872</v>
      </c>
      <c r="Y30" s="29">
        <f t="shared" si="1"/>
        <v>92385.354188108322</v>
      </c>
      <c r="AA30" s="29">
        <f t="shared" si="5"/>
        <v>451210.68249352707</v>
      </c>
      <c r="AC30">
        <f t="shared" si="2"/>
        <v>170.11519969448932</v>
      </c>
      <c r="AD30">
        <f t="shared" si="3"/>
        <v>93.173238235050789</v>
      </c>
      <c r="AE30">
        <f t="shared" si="6"/>
        <v>263.28843792954012</v>
      </c>
      <c r="AH30" s="35">
        <v>27</v>
      </c>
      <c r="AJ30" cm="1">
        <f t="array" ref="AJ30:AL30">MMULT(AJ29:AL29,$F$13:$H$15)</f>
        <v>282.15619694364801</v>
      </c>
      <c r="AK30">
        <v>218.80158244851427</v>
      </c>
      <c r="AL30">
        <v>499.04222060783843</v>
      </c>
      <c r="AM30">
        <f t="shared" si="7"/>
        <v>1000.0000000000007</v>
      </c>
      <c r="AO30" s="29">
        <f t="shared" si="8"/>
        <v>28215.619694364803</v>
      </c>
      <c r="AP30" s="29">
        <f t="shared" si="9"/>
        <v>437603.16489702853</v>
      </c>
      <c r="AQ30" s="29">
        <f t="shared" si="10"/>
        <v>465818.78459139331</v>
      </c>
      <c r="AS30" s="29">
        <f t="shared" si="11"/>
        <v>1637150.2796823264</v>
      </c>
      <c r="AU30" s="29">
        <f t="shared" si="12"/>
        <v>2102969.0642737197</v>
      </c>
      <c r="AW30">
        <f t="shared" si="13"/>
        <v>239.83276740210081</v>
      </c>
      <c r="AX30">
        <f t="shared" si="14"/>
        <v>120.34087034668286</v>
      </c>
      <c r="AY30">
        <f t="shared" si="15"/>
        <v>360.17363774878368</v>
      </c>
    </row>
    <row r="31" spans="1:51" x14ac:dyDescent="0.2">
      <c r="E31" s="4" t="s">
        <v>9</v>
      </c>
      <c r="F31" s="32">
        <v>0</v>
      </c>
      <c r="G31" s="14">
        <v>0</v>
      </c>
      <c r="N31" s="35">
        <v>28</v>
      </c>
      <c r="P31" cm="1">
        <f t="array" ref="P31:R31">MMULT(P30:R30,$F$5:$H$7)</f>
        <v>188.12739730919995</v>
      </c>
      <c r="Q31">
        <v>162.47207538270013</v>
      </c>
      <c r="R31">
        <v>649.4005273080993</v>
      </c>
      <c r="S31">
        <f t="shared" si="16"/>
        <v>1000</v>
      </c>
      <c r="U31" s="29">
        <f t="shared" si="4"/>
        <v>18812.739730919995</v>
      </c>
      <c r="V31" s="29">
        <f t="shared" si="17"/>
        <v>324944.15076540026</v>
      </c>
      <c r="W31" s="29">
        <f t="shared" si="0"/>
        <v>343756.89049632027</v>
      </c>
      <c r="Y31" s="29">
        <f t="shared" si="1"/>
        <v>87649.86817297517</v>
      </c>
      <c r="AA31" s="29">
        <f t="shared" si="5"/>
        <v>431406.75866929546</v>
      </c>
      <c r="AC31">
        <f t="shared" si="2"/>
        <v>159.90828771281994</v>
      </c>
      <c r="AD31">
        <f t="shared" si="3"/>
        <v>89.359641460485079</v>
      </c>
      <c r="AE31">
        <f t="shared" si="6"/>
        <v>249.26792917330502</v>
      </c>
      <c r="AH31" s="35">
        <v>28</v>
      </c>
      <c r="AJ31" cm="1">
        <f t="array" ref="AJ31:AL31">MMULT(AJ30:AL30,$F$13:$H$15)</f>
        <v>268.75377758882473</v>
      </c>
      <c r="AK31">
        <v>213.67771164262163</v>
      </c>
      <c r="AL31">
        <v>517.56851076855435</v>
      </c>
      <c r="AM31">
        <f t="shared" si="7"/>
        <v>1000.0000000000007</v>
      </c>
      <c r="AO31" s="29">
        <f t="shared" si="8"/>
        <v>26875.377758882474</v>
      </c>
      <c r="AP31" s="29">
        <f t="shared" si="9"/>
        <v>427355.42328524328</v>
      </c>
      <c r="AQ31" s="29">
        <f t="shared" si="10"/>
        <v>454230.80104412575</v>
      </c>
      <c r="AS31" s="29">
        <f t="shared" si="11"/>
        <v>1576605.6143117368</v>
      </c>
      <c r="AU31" s="29">
        <f t="shared" si="12"/>
        <v>2030836.4153558626</v>
      </c>
      <c r="AW31">
        <f t="shared" si="13"/>
        <v>228.44071095050103</v>
      </c>
      <c r="AX31">
        <f t="shared" si="14"/>
        <v>117.52274140344191</v>
      </c>
      <c r="AY31">
        <f t="shared" si="15"/>
        <v>345.96345235394296</v>
      </c>
    </row>
    <row r="32" spans="1:51" x14ac:dyDescent="0.2">
      <c r="N32" s="35">
        <v>29</v>
      </c>
      <c r="P32" cm="1">
        <f t="array" ref="P32:R32">MMULT(P31:R31,$F$5:$H$7)</f>
        <v>176.83975347064793</v>
      </c>
      <c r="Q32">
        <v>155.63123770989012</v>
      </c>
      <c r="R32">
        <v>667.5290088194613</v>
      </c>
      <c r="S32">
        <f t="shared" si="16"/>
        <v>1000</v>
      </c>
      <c r="U32" s="29">
        <f t="shared" si="4"/>
        <v>17683.975347064792</v>
      </c>
      <c r="V32" s="29">
        <f t="shared" si="17"/>
        <v>311262.47541978024</v>
      </c>
      <c r="W32" s="29">
        <f t="shared" si="0"/>
        <v>328946.45076684502</v>
      </c>
      <c r="Y32" s="29">
        <f t="shared" si="1"/>
        <v>83117.747795134681</v>
      </c>
      <c r="AA32" s="29">
        <f t="shared" si="5"/>
        <v>412064.19856197969</v>
      </c>
      <c r="AC32">
        <f t="shared" si="2"/>
        <v>150.31379045005073</v>
      </c>
      <c r="AD32">
        <f t="shared" si="3"/>
        <v>85.597180740439569</v>
      </c>
      <c r="AE32">
        <f t="shared" si="6"/>
        <v>235.9109711904903</v>
      </c>
      <c r="AH32" s="35">
        <v>29</v>
      </c>
      <c r="AJ32" cm="1">
        <f t="array" ref="AJ32:AL32">MMULT(AJ31:AL31,$F$13:$H$15)</f>
        <v>255.98797315335557</v>
      </c>
      <c r="AK32">
        <v>208.40203437297799</v>
      </c>
      <c r="AL32">
        <v>535.60999247366715</v>
      </c>
      <c r="AM32">
        <f t="shared" si="7"/>
        <v>1000.0000000000007</v>
      </c>
      <c r="AO32" s="29">
        <f t="shared" si="8"/>
        <v>25598.797315335556</v>
      </c>
      <c r="AP32" s="29">
        <f t="shared" si="9"/>
        <v>416804.068745956</v>
      </c>
      <c r="AQ32" s="29">
        <f t="shared" si="10"/>
        <v>442402.86606129154</v>
      </c>
      <c r="AS32" s="29">
        <f t="shared" si="11"/>
        <v>1517645.3225776763</v>
      </c>
      <c r="AU32" s="29">
        <f t="shared" si="12"/>
        <v>1960048.1886389679</v>
      </c>
      <c r="AW32">
        <f t="shared" si="13"/>
        <v>217.58977718035223</v>
      </c>
      <c r="AX32">
        <f t="shared" si="14"/>
        <v>114.62111890513791</v>
      </c>
      <c r="AY32">
        <f t="shared" si="15"/>
        <v>332.21089608549016</v>
      </c>
    </row>
    <row r="33" spans="1:51" x14ac:dyDescent="0.2">
      <c r="E33" t="s">
        <v>34</v>
      </c>
      <c r="N33" s="35">
        <v>30</v>
      </c>
      <c r="P33" cm="1">
        <f t="array" ref="P33:R33">MMULT(P32:R32,$F$5:$H$7)</f>
        <v>166.22936826240905</v>
      </c>
      <c r="Q33">
        <v>148.91010161243352</v>
      </c>
      <c r="R33">
        <v>684.86053012515674</v>
      </c>
      <c r="S33">
        <f t="shared" si="16"/>
        <v>1000</v>
      </c>
      <c r="U33" s="29">
        <f t="shared" si="4"/>
        <v>16622.936826240904</v>
      </c>
      <c r="V33" s="29">
        <f t="shared" si="17"/>
        <v>297820.20322486706</v>
      </c>
      <c r="W33" s="29">
        <f t="shared" si="0"/>
        <v>314443.14005110797</v>
      </c>
      <c r="Y33" s="29">
        <f t="shared" si="1"/>
        <v>78784.867468710814</v>
      </c>
      <c r="AA33" s="29">
        <f t="shared" si="5"/>
        <v>393228.00751981878</v>
      </c>
      <c r="AC33">
        <f t="shared" si="2"/>
        <v>141.2949630230477</v>
      </c>
      <c r="AD33">
        <f t="shared" si="3"/>
        <v>81.900555886838447</v>
      </c>
      <c r="AE33">
        <f t="shared" si="6"/>
        <v>223.19551890988615</v>
      </c>
      <c r="AH33" s="35">
        <v>30</v>
      </c>
      <c r="AJ33" cm="1">
        <f t="array" ref="AJ33:AL33">MMULT(AJ32:AL32,$F$13:$H$15)</f>
        <v>243.82854442857118</v>
      </c>
      <c r="AK33">
        <v>203.01140072113887</v>
      </c>
      <c r="AL33">
        <v>553.16005485029063</v>
      </c>
      <c r="AM33">
        <f t="shared" si="7"/>
        <v>1000.0000000000007</v>
      </c>
      <c r="AO33" s="29">
        <f t="shared" si="8"/>
        <v>24382.854442857119</v>
      </c>
      <c r="AP33" s="29">
        <f t="shared" si="9"/>
        <v>406022.80144227773</v>
      </c>
      <c r="AQ33" s="29">
        <f t="shared" si="10"/>
        <v>430405.65588513482</v>
      </c>
      <c r="AS33" s="29">
        <f t="shared" si="11"/>
        <v>1460291.0090800526</v>
      </c>
      <c r="AU33" s="29">
        <f t="shared" si="12"/>
        <v>1890696.6649651874</v>
      </c>
      <c r="AW33">
        <f t="shared" si="13"/>
        <v>207.2542627642855</v>
      </c>
      <c r="AX33">
        <f t="shared" si="14"/>
        <v>111.65627039662638</v>
      </c>
      <c r="AY33">
        <f t="shared" si="15"/>
        <v>318.91053316091188</v>
      </c>
    </row>
    <row r="34" spans="1:51" x14ac:dyDescent="0.2">
      <c r="G34" t="s">
        <v>35</v>
      </c>
      <c r="N34" s="35">
        <v>31</v>
      </c>
      <c r="P34" cm="1">
        <f t="array" ref="P34:R34">MMULT(P33:R33,$F$5:$H$7)</f>
        <v>156.25560616666451</v>
      </c>
      <c r="Q34">
        <v>142.33055986431063</v>
      </c>
      <c r="R34">
        <v>701.41383396902415</v>
      </c>
      <c r="S34">
        <f t="shared" si="16"/>
        <v>1000</v>
      </c>
      <c r="U34" s="29">
        <f t="shared" si="4"/>
        <v>15625.560616666451</v>
      </c>
      <c r="V34" s="29">
        <f t="shared" si="17"/>
        <v>284661.11972862127</v>
      </c>
      <c r="W34" s="29">
        <f t="shared" si="0"/>
        <v>300286.68034528772</v>
      </c>
      <c r="Y34" s="29">
        <f t="shared" si="1"/>
        <v>74646.541507743968</v>
      </c>
      <c r="AA34" s="29">
        <f t="shared" si="5"/>
        <v>374933.22185303166</v>
      </c>
      <c r="AC34">
        <f t="shared" si="2"/>
        <v>132.81726524166481</v>
      </c>
      <c r="AD34">
        <f t="shared" si="3"/>
        <v>78.281807925370856</v>
      </c>
      <c r="AE34">
        <f t="shared" si="6"/>
        <v>211.09907316703567</v>
      </c>
      <c r="AH34" s="35">
        <v>31</v>
      </c>
      <c r="AJ34" cm="1">
        <f t="array" ref="AJ34:AL34">MMULT(AJ33:AL33,$F$13:$H$15)</f>
        <v>232.24668856821404</v>
      </c>
      <c r="AK34">
        <v>197.53868744419631</v>
      </c>
      <c r="AL34">
        <v>570.21462398759036</v>
      </c>
      <c r="AM34">
        <f t="shared" si="7"/>
        <v>1000.0000000000007</v>
      </c>
      <c r="AO34" s="29">
        <f t="shared" si="8"/>
        <v>23224.668856821405</v>
      </c>
      <c r="AP34" s="29">
        <f t="shared" si="9"/>
        <v>395077.37488839263</v>
      </c>
      <c r="AQ34" s="29">
        <f t="shared" si="10"/>
        <v>418302.04374521406</v>
      </c>
      <c r="AS34" s="29">
        <f t="shared" si="11"/>
        <v>1404555.9875242049</v>
      </c>
      <c r="AU34" s="29">
        <f t="shared" si="12"/>
        <v>1822858.031269419</v>
      </c>
      <c r="AW34">
        <f t="shared" si="13"/>
        <v>197.40968528298194</v>
      </c>
      <c r="AX34">
        <f t="shared" si="14"/>
        <v>108.64627809430799</v>
      </c>
      <c r="AY34">
        <f t="shared" si="15"/>
        <v>306.05596337728991</v>
      </c>
    </row>
    <row r="35" spans="1:51" x14ac:dyDescent="0.2">
      <c r="E35" s="37" t="s">
        <v>12</v>
      </c>
      <c r="G35" s="29">
        <v>250</v>
      </c>
      <c r="N35" s="35">
        <v>32</v>
      </c>
      <c r="P35" cm="1">
        <f t="array" ref="P35:R35">MMULT(P34:R34,$F$5:$H$7)</f>
        <v>146.88026979666463</v>
      </c>
      <c r="Q35">
        <v>135.91028418621281</v>
      </c>
      <c r="R35">
        <v>717.20944601712188</v>
      </c>
      <c r="S35">
        <f t="shared" si="16"/>
        <v>1000</v>
      </c>
      <c r="U35" s="29">
        <f t="shared" si="4"/>
        <v>14688.026979666463</v>
      </c>
      <c r="V35" s="29">
        <f t="shared" si="17"/>
        <v>271820.56837242562</v>
      </c>
      <c r="W35" s="29">
        <f t="shared" si="0"/>
        <v>286508.59535209206</v>
      </c>
      <c r="Y35" s="29">
        <f t="shared" si="1"/>
        <v>70697.638495719526</v>
      </c>
      <c r="AA35" s="29">
        <f t="shared" si="5"/>
        <v>357206.23384781159</v>
      </c>
      <c r="AC35">
        <f t="shared" si="2"/>
        <v>124.84822932716493</v>
      </c>
      <c r="AD35">
        <f t="shared" si="3"/>
        <v>74.750656302417056</v>
      </c>
      <c r="AE35">
        <f t="shared" si="6"/>
        <v>199.59888562958199</v>
      </c>
      <c r="AH35" s="35">
        <v>32</v>
      </c>
      <c r="AJ35" cm="1">
        <f t="array" ref="AJ35:AL35">MMULT(AJ34:AL34,$F$13:$H$15)</f>
        <v>221.21497086122389</v>
      </c>
      <c r="AK35">
        <v>192.01315342861017</v>
      </c>
      <c r="AL35">
        <v>586.77187571016668</v>
      </c>
      <c r="AM35">
        <f t="shared" si="7"/>
        <v>1000.0000000000007</v>
      </c>
      <c r="AO35" s="29">
        <f t="shared" si="8"/>
        <v>22121.497086122388</v>
      </c>
      <c r="AP35" s="29">
        <f t="shared" si="9"/>
        <v>384026.30685722036</v>
      </c>
      <c r="AQ35" s="29">
        <f t="shared" si="10"/>
        <v>406147.80394334276</v>
      </c>
      <c r="AS35" s="29">
        <f t="shared" si="11"/>
        <v>1350446.2193891006</v>
      </c>
      <c r="AU35" s="29">
        <f t="shared" si="12"/>
        <v>1756594.0233324433</v>
      </c>
      <c r="AW35">
        <f t="shared" si="13"/>
        <v>188.03272523204029</v>
      </c>
      <c r="AX35">
        <f t="shared" si="14"/>
        <v>105.60723438573559</v>
      </c>
      <c r="AY35">
        <f t="shared" si="15"/>
        <v>293.6399596177759</v>
      </c>
    </row>
    <row r="36" spans="1:51" x14ac:dyDescent="0.2">
      <c r="G36" s="29"/>
      <c r="N36" s="35">
        <v>33</v>
      </c>
      <c r="P36" cm="1">
        <f t="array" ref="P36:R36">MMULT(P35:R35,$F$5:$H$7)</f>
        <v>138.06745360886475</v>
      </c>
      <c r="Q36">
        <v>129.66326925742476</v>
      </c>
      <c r="R36">
        <v>732.26927713370981</v>
      </c>
      <c r="S36">
        <f t="shared" si="16"/>
        <v>1000</v>
      </c>
      <c r="U36" s="29">
        <f t="shared" si="4"/>
        <v>13806.745360886474</v>
      </c>
      <c r="V36" s="29">
        <f t="shared" si="17"/>
        <v>259326.53851484953</v>
      </c>
      <c r="W36" s="29">
        <f t="shared" si="0"/>
        <v>273133.283875736</v>
      </c>
      <c r="Y36" s="29">
        <f t="shared" si="1"/>
        <v>66932.680716572548</v>
      </c>
      <c r="AA36" s="29">
        <f t="shared" si="5"/>
        <v>340065.96459230856</v>
      </c>
      <c r="AC36">
        <f t="shared" si="2"/>
        <v>117.35733556753503</v>
      </c>
      <c r="AD36">
        <f t="shared" si="3"/>
        <v>71.314798091583626</v>
      </c>
      <c r="AE36">
        <f t="shared" si="6"/>
        <v>188.67213365911866</v>
      </c>
      <c r="AH36" s="35">
        <v>33</v>
      </c>
      <c r="AJ36" cm="1">
        <f t="array" ref="AJ36:AL36">MMULT(AJ35:AL35,$F$13:$H$15)</f>
        <v>210.70725974531575</v>
      </c>
      <c r="AK36">
        <v>186.46076575591337</v>
      </c>
      <c r="AL36">
        <v>602.83197449877161</v>
      </c>
      <c r="AM36">
        <f t="shared" si="7"/>
        <v>1000.0000000000007</v>
      </c>
      <c r="AO36" s="29">
        <f t="shared" si="8"/>
        <v>21070.725974531575</v>
      </c>
      <c r="AP36" s="29">
        <f t="shared" si="9"/>
        <v>372921.53151182673</v>
      </c>
      <c r="AQ36" s="29">
        <f t="shared" si="10"/>
        <v>393992.25748635828</v>
      </c>
      <c r="AS36" s="29">
        <f t="shared" si="11"/>
        <v>1297961.1671449917</v>
      </c>
      <c r="AU36" s="29">
        <f t="shared" si="12"/>
        <v>1691953.42463135</v>
      </c>
      <c r="AW36">
        <f t="shared" si="13"/>
        <v>179.1011707835184</v>
      </c>
      <c r="AX36">
        <f t="shared" si="14"/>
        <v>102.55342116575237</v>
      </c>
      <c r="AY36">
        <f t="shared" si="15"/>
        <v>281.65459194927075</v>
      </c>
    </row>
    <row r="37" spans="1:51" x14ac:dyDescent="0.2">
      <c r="E37" s="38" t="s">
        <v>4</v>
      </c>
      <c r="G37" s="40">
        <v>3268.040435800332</v>
      </c>
      <c r="N37" s="35">
        <v>34</v>
      </c>
      <c r="P37" cm="1">
        <f t="array" ref="P37:R37">MMULT(P36:R36,$F$5:$H$7)</f>
        <v>129.78340639233286</v>
      </c>
      <c r="Q37">
        <v>123.60031501212552</v>
      </c>
      <c r="R37">
        <v>746.61627859554096</v>
      </c>
      <c r="S37">
        <f t="shared" si="16"/>
        <v>1000</v>
      </c>
      <c r="U37" s="29">
        <f t="shared" si="4"/>
        <v>12978.340639233287</v>
      </c>
      <c r="V37" s="29">
        <f t="shared" si="17"/>
        <v>247200.63002425103</v>
      </c>
      <c r="W37" s="29">
        <f t="shared" si="0"/>
        <v>260178.97066348433</v>
      </c>
      <c r="Y37" s="29">
        <f t="shared" si="1"/>
        <v>63345.930351114759</v>
      </c>
      <c r="AA37" s="29">
        <f t="shared" si="5"/>
        <v>323524.90101459908</v>
      </c>
      <c r="AC37">
        <f t="shared" si="2"/>
        <v>110.31589543348294</v>
      </c>
      <c r="AD37">
        <f t="shared" si="3"/>
        <v>67.980173256669048</v>
      </c>
      <c r="AE37">
        <f t="shared" si="6"/>
        <v>178.29606869015197</v>
      </c>
      <c r="AH37" s="35">
        <v>34</v>
      </c>
      <c r="AJ37" cm="1">
        <f t="array" ref="AJ37:AL37">MMULT(AJ36:AL36,$F$13:$H$15)</f>
        <v>200.69866490741325</v>
      </c>
      <c r="AK37">
        <v>180.90449871403251</v>
      </c>
      <c r="AL37">
        <v>618.39683637855501</v>
      </c>
      <c r="AM37">
        <f t="shared" si="7"/>
        <v>1000.0000000000008</v>
      </c>
      <c r="AO37" s="29">
        <f t="shared" si="8"/>
        <v>20069.866490741326</v>
      </c>
      <c r="AP37" s="29">
        <f t="shared" si="9"/>
        <v>361808.99742806505</v>
      </c>
      <c r="AQ37" s="29">
        <f t="shared" si="10"/>
        <v>381878.86391880637</v>
      </c>
      <c r="AS37" s="29">
        <f t="shared" si="11"/>
        <v>1247094.5691442124</v>
      </c>
      <c r="AU37" s="29">
        <f t="shared" si="12"/>
        <v>1628973.4330630188</v>
      </c>
      <c r="AW37">
        <f t="shared" si="13"/>
        <v>170.59386517130125</v>
      </c>
      <c r="AX37">
        <f t="shared" si="14"/>
        <v>99.497474292717897</v>
      </c>
      <c r="AY37">
        <f t="shared" si="15"/>
        <v>270.09133946401914</v>
      </c>
    </row>
    <row r="38" spans="1:51" x14ac:dyDescent="0.2">
      <c r="N38" s="35">
        <v>35</v>
      </c>
      <c r="P38" cm="1">
        <f t="array" ref="P38:R38">MMULT(P37:R37,$F$5:$H$7)</f>
        <v>121.99640200879288</v>
      </c>
      <c r="Q38">
        <v>117.72945383052962</v>
      </c>
      <c r="R38">
        <v>760.27414416067688</v>
      </c>
      <c r="S38">
        <f t="shared" si="16"/>
        <v>1000</v>
      </c>
      <c r="U38" s="29">
        <f t="shared" si="4"/>
        <v>12199.640200879288</v>
      </c>
      <c r="V38" s="29">
        <f t="shared" si="17"/>
        <v>235458.90766105923</v>
      </c>
      <c r="W38" s="29">
        <f t="shared" si="0"/>
        <v>247658.54786193851</v>
      </c>
      <c r="Y38" s="29">
        <f t="shared" si="1"/>
        <v>59931.463959830777</v>
      </c>
      <c r="AA38" s="29">
        <f t="shared" si="5"/>
        <v>307590.01182176929</v>
      </c>
      <c r="AC38">
        <f t="shared" si="2"/>
        <v>103.69694170747395</v>
      </c>
      <c r="AD38">
        <f t="shared" si="3"/>
        <v>64.751199606791303</v>
      </c>
      <c r="AE38">
        <f t="shared" si="6"/>
        <v>168.44814131426526</v>
      </c>
      <c r="AH38" s="35">
        <v>35</v>
      </c>
      <c r="AJ38" cm="1">
        <f t="array" ref="AJ38:AL38">MMULT(AJ37:AL37,$F$13:$H$15)</f>
        <v>191.16547832431112</v>
      </c>
      <c r="AK38">
        <v>175.36460790677663</v>
      </c>
      <c r="AL38">
        <v>633.4699137689131</v>
      </c>
      <c r="AM38">
        <f t="shared" si="7"/>
        <v>1000.0000000000009</v>
      </c>
      <c r="AO38" s="29">
        <f t="shared" si="8"/>
        <v>19116.547832431112</v>
      </c>
      <c r="AP38" s="29">
        <f t="shared" si="9"/>
        <v>350729.21581355325</v>
      </c>
      <c r="AQ38" s="29">
        <f t="shared" si="10"/>
        <v>369845.76364598435</v>
      </c>
      <c r="AS38" s="29">
        <f t="shared" si="11"/>
        <v>1197835.1427405744</v>
      </c>
      <c r="AU38" s="29">
        <f t="shared" si="12"/>
        <v>1567680.9063865589</v>
      </c>
      <c r="AW38">
        <f t="shared" si="13"/>
        <v>162.49065657566445</v>
      </c>
      <c r="AX38">
        <f t="shared" si="14"/>
        <v>96.450534348727146</v>
      </c>
      <c r="AY38">
        <f t="shared" si="15"/>
        <v>258.94119092439161</v>
      </c>
    </row>
    <row r="39" spans="1:51" x14ac:dyDescent="0.2">
      <c r="N39" s="35">
        <v>36</v>
      </c>
      <c r="P39" cm="1">
        <f t="array" ref="P39:R39">MMULT(P38:R38,$F$5:$H$7)</f>
        <v>114.6766178882653</v>
      </c>
      <c r="Q39">
        <v>112.05632854791631</v>
      </c>
      <c r="R39">
        <v>773.26705356381774</v>
      </c>
      <c r="S39">
        <f t="shared" si="16"/>
        <v>1000</v>
      </c>
      <c r="U39" s="29">
        <f t="shared" si="4"/>
        <v>11467.66178882653</v>
      </c>
      <c r="V39" s="29">
        <f t="shared" si="17"/>
        <v>224112.6570958326</v>
      </c>
      <c r="W39" s="29">
        <f t="shared" si="0"/>
        <v>235580.31888465912</v>
      </c>
      <c r="Y39" s="29">
        <f t="shared" si="1"/>
        <v>56683.236609045562</v>
      </c>
      <c r="AA39" s="29">
        <f t="shared" si="5"/>
        <v>292263.55549370468</v>
      </c>
      <c r="AC39">
        <f t="shared" si="2"/>
        <v>97.475125205025506</v>
      </c>
      <c r="AD39">
        <f t="shared" si="3"/>
        <v>61.630980701353977</v>
      </c>
      <c r="AE39">
        <f t="shared" si="6"/>
        <v>159.10610590637947</v>
      </c>
      <c r="AH39" s="35">
        <v>36</v>
      </c>
      <c r="AJ39" cm="1">
        <f t="array" ref="AJ39:AL39">MMULT(AJ38:AL38,$F$13:$H$15)</f>
        <v>182.08511810390635</v>
      </c>
      <c r="AK39">
        <v>169.85888144674084</v>
      </c>
      <c r="AL39">
        <v>648.05600044935363</v>
      </c>
      <c r="AM39">
        <f t="shared" si="7"/>
        <v>1000.0000000000008</v>
      </c>
      <c r="AO39" s="29">
        <f t="shared" si="8"/>
        <v>18208.511810390635</v>
      </c>
      <c r="AP39" s="29">
        <f t="shared" si="9"/>
        <v>339717.7628934817</v>
      </c>
      <c r="AQ39" s="29">
        <f t="shared" si="10"/>
        <v>357926.27470387233</v>
      </c>
      <c r="AS39" s="29">
        <f t="shared" si="11"/>
        <v>1150167.2216688062</v>
      </c>
      <c r="AU39" s="29">
        <f t="shared" si="12"/>
        <v>1508093.4963726785</v>
      </c>
      <c r="AW39">
        <f t="shared" si="13"/>
        <v>154.7723503883204</v>
      </c>
      <c r="AX39">
        <f t="shared" si="14"/>
        <v>93.422384795707472</v>
      </c>
      <c r="AY39">
        <f t="shared" si="15"/>
        <v>248.19473518402788</v>
      </c>
    </row>
    <row r="40" spans="1:51" x14ac:dyDescent="0.2">
      <c r="E40" t="s">
        <v>45</v>
      </c>
    </row>
    <row r="41" spans="1:51" x14ac:dyDescent="0.2">
      <c r="F41" t="s">
        <v>47</v>
      </c>
      <c r="G41" t="s">
        <v>48</v>
      </c>
      <c r="H41" t="s">
        <v>49</v>
      </c>
      <c r="T41" s="1" t="s">
        <v>44</v>
      </c>
      <c r="U41" s="29">
        <f t="shared" ref="U41:W41" si="18">SUM(U4:U39)/$P$4</f>
        <v>1487.0066319750492</v>
      </c>
      <c r="V41" s="29">
        <f t="shared" si="18"/>
        <v>12738.375787999741</v>
      </c>
      <c r="W41" s="29">
        <f t="shared" si="18"/>
        <v>14225.382419974794</v>
      </c>
      <c r="Y41" s="29">
        <f>SUM(Y4:Y39)/$P$4</f>
        <v>5309.8135534375961</v>
      </c>
      <c r="AA41" s="29">
        <f>SUM(AA4:AA39)/$P$4</f>
        <v>19535.195973412392</v>
      </c>
      <c r="AC41">
        <f>SUM(AC4:AC39)/$P$4</f>
        <v>12.639556371787924</v>
      </c>
      <c r="AD41">
        <f>SUM(AD4:AD39)/$P$4</f>
        <v>3.5030533416999283</v>
      </c>
      <c r="AE41">
        <f>SUM(AE4:AE39)/$P$4</f>
        <v>16.142609713487854</v>
      </c>
      <c r="AN41" t="s">
        <v>44</v>
      </c>
      <c r="AO41" s="29">
        <f>SUM(AO4:AO39)/$AJ$4</f>
        <v>1740.1345789600623</v>
      </c>
      <c r="AP41" s="29">
        <f>SUM(AP4:AP39)/$AJ$4</f>
        <v>14177.358973910235</v>
      </c>
      <c r="AQ41" s="29">
        <f>SUM(AQ4:AQ39)/$AJ$4</f>
        <v>15917.493552870292</v>
      </c>
      <c r="AS41" s="29">
        <f>SUM(AS4:AS39)/$AJ$4</f>
        <v>80034.39287755634</v>
      </c>
      <c r="AU41" s="29">
        <f>SUM(AU4:AU39)/AJ4</f>
        <v>95951.886430426603</v>
      </c>
      <c r="AW41">
        <f>SUM(AW4:AW39)/$AJ$4</f>
        <v>14.791143921160529</v>
      </c>
      <c r="AX41">
        <f>SUM(AX4:AX39)/$AJ$4</f>
        <v>3.8987737178253141</v>
      </c>
      <c r="AY41">
        <f>SUM(AY4:AY39)/$AJ$4</f>
        <v>18.689917638985843</v>
      </c>
    </row>
    <row r="42" spans="1:51" x14ac:dyDescent="0.2">
      <c r="E42" t="s">
        <v>12</v>
      </c>
      <c r="F42" s="29">
        <f>AA41</f>
        <v>19535.195973412392</v>
      </c>
      <c r="G42">
        <f>AE41</f>
        <v>16.142609713487854</v>
      </c>
      <c r="H42" s="29">
        <f>(B46*G42)-F42</f>
        <v>464743.09543122328</v>
      </c>
    </row>
    <row r="43" spans="1:51" x14ac:dyDescent="0.2">
      <c r="E43" t="s">
        <v>4</v>
      </c>
      <c r="F43" s="29">
        <f>AU41</f>
        <v>95951.886430426603</v>
      </c>
      <c r="G43">
        <f>AY41</f>
        <v>18.689917638985843</v>
      </c>
      <c r="H43" s="29">
        <f>(B46*G43)-F43</f>
        <v>464745.64273914869</v>
      </c>
    </row>
    <row r="44" spans="1:51" x14ac:dyDescent="0.2">
      <c r="E44" t="s">
        <v>46</v>
      </c>
      <c r="F44" s="29">
        <f>F43-F42</f>
        <v>76416.690457014207</v>
      </c>
      <c r="G44">
        <f>G43-G42</f>
        <v>2.5473079254979893</v>
      </c>
      <c r="H44" s="29">
        <f>H43-H42</f>
        <v>2.5473079254152253</v>
      </c>
    </row>
    <row r="46" spans="1:51" x14ac:dyDescent="0.2">
      <c r="A46" t="s">
        <v>52</v>
      </c>
      <c r="B46" s="39">
        <v>30000</v>
      </c>
      <c r="E46" t="s">
        <v>51</v>
      </c>
      <c r="F46" s="29">
        <f>F44/G44</f>
        <v>29999.000000000011</v>
      </c>
    </row>
    <row r="48" spans="1:51" x14ac:dyDescent="0.2">
      <c r="A48" t="s">
        <v>53</v>
      </c>
    </row>
  </sheetData>
  <conditionalFormatting sqref="S4:S39">
    <cfRule type="cellIs" dxfId="2" priority="2" operator="equal">
      <formula>1000</formula>
    </cfRule>
    <cfRule type="containsText" dxfId="1" priority="3" operator="containsText" text="1000">
      <formula>NOT(ISERROR(SEARCH("1000",S4)))</formula>
    </cfRule>
  </conditionalFormatting>
  <conditionalFormatting sqref="AM4:AM39">
    <cfRule type="cellIs" dxfId="0" priority="1" operator="equal">
      <formula>1000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Paveena Singh</dc:creator>
  <cp:lastModifiedBy>Paveena Singh</cp:lastModifiedBy>
  <dcterms:created xsi:type="dcterms:W3CDTF">2025-10-07T13:24:52Z</dcterms:created>
  <dcterms:modified xsi:type="dcterms:W3CDTF">2025-10-23T14:34:11Z</dcterms:modified>
</cp:coreProperties>
</file>