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Программы малышей\2КУРС2СЕМЕСТР\Специальные математические методы и функции\"/>
    </mc:Choice>
  </mc:AlternateContent>
  <xr:revisionPtr revIDLastSave="0" documentId="13_ncr:1_{57FD5825-3B8E-46CD-8495-4F1E348717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V4" i="1"/>
  <c r="V5" i="1"/>
  <c r="V6" i="1"/>
  <c r="V3" i="1"/>
  <c r="U6" i="1"/>
  <c r="T6" i="1"/>
  <c r="S6" i="1"/>
  <c r="R6" i="1"/>
  <c r="U5" i="1"/>
  <c r="T5" i="1"/>
  <c r="S5" i="1"/>
  <c r="R5" i="1"/>
  <c r="U4" i="1"/>
  <c r="T4" i="1"/>
  <c r="R4" i="1"/>
  <c r="G2" i="1" a="1"/>
  <c r="G2" i="1" s="1"/>
  <c r="L2" i="1" s="1" a="1"/>
  <c r="L2" i="1" s="1"/>
  <c r="L8" i="1"/>
  <c r="Q9" i="1" s="1"/>
  <c r="A38" i="1" a="1"/>
  <c r="A41" i="1" s="1"/>
  <c r="A36" i="1"/>
  <c r="A35" i="1"/>
  <c r="A34" i="1"/>
  <c r="A33" i="1"/>
  <c r="K8" i="1"/>
  <c r="H11" i="1"/>
  <c r="H9" i="1"/>
  <c r="H13" i="1"/>
  <c r="H8" i="1"/>
  <c r="Q12" i="1" l="1"/>
  <c r="Q8" i="1"/>
  <c r="B39" i="1"/>
  <c r="B38" i="1"/>
  <c r="B40" i="1"/>
  <c r="B41" i="1"/>
  <c r="C39" i="1"/>
  <c r="C41" i="1"/>
  <c r="D39" i="1"/>
  <c r="A38" i="1"/>
  <c r="A43" i="1" s="1" a="1"/>
  <c r="C38" i="1"/>
  <c r="C40" i="1"/>
  <c r="D38" i="1"/>
  <c r="D40" i="1"/>
  <c r="D41" i="1"/>
  <c r="A40" i="1"/>
  <c r="A39" i="1"/>
  <c r="D10" i="1"/>
  <c r="M8" i="1"/>
  <c r="N8" i="1"/>
  <c r="E10" i="1" l="1"/>
  <c r="C10" i="1"/>
  <c r="B10" i="1"/>
  <c r="A46" i="1"/>
  <c r="A45" i="1"/>
  <c r="A44" i="1"/>
  <c r="A43" i="1"/>
  <c r="H10" i="1" l="1"/>
  <c r="M10" i="1" s="1"/>
  <c r="N10" i="1" l="1"/>
  <c r="L10" i="1"/>
  <c r="K10" i="1"/>
  <c r="Q13" i="1" l="1"/>
  <c r="Q11" i="1"/>
  <c r="K17" i="1"/>
  <c r="D12" i="1" l="1"/>
  <c r="E12" i="1"/>
  <c r="B12" i="1"/>
  <c r="C12" i="1"/>
  <c r="Q10" i="1" l="1"/>
  <c r="H12" i="1"/>
  <c r="N12" i="1" s="1"/>
  <c r="M12" i="1"/>
  <c r="K12" i="1" l="1"/>
  <c r="L12" i="1"/>
  <c r="Q14" i="1" l="1"/>
  <c r="K18" i="1"/>
  <c r="B14" i="1"/>
  <c r="C14" i="1"/>
  <c r="E14" i="1" l="1"/>
  <c r="D14" i="1"/>
  <c r="H14" i="1" s="1"/>
  <c r="M14" i="1" l="1"/>
  <c r="L14" i="1"/>
  <c r="K14" i="1"/>
  <c r="N14" i="1"/>
  <c r="K1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<sst xmlns="http://schemas.openxmlformats.org/spreadsheetml/2006/main" count="60" uniqueCount="55">
  <si>
    <t>h1</t>
  </si>
  <si>
    <t>h2</t>
  </si>
  <si>
    <t>h3</t>
  </si>
  <si>
    <t>h4</t>
  </si>
  <si>
    <t>(h1,h2)</t>
  </si>
  <si>
    <t>(h2,h3)</t>
  </si>
  <si>
    <t>(h3,h4)</t>
  </si>
  <si>
    <t>е1</t>
  </si>
  <si>
    <t>||е1||</t>
  </si>
  <si>
    <t>e2</t>
  </si>
  <si>
    <t>g2=</t>
  </si>
  <si>
    <t>(e2,h1)</t>
  </si>
  <si>
    <t>||g2||</t>
  </si>
  <si>
    <t>e3</t>
  </si>
  <si>
    <t>||e3||</t>
  </si>
  <si>
    <t>||e2||</t>
  </si>
  <si>
    <t>g3</t>
  </si>
  <si>
    <t>(e3,h1)</t>
  </si>
  <si>
    <t>(e3,h2)</t>
  </si>
  <si>
    <t>||g3||</t>
  </si>
  <si>
    <t xml:space="preserve">e4 </t>
  </si>
  <si>
    <t>g4</t>
  </si>
  <si>
    <t>||e4||</t>
  </si>
  <si>
    <t>(e4,h1)</t>
  </si>
  <si>
    <t>(e4,h2)</t>
  </si>
  <si>
    <t>(e4,h3)</t>
  </si>
  <si>
    <t>||g4||</t>
  </si>
  <si>
    <t>Проверка</t>
  </si>
  <si>
    <t>Матрица A:</t>
  </si>
  <si>
    <t>Матрица B:</t>
  </si>
  <si>
    <t>Обратная матрица A^-1:</t>
  </si>
  <si>
    <t>Выделите диапазон A12:D15. Нажмите F2, а затем одновременно клавиши Ctrl+Shift+Enter</t>
  </si>
  <si>
    <t>Результат X = A^-1*B:</t>
  </si>
  <si>
    <t>Выделите диапазон A17:A20. Нажмите F2, а затем одновременно клавиши Ctrl+Shift+Enter</t>
  </si>
  <si>
    <t xml:space="preserve">x = </t>
  </si>
  <si>
    <t xml:space="preserve">Обратная матрица </t>
  </si>
  <si>
    <t xml:space="preserve">При помощи </t>
  </si>
  <si>
    <t xml:space="preserve">1) </t>
  </si>
  <si>
    <t xml:space="preserve">Независимы </t>
  </si>
  <si>
    <t xml:space="preserve">2) </t>
  </si>
  <si>
    <t>Решив эту систему, получим значения коэффициентов:</t>
  </si>
  <si>
    <t>a1 = 1/2 a2 = -5/4 a3 = 3/4 a4 = 3/2</t>
  </si>
  <si>
    <t>Таким образом, координаты вектора x в данном базисе будут следующими:</t>
  </si>
  <si>
    <t>(1/2; -5/4; 3/4; 3/2)</t>
  </si>
  <si>
    <t>4a1 - 3a2 + a3 - 2a4 = 1 ;3a1 - a3 - 2a4 = 2 ;3a1 - 3a2 + 2a3 - 2a4 = 3 ;a1 + a2 + 2a4 = 4</t>
  </si>
  <si>
    <t>3)</t>
  </si>
  <si>
    <t xml:space="preserve">Единичная матрица </t>
  </si>
  <si>
    <t xml:space="preserve">найдём координаты вектора x = (1,2,3,4)  в базисе h1 h2 h3 h4 </t>
  </si>
  <si>
    <t>x=</t>
  </si>
  <si>
    <t>у1</t>
  </si>
  <si>
    <t>у2</t>
  </si>
  <si>
    <t>у3</t>
  </si>
  <si>
    <t>у4</t>
  </si>
  <si>
    <t>0,623008957981398*2</t>
  </si>
  <si>
    <t xml:space="preserve">detA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</si>
</sst>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495299</xdr:colOff>
      <xdr:row>14</xdr:row>
      <xdr:rowOff>107107</xdr:rowOff>
    </xdr:from>
    <xdr:to>
      <xdr:col>18</xdr:col>
      <xdr:colOff>372370</xdr:colOff>
      <xdr:row>25</xdr:row>
      <xdr:rowOff>9957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95402A3-418F-47E7-A4D3-5ED5DB3B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899" y="2774107"/>
          <a:ext cx="4144271" cy="199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selection activeCell="A7" sqref="A7"/>
    </sheetView>
  </sheetViews>
  <sheetFormatPr defaultRowHeight="15" x14ac:dyDescent="0.25"/>
  <cols>
    <col min="6" max="6" width="12.7109375" bestFit="1" customWidth="1"/>
  </cols>
  <sheetData>
    <row r="1" spans="1:24" x14ac:dyDescent="0.25">
      <c r="B1">
        <v>1</v>
      </c>
      <c r="C1">
        <v>2</v>
      </c>
      <c r="D1">
        <v>3</v>
      </c>
      <c r="E1">
        <v>4</v>
      </c>
      <c r="G1" t="s">
        <v>35</v>
      </c>
      <c r="L1" t="s">
        <v>46</v>
      </c>
      <c r="Q1" t="s">
        <v>47</v>
      </c>
      <c r="W1" t="s">
        <v>36</v>
      </c>
    </row>
    <row r="2" spans="1:24" x14ac:dyDescent="0.25">
      <c r="A2" t="s">
        <v>0</v>
      </c>
      <c r="B2">
        <v>0.67612340378281321</v>
      </c>
      <c r="C2">
        <v>0.50709255283710997</v>
      </c>
      <c r="D2">
        <v>0.50709255283710997</v>
      </c>
      <c r="E2">
        <v>0.1690308509457033</v>
      </c>
      <c r="G2" cm="1">
        <f t="array" ref="G2:J5">MINVERSE(B2:E5)</f>
        <v>0.6761234037828131</v>
      </c>
      <c r="H2">
        <v>-0.25958706582558305</v>
      </c>
      <c r="I2">
        <v>-0.23846812564872644</v>
      </c>
      <c r="J2">
        <v>0.64699663922063044</v>
      </c>
      <c r="L2" cm="1">
        <f t="array" ref="L2:O5">MMULT(_xlfn.ANCHORARRAY(G2),B2:E5)</f>
        <v>1</v>
      </c>
      <c r="M2">
        <v>-1.1102230246251565E-16</v>
      </c>
      <c r="N2">
        <v>-5.5511151231257827E-17</v>
      </c>
      <c r="O2">
        <v>-2.7755575615628914E-17</v>
      </c>
      <c r="P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4" x14ac:dyDescent="0.25">
      <c r="A3" t="s">
        <v>1</v>
      </c>
      <c r="B3">
        <v>-0.25958706582558255</v>
      </c>
      <c r="C3">
        <v>0.62300895798139799</v>
      </c>
      <c r="D3">
        <v>-0.46725671848604844</v>
      </c>
      <c r="E3">
        <v>0.57109154481628144</v>
      </c>
      <c r="G3">
        <v>0.50709255283710986</v>
      </c>
      <c r="H3">
        <v>0.62300895798139844</v>
      </c>
      <c r="I3">
        <v>-0.41069510528391784</v>
      </c>
      <c r="J3">
        <v>-0.4313310928137537</v>
      </c>
      <c r="L3">
        <v>-1.1102230246251565E-16</v>
      </c>
      <c r="M3">
        <v>1</v>
      </c>
      <c r="N3">
        <v>5.5511151231257827E-17</v>
      </c>
      <c r="O3">
        <v>1.6653345369377348E-16</v>
      </c>
      <c r="Q3">
        <v>1</v>
      </c>
      <c r="R3">
        <v>0.67612340378281321</v>
      </c>
      <c r="S3">
        <v>0.50709255283710997</v>
      </c>
      <c r="T3">
        <v>0.50709255283710997</v>
      </c>
      <c r="U3">
        <v>0.1690308509457033</v>
      </c>
      <c r="V3">
        <f>SUM(R3:U3)</f>
        <v>1.8593393604027364</v>
      </c>
      <c r="W3" t="s">
        <v>37</v>
      </c>
      <c r="X3" t="s">
        <v>38</v>
      </c>
    </row>
    <row r="4" spans="1:24" ht="17.25" x14ac:dyDescent="0.25">
      <c r="A4" t="s">
        <v>2</v>
      </c>
      <c r="B4">
        <v>-0.23846812564872699</v>
      </c>
      <c r="C4">
        <v>-0.41069510528391828</v>
      </c>
      <c r="D4">
        <v>0.48356036589880685</v>
      </c>
      <c r="E4">
        <v>0.7352767207502402</v>
      </c>
      <c r="G4">
        <v>0.50709255283711008</v>
      </c>
      <c r="H4">
        <v>-0.46725671848604822</v>
      </c>
      <c r="I4">
        <v>0.48356036589880641</v>
      </c>
      <c r="J4">
        <v>-0.53916386601719191</v>
      </c>
      <c r="L4">
        <v>0</v>
      </c>
      <c r="M4">
        <v>-2.7755575615628914E-17</v>
      </c>
      <c r="N4">
        <v>1</v>
      </c>
      <c r="O4">
        <v>-8.3266726846886741E-17</v>
      </c>
      <c r="Q4">
        <v>2</v>
      </c>
      <c r="R4">
        <f>-0.259587065825583*2</f>
        <v>-0.51917413165116599</v>
      </c>
      <c r="S4" t="s">
        <v>53</v>
      </c>
      <c r="T4">
        <f>-0.467256718486048*2</f>
        <v>-0.93451343697209599</v>
      </c>
      <c r="U4">
        <f>0.571091544816281*2</f>
        <v>1.142183089632562</v>
      </c>
      <c r="V4">
        <f t="shared" ref="V4:V6" si="0">SUM(R4:U4)</f>
        <v>-0.3115044789907</v>
      </c>
      <c r="W4" t="s">
        <v>39</v>
      </c>
      <c r="X4" s="12" t="s">
        <v>44</v>
      </c>
    </row>
    <row r="5" spans="1:24" x14ac:dyDescent="0.25">
      <c r="A5" t="s">
        <v>3</v>
      </c>
      <c r="B5">
        <v>0.64699663922063044</v>
      </c>
      <c r="C5">
        <v>-0.43133109281375326</v>
      </c>
      <c r="D5">
        <v>-0.53916386601719246</v>
      </c>
      <c r="E5">
        <v>0.32349831961031555</v>
      </c>
      <c r="G5">
        <v>0.16903085094570358</v>
      </c>
      <c r="H5">
        <v>0.57109154481628144</v>
      </c>
      <c r="I5">
        <v>0.73527672075024009</v>
      </c>
      <c r="J5">
        <v>0.32349831961031539</v>
      </c>
      <c r="L5">
        <v>0</v>
      </c>
      <c r="M5">
        <v>2.7755575615628914E-17</v>
      </c>
      <c r="N5">
        <v>1.1102230246251565E-16</v>
      </c>
      <c r="O5">
        <v>1</v>
      </c>
      <c r="Q5">
        <v>3</v>
      </c>
      <c r="R5">
        <f>-0.238468125648727*3</f>
        <v>-0.71540437694618098</v>
      </c>
      <c r="S5">
        <f>-0.410695105283918*3</f>
        <v>-1.232085315851754</v>
      </c>
      <c r="T5">
        <f>0.483560365898807*3</f>
        <v>1.4506810976964211</v>
      </c>
      <c r="U5">
        <f>0.73527672075024*3</f>
        <v>2.2058301622507202</v>
      </c>
      <c r="V5">
        <f t="shared" si="0"/>
        <v>1.7090215671492062</v>
      </c>
      <c r="X5" s="13"/>
    </row>
    <row r="6" spans="1:24" ht="17.25" x14ac:dyDescent="0.25">
      <c r="A6" t="s">
        <v>54</v>
      </c>
      <c r="B6">
        <f>MDETERM(B2:E5)</f>
        <v>1.0000000000000002</v>
      </c>
      <c r="Q6">
        <v>4</v>
      </c>
      <c r="R6">
        <f>0.64699663922063*4</f>
        <v>2.58798655688252</v>
      </c>
      <c r="S6">
        <f>-0.431331092813753*4</f>
        <v>-1.7253243712550119</v>
      </c>
      <c r="T6">
        <f>-0.539163866017192*4</f>
        <v>-2.1566554640687681</v>
      </c>
      <c r="U6">
        <f>0.323498319610316*4</f>
        <v>1.293993278441264</v>
      </c>
      <c r="V6">
        <f t="shared" si="0"/>
        <v>3.9968028886505635E-15</v>
      </c>
      <c r="X6" s="12" t="s">
        <v>40</v>
      </c>
    </row>
    <row r="7" spans="1:24" x14ac:dyDescent="0.25">
      <c r="X7" s="13"/>
    </row>
    <row r="8" spans="1:24" ht="17.25" x14ac:dyDescent="0.25">
      <c r="A8" t="s">
        <v>7</v>
      </c>
      <c r="B8">
        <v>4</v>
      </c>
      <c r="C8">
        <v>3</v>
      </c>
      <c r="D8">
        <v>3</v>
      </c>
      <c r="E8">
        <v>1</v>
      </c>
      <c r="G8" t="s">
        <v>8</v>
      </c>
      <c r="H8">
        <f t="shared" ref="H8:H14" si="1">SQRT(B8*B8+C8*C8+D8*D8+E8*E8)</f>
        <v>5.9160797830996161</v>
      </c>
      <c r="J8" t="s">
        <v>0</v>
      </c>
      <c r="K8">
        <f>B8/$H8</f>
        <v>0.67612340378281321</v>
      </c>
      <c r="L8">
        <f>C8/$H$8</f>
        <v>0.50709255283710997</v>
      </c>
      <c r="M8">
        <f>D8/$H$8</f>
        <v>0.50709255283710997</v>
      </c>
      <c r="N8">
        <f>E8/$H$8</f>
        <v>0.1690308509457033</v>
      </c>
      <c r="P8" t="s">
        <v>11</v>
      </c>
      <c r="Q8">
        <f>B9*$K$8+C9*$L$8+D9*$M$8+$N$8*E9</f>
        <v>-3.3806170189140663</v>
      </c>
      <c r="X8" s="12" t="s">
        <v>41</v>
      </c>
    </row>
    <row r="9" spans="1:24" x14ac:dyDescent="0.25">
      <c r="A9" t="s">
        <v>9</v>
      </c>
      <c r="B9">
        <v>-3</v>
      </c>
      <c r="C9">
        <v>0</v>
      </c>
      <c r="D9">
        <v>-3</v>
      </c>
      <c r="E9">
        <v>1</v>
      </c>
      <c r="G9" t="s">
        <v>15</v>
      </c>
      <c r="H9">
        <f t="shared" si="1"/>
        <v>4.358898943540674</v>
      </c>
      <c r="P9" t="s">
        <v>17</v>
      </c>
      <c r="Q9">
        <f>B11*$K$8+C11*$L$8+D11*$M$8+$N$8*E11</f>
        <v>1.1832159566199232</v>
      </c>
      <c r="X9" s="13"/>
    </row>
    <row r="10" spans="1:24" ht="17.25" x14ac:dyDescent="0.25">
      <c r="A10" t="s">
        <v>10</v>
      </c>
      <c r="B10">
        <f>B9-$Q$8*K8</f>
        <v>-0.71428571428571441</v>
      </c>
      <c r="C10">
        <f>C9-$Q$8*L8</f>
        <v>1.7142857142857144</v>
      </c>
      <c r="D10">
        <f>D9-$Q$8*M8</f>
        <v>-1.2857142857142856</v>
      </c>
      <c r="E10">
        <f>E9-$Q$8*N8</f>
        <v>1.5714285714285714</v>
      </c>
      <c r="G10" t="s">
        <v>12</v>
      </c>
      <c r="H10">
        <f t="shared" si="1"/>
        <v>2.751622897751175</v>
      </c>
      <c r="J10" t="s">
        <v>1</v>
      </c>
      <c r="K10">
        <f>B10/$H10</f>
        <v>-0.25958706582558255</v>
      </c>
      <c r="L10">
        <f>C10/$H10</f>
        <v>0.62300895798139799</v>
      </c>
      <c r="M10">
        <f>D10/$H10</f>
        <v>-0.46725671848604844</v>
      </c>
      <c r="N10">
        <f>E10/$H10</f>
        <v>0.57109154481628144</v>
      </c>
      <c r="P10" t="s">
        <v>4</v>
      </c>
      <c r="Q10">
        <f>B12*$K$8+C12*$L$8+D12*$M$8+$N$8*E12</f>
        <v>0</v>
      </c>
      <c r="X10" s="12" t="s">
        <v>42</v>
      </c>
    </row>
    <row r="11" spans="1:24" x14ac:dyDescent="0.25">
      <c r="A11" t="s">
        <v>13</v>
      </c>
      <c r="B11">
        <v>1</v>
      </c>
      <c r="C11">
        <v>-1</v>
      </c>
      <c r="D11">
        <v>2</v>
      </c>
      <c r="E11">
        <v>0</v>
      </c>
      <c r="G11" t="s">
        <v>14</v>
      </c>
      <c r="H11">
        <f t="shared" si="1"/>
        <v>2.4494897427831779</v>
      </c>
      <c r="P11" t="s">
        <v>18</v>
      </c>
      <c r="Q11">
        <f>B11*$K$10+C11*$L$10+D11*$M$10+$N$10*E11</f>
        <v>-1.8171094607790774</v>
      </c>
      <c r="X11" s="13"/>
    </row>
    <row r="12" spans="1:24" ht="17.25" x14ac:dyDescent="0.25">
      <c r="A12" t="s">
        <v>16</v>
      </c>
      <c r="B12">
        <f>B11-$Q$9*K8-$Q$11*K10</f>
        <v>-0.27169811320754711</v>
      </c>
      <c r="C12">
        <f>C11-$Q$9*L8-$Q$11*L10</f>
        <v>-0.46792452830188713</v>
      </c>
      <c r="D12">
        <f>D11-$Q$9*M8-$Q$11*M10</f>
        <v>0.55094339622641531</v>
      </c>
      <c r="E12">
        <f>E11-$Q$9*N8-$Q$11*N10</f>
        <v>0.83773584905660359</v>
      </c>
      <c r="G12" t="s">
        <v>19</v>
      </c>
      <c r="H12">
        <f t="shared" si="1"/>
        <v>1.1393477114328048</v>
      </c>
      <c r="J12" t="s">
        <v>2</v>
      </c>
      <c r="K12">
        <f>B12/$H12</f>
        <v>-0.23846812564872652</v>
      </c>
      <c r="L12">
        <f>C12/$H12</f>
        <v>-0.41069510528391828</v>
      </c>
      <c r="M12">
        <f>D12/$H12</f>
        <v>0.48356036589880685</v>
      </c>
      <c r="N12">
        <f>E12/$H12</f>
        <v>0.7352767207502402</v>
      </c>
      <c r="P12" t="s">
        <v>23</v>
      </c>
      <c r="Q12">
        <f>B13*$K$8+C13*$L$8+D13*$M$8+$N$8*E13</f>
        <v>-3.0425553170226598</v>
      </c>
      <c r="X12" s="12" t="s">
        <v>43</v>
      </c>
    </row>
    <row r="13" spans="1:24" x14ac:dyDescent="0.25">
      <c r="A13" t="s">
        <v>20</v>
      </c>
      <c r="B13">
        <v>-2</v>
      </c>
      <c r="C13">
        <v>-2</v>
      </c>
      <c r="D13">
        <v>-2</v>
      </c>
      <c r="E13">
        <v>2</v>
      </c>
      <c r="G13" t="s">
        <v>22</v>
      </c>
      <c r="H13">
        <f t="shared" si="1"/>
        <v>4</v>
      </c>
      <c r="P13" t="s">
        <v>24</v>
      </c>
      <c r="Q13">
        <f>B13*$K$10+C13*$L$10+D13*$M$10+$N$10*E13</f>
        <v>1.3498527422930289</v>
      </c>
    </row>
    <row r="14" spans="1:24" x14ac:dyDescent="0.25">
      <c r="A14" t="s">
        <v>21</v>
      </c>
      <c r="B14">
        <f>B13-Q$12*K8-K10*Q13-K12*Q14</f>
        <v>0.83720930232558111</v>
      </c>
      <c r="C14">
        <f>C13-$Q$12*L8-L10*$Q$13-L12*$Q$14</f>
        <v>-0.55813953488372026</v>
      </c>
      <c r="D14">
        <f>D13-$Q$12*M8-M10*$Q$13-M12*$Q$14</f>
        <v>-0.69767441860465151</v>
      </c>
      <c r="E14">
        <f>E13-$Q$12*N8-N10*$Q$13-N12*$Q$14</f>
        <v>0.418604651162791</v>
      </c>
      <c r="G14" t="s">
        <v>26</v>
      </c>
      <c r="H14">
        <f t="shared" si="1"/>
        <v>1.2939932784412607</v>
      </c>
      <c r="J14" t="s">
        <v>3</v>
      </c>
      <c r="K14">
        <f>B14/$H$14</f>
        <v>0.64699663922063044</v>
      </c>
      <c r="L14">
        <f>C14/$H$14</f>
        <v>-0.43133109281375326</v>
      </c>
      <c r="M14">
        <f>D14/$H$14</f>
        <v>-0.53916386601719246</v>
      </c>
      <c r="N14">
        <f>E14/$H$14</f>
        <v>0.32349831961031555</v>
      </c>
      <c r="P14" t="s">
        <v>25</v>
      </c>
      <c r="Q14">
        <f>B13*$K$12+C13*$L$12+D13*$M$12+$N$12*E13</f>
        <v>1.8017591715681562</v>
      </c>
      <c r="W14" t="s">
        <v>45</v>
      </c>
    </row>
    <row r="16" spans="1:24" x14ac:dyDescent="0.25">
      <c r="J16" t="s">
        <v>27</v>
      </c>
    </row>
    <row r="17" spans="1:11" x14ac:dyDescent="0.25">
      <c r="J17" t="s">
        <v>4</v>
      </c>
      <c r="K17">
        <f>K8*K10+L8*L10+M8*M10+N8*N10</f>
        <v>0</v>
      </c>
    </row>
    <row r="18" spans="1:11" x14ac:dyDescent="0.25">
      <c r="J18" s="13" t="s">
        <v>5</v>
      </c>
      <c r="K18" s="13">
        <f>K10*K12+L10*L12+M10*M12+N10*N12</f>
        <v>0</v>
      </c>
    </row>
    <row r="19" spans="1:11" x14ac:dyDescent="0.25">
      <c r="J19" s="13" t="s">
        <v>6</v>
      </c>
      <c r="K19" s="13">
        <f>K12*K14+L12*L14+M12*M14+N12*N14</f>
        <v>0</v>
      </c>
    </row>
    <row r="27" spans="1:11" x14ac:dyDescent="0.25">
      <c r="A27" t="s">
        <v>28</v>
      </c>
    </row>
    <row r="28" spans="1:11" x14ac:dyDescent="0.25">
      <c r="A28">
        <v>0.67612340378281321</v>
      </c>
      <c r="B28">
        <v>0.50709255283710997</v>
      </c>
      <c r="C28">
        <v>0.50709255283710997</v>
      </c>
      <c r="D28">
        <v>0.1690308509457033</v>
      </c>
    </row>
    <row r="29" spans="1:11" x14ac:dyDescent="0.25">
      <c r="A29">
        <v>-0.25958706582558255</v>
      </c>
      <c r="B29">
        <v>0.62300895798139799</v>
      </c>
      <c r="C29">
        <v>-0.46725671848604844</v>
      </c>
      <c r="D29">
        <v>0.57109154481628144</v>
      </c>
    </row>
    <row r="30" spans="1:11" x14ac:dyDescent="0.25">
      <c r="A30">
        <v>-0.23846812564872652</v>
      </c>
      <c r="B30">
        <v>-0.41069510528391828</v>
      </c>
      <c r="C30">
        <v>0.48356036589880685</v>
      </c>
      <c r="D30">
        <v>0.7352767207502402</v>
      </c>
    </row>
    <row r="31" spans="1:11" x14ac:dyDescent="0.25">
      <c r="A31">
        <v>0.64699663922063044</v>
      </c>
      <c r="B31">
        <v>-0.43133109281375326</v>
      </c>
      <c r="C31">
        <v>-0.53916386601719246</v>
      </c>
      <c r="D31">
        <v>0.32349831961031555</v>
      </c>
    </row>
    <row r="32" spans="1:11" x14ac:dyDescent="0.25">
      <c r="A32" t="s">
        <v>29</v>
      </c>
    </row>
    <row r="33" spans="1:12" x14ac:dyDescent="0.25">
      <c r="A33" s="9">
        <f>1</f>
        <v>1</v>
      </c>
    </row>
    <row r="34" spans="1:12" x14ac:dyDescent="0.25">
      <c r="A34" s="10">
        <f>2</f>
        <v>2</v>
      </c>
    </row>
    <row r="35" spans="1:12" x14ac:dyDescent="0.25">
      <c r="A35" s="10">
        <f>3</f>
        <v>3</v>
      </c>
    </row>
    <row r="36" spans="1:12" x14ac:dyDescent="0.25">
      <c r="A36" s="11">
        <f>4</f>
        <v>4</v>
      </c>
    </row>
    <row r="37" spans="1:12" x14ac:dyDescent="0.25">
      <c r="A37" t="s">
        <v>30</v>
      </c>
      <c r="D37" t="s">
        <v>31</v>
      </c>
    </row>
    <row r="38" spans="1:12" x14ac:dyDescent="0.25">
      <c r="A38" s="1">
        <f t="array" ref="A38:D41">_xlfn.SINGLE(MINVERSE(A28:D31))</f>
        <v>0.6761234037828131</v>
      </c>
      <c r="B38" s="2">
        <v>0.6761234037828131</v>
      </c>
      <c r="C38" s="2">
        <v>0.6761234037828131</v>
      </c>
      <c r="D38" s="3">
        <v>0.6761234037828131</v>
      </c>
    </row>
    <row r="39" spans="1:12" x14ac:dyDescent="0.25">
      <c r="A39" s="4">
        <v>0.6761234037828131</v>
      </c>
      <c r="B39">
        <v>0.6761234037828131</v>
      </c>
      <c r="C39">
        <v>0.6761234037828131</v>
      </c>
      <c r="D39" s="5">
        <v>0.6761234037828131</v>
      </c>
    </row>
    <row r="40" spans="1:12" x14ac:dyDescent="0.25">
      <c r="A40" s="4">
        <v>0.6761234037828131</v>
      </c>
      <c r="B40">
        <v>0.6761234037828131</v>
      </c>
      <c r="C40">
        <v>0.6761234037828131</v>
      </c>
      <c r="D40" s="5">
        <v>0.6761234037828131</v>
      </c>
    </row>
    <row r="41" spans="1:12" x14ac:dyDescent="0.25">
      <c r="A41" s="6">
        <v>0.6761234037828131</v>
      </c>
      <c r="B41" s="7">
        <v>0.6761234037828131</v>
      </c>
      <c r="C41" s="7">
        <v>0.6761234037828131</v>
      </c>
      <c r="D41" s="8">
        <v>0.6761234037828131</v>
      </c>
    </row>
    <row r="42" spans="1:12" x14ac:dyDescent="0.25">
      <c r="A42" t="s">
        <v>32</v>
      </c>
      <c r="D42" t="s">
        <v>33</v>
      </c>
    </row>
    <row r="43" spans="1:12" x14ac:dyDescent="0.25">
      <c r="A43" s="9">
        <f t="array" ref="A43:A46">_xlfn.SINGLE(MMULT(A38:D41,A33:A36))</f>
        <v>6.7612340378281317</v>
      </c>
    </row>
    <row r="44" spans="1:12" x14ac:dyDescent="0.25">
      <c r="A44" s="10">
        <v>6.7612340378281317</v>
      </c>
    </row>
    <row r="45" spans="1:12" x14ac:dyDescent="0.25">
      <c r="A45" s="10">
        <v>6.7612340378281317</v>
      </c>
      <c r="H45" t="s">
        <v>34</v>
      </c>
      <c r="I45">
        <v>-2.5462535705878096E+17</v>
      </c>
      <c r="J45">
        <v>-2.5462535705878096E+17</v>
      </c>
      <c r="K45">
        <v>-2.5462535705878096E+17</v>
      </c>
      <c r="L45">
        <v>-2.5462535705878096E+17</v>
      </c>
    </row>
    <row r="46" spans="1:12" x14ac:dyDescent="0.25">
      <c r="A46" s="11">
        <v>6.7612340378281317</v>
      </c>
      <c r="I46">
        <v>-2.5462535705878096E+17</v>
      </c>
      <c r="J46">
        <v>-2.5462535705878096E+17</v>
      </c>
      <c r="K46">
        <v>-2.5462535705878096E+17</v>
      </c>
      <c r="L46">
        <v>-2.5462535705878096E+17</v>
      </c>
    </row>
    <row r="47" spans="1:12" x14ac:dyDescent="0.25">
      <c r="I47">
        <v>-2.5462535705878096E+17</v>
      </c>
      <c r="J47">
        <v>-2.5462535705878096E+17</v>
      </c>
      <c r="K47">
        <v>-2.5462535705878096E+17</v>
      </c>
      <c r="L47">
        <v>-2.5462535705878096E+17</v>
      </c>
    </row>
    <row r="48" spans="1:12" x14ac:dyDescent="0.25">
      <c r="I48">
        <v>-2.5462535705878096E+17</v>
      </c>
      <c r="J48">
        <v>-2.5462535705878096E+17</v>
      </c>
      <c r="K48">
        <v>-2.5462535705878096E+17</v>
      </c>
      <c r="L48">
        <v>-2.5462535705878096E+17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Драч</dc:creator>
  <cp:lastModifiedBy>Кирилл Драч</cp:lastModifiedBy>
  <dcterms:created xsi:type="dcterms:W3CDTF">2015-06-05T18:19:34Z</dcterms:created>
  <dcterms:modified xsi:type="dcterms:W3CDTF">2023-03-12T08:44:33Z</dcterms:modified>
</cp:coreProperties>
</file>